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2755" windowHeight="10785" tabRatio="672" activeTab="9"/>
  </bookViews>
  <sheets>
    <sheet name="I." sheetId="12" r:id="rId1"/>
    <sheet name="II." sheetId="11" r:id="rId2"/>
    <sheet name="III." sheetId="1" r:id="rId3"/>
    <sheet name="IV." sheetId="2" r:id="rId4"/>
    <sheet name="V." sheetId="3" r:id="rId5"/>
    <sheet name="VI." sheetId="4" r:id="rId6"/>
    <sheet name="VII." sheetId="5" r:id="rId7"/>
    <sheet name="VIII." sheetId="10" r:id="rId8"/>
    <sheet name="IX." sheetId="6" r:id="rId9"/>
    <sheet name="X." sheetId="7" r:id="rId10"/>
    <sheet name="XI." sheetId="8" r:id="rId11"/>
    <sheet name="XII." sheetId="9" r:id="rId12"/>
    <sheet name="Sumár 2016" sheetId="13" r:id="rId13"/>
  </sheets>
  <calcPr calcId="144525"/>
</workbook>
</file>

<file path=xl/calcChain.xml><?xml version="1.0" encoding="utf-8"?>
<calcChain xmlns="http://schemas.openxmlformats.org/spreadsheetml/2006/main">
  <c r="O211" i="7" l="1"/>
  <c r="F327" i="13"/>
  <c r="F325" i="13"/>
  <c r="F323" i="13"/>
  <c r="F321" i="13"/>
  <c r="F319" i="13"/>
  <c r="F317" i="13"/>
  <c r="F315" i="13"/>
  <c r="F313" i="13"/>
  <c r="F311" i="13"/>
  <c r="F309" i="13"/>
  <c r="F307" i="13"/>
  <c r="F305" i="13"/>
  <c r="F303" i="13"/>
  <c r="F301" i="13"/>
  <c r="F299" i="13"/>
  <c r="F297" i="13"/>
  <c r="F295" i="13"/>
  <c r="F293" i="13"/>
  <c r="F291" i="13"/>
  <c r="F289" i="13"/>
  <c r="F287" i="13"/>
  <c r="F285" i="13"/>
  <c r="F283" i="13"/>
  <c r="F281" i="13"/>
  <c r="F279" i="13"/>
  <c r="F277" i="13"/>
  <c r="F275" i="13"/>
  <c r="F273" i="13"/>
  <c r="F271" i="13"/>
  <c r="F269" i="13"/>
  <c r="F266" i="13"/>
  <c r="F264" i="13"/>
  <c r="F262" i="13"/>
  <c r="F260" i="13"/>
  <c r="F258" i="13"/>
  <c r="F256" i="13"/>
  <c r="F254" i="13"/>
  <c r="F252" i="13"/>
  <c r="F250" i="13"/>
  <c r="F248" i="13"/>
  <c r="F245" i="13"/>
  <c r="F243" i="13"/>
  <c r="F241" i="13"/>
  <c r="F239" i="13"/>
  <c r="F237" i="13"/>
  <c r="F235" i="13"/>
  <c r="F233" i="13"/>
  <c r="F231" i="13"/>
  <c r="F229" i="13"/>
  <c r="F227" i="13"/>
  <c r="F225" i="13"/>
  <c r="F222" i="13"/>
  <c r="F220" i="13"/>
  <c r="F218" i="13"/>
  <c r="F216" i="13"/>
  <c r="F214" i="13"/>
  <c r="F212" i="13"/>
  <c r="F210" i="13"/>
  <c r="F208" i="13"/>
  <c r="F206" i="13"/>
  <c r="F204" i="13"/>
  <c r="F202" i="13"/>
  <c r="F200" i="13"/>
  <c r="F198" i="13"/>
  <c r="F196" i="13"/>
  <c r="F194" i="13"/>
  <c r="F192" i="13"/>
  <c r="F190" i="13"/>
  <c r="F188" i="13"/>
  <c r="F186" i="13"/>
  <c r="F184" i="13"/>
  <c r="F181" i="13"/>
  <c r="F179" i="13"/>
  <c r="F177" i="13"/>
  <c r="F175" i="13"/>
  <c r="F173" i="13"/>
  <c r="F171" i="13"/>
  <c r="F169" i="13"/>
  <c r="F167" i="13"/>
  <c r="F165" i="13"/>
  <c r="F163" i="13"/>
  <c r="F161" i="13"/>
  <c r="F159" i="13"/>
  <c r="F157" i="13"/>
  <c r="F154" i="13"/>
  <c r="F152" i="13"/>
  <c r="F150" i="13"/>
  <c r="F148" i="13"/>
  <c r="F146" i="13"/>
  <c r="F143" i="13"/>
  <c r="F141" i="13"/>
  <c r="F139" i="13"/>
  <c r="F137" i="13"/>
  <c r="F135" i="13"/>
  <c r="F133" i="13"/>
  <c r="F130" i="13"/>
  <c r="F128" i="13"/>
  <c r="F126" i="13"/>
  <c r="F124" i="13"/>
  <c r="F122" i="13"/>
  <c r="F120" i="13"/>
  <c r="F118" i="13"/>
  <c r="F116" i="13"/>
  <c r="F113" i="13"/>
  <c r="F111" i="13"/>
  <c r="F109" i="13"/>
  <c r="F106" i="13"/>
  <c r="F104" i="13"/>
  <c r="F102" i="13"/>
  <c r="F100" i="13"/>
  <c r="F98" i="13"/>
  <c r="F96" i="13"/>
  <c r="F93" i="13"/>
  <c r="F91" i="13"/>
  <c r="F89" i="13"/>
  <c r="F87" i="13"/>
  <c r="F85" i="13"/>
  <c r="F82" i="13"/>
  <c r="F80" i="13"/>
  <c r="F78" i="13"/>
  <c r="F76" i="13"/>
  <c r="F74" i="13"/>
  <c r="F72" i="13"/>
  <c r="F70" i="13"/>
  <c r="F68" i="13"/>
  <c r="F66" i="13"/>
  <c r="F64" i="13"/>
  <c r="F62" i="13"/>
  <c r="F60" i="13"/>
  <c r="F58" i="13"/>
  <c r="F55" i="13"/>
  <c r="F53" i="13"/>
  <c r="F51" i="13"/>
  <c r="F49" i="13"/>
  <c r="F47" i="13"/>
  <c r="F45" i="13"/>
  <c r="F43" i="13"/>
  <c r="F41" i="13"/>
  <c r="F39" i="13"/>
  <c r="F36" i="13"/>
  <c r="F34" i="13"/>
  <c r="F32" i="13"/>
  <c r="F30" i="13"/>
  <c r="F28" i="13"/>
  <c r="F26" i="13"/>
  <c r="F24" i="13"/>
  <c r="F22" i="13"/>
  <c r="F20" i="13"/>
  <c r="F18" i="13"/>
  <c r="F16" i="13"/>
  <c r="F14" i="13"/>
  <c r="F12" i="13"/>
  <c r="F10" i="13"/>
  <c r="F8" i="13"/>
  <c r="F6" i="13"/>
  <c r="F4" i="13"/>
  <c r="P328" i="8"/>
  <c r="M328" i="8"/>
  <c r="J328" i="8"/>
  <c r="Q328" i="8" s="1"/>
  <c r="P327" i="8"/>
  <c r="Q327" i="8" s="1"/>
  <c r="M327" i="8"/>
  <c r="J327" i="8"/>
  <c r="P326" i="8"/>
  <c r="M326" i="8"/>
  <c r="J326" i="8"/>
  <c r="P325" i="8"/>
  <c r="M325" i="8"/>
  <c r="J325" i="8"/>
  <c r="Q325" i="8" s="1"/>
  <c r="P324" i="8"/>
  <c r="M324" i="8"/>
  <c r="J324" i="8"/>
  <c r="P323" i="8"/>
  <c r="Q323" i="8" s="1"/>
  <c r="M323" i="8"/>
  <c r="J323" i="8"/>
  <c r="P322" i="8"/>
  <c r="M322" i="8"/>
  <c r="J322" i="8"/>
  <c r="Q322" i="8" s="1"/>
  <c r="P321" i="8"/>
  <c r="Q321" i="8" s="1"/>
  <c r="M321" i="8"/>
  <c r="J321" i="8"/>
  <c r="P320" i="8"/>
  <c r="Q320" i="8" s="1"/>
  <c r="M320" i="8"/>
  <c r="J320" i="8"/>
  <c r="P319" i="8"/>
  <c r="M319" i="8"/>
  <c r="J319" i="8"/>
  <c r="Q319" i="8" s="1"/>
  <c r="P318" i="8"/>
  <c r="M318" i="8"/>
  <c r="J318" i="8"/>
  <c r="P317" i="8"/>
  <c r="Q317" i="8" s="1"/>
  <c r="M317" i="8"/>
  <c r="J317" i="8"/>
  <c r="P316" i="8"/>
  <c r="M316" i="8"/>
  <c r="J316" i="8"/>
  <c r="Q316" i="8" s="1"/>
  <c r="P315" i="8"/>
  <c r="Q315" i="8" s="1"/>
  <c r="M315" i="8"/>
  <c r="J315" i="8"/>
  <c r="P314" i="8"/>
  <c r="M314" i="8"/>
  <c r="J314" i="8"/>
  <c r="P313" i="8"/>
  <c r="M313" i="8"/>
  <c r="J313" i="8"/>
  <c r="Q313" i="8" s="1"/>
  <c r="P312" i="8"/>
  <c r="M312" i="8"/>
  <c r="J312" i="8"/>
  <c r="P311" i="8"/>
  <c r="Q311" i="8" s="1"/>
  <c r="M311" i="8"/>
  <c r="J311" i="8"/>
  <c r="P310" i="8"/>
  <c r="M310" i="8"/>
  <c r="J310" i="8"/>
  <c r="Q310" i="8" s="1"/>
  <c r="P309" i="8"/>
  <c r="Q309" i="8" s="1"/>
  <c r="M309" i="8"/>
  <c r="J309" i="8"/>
  <c r="P308" i="8"/>
  <c r="M308" i="8"/>
  <c r="J308" i="8"/>
  <c r="P307" i="8"/>
  <c r="M307" i="8"/>
  <c r="J307" i="8"/>
  <c r="Q307" i="8" s="1"/>
  <c r="P306" i="8"/>
  <c r="M306" i="8"/>
  <c r="J306" i="8"/>
  <c r="P305" i="8"/>
  <c r="Q305" i="8" s="1"/>
  <c r="M305" i="8"/>
  <c r="J305" i="8"/>
  <c r="P304" i="8"/>
  <c r="M304" i="8"/>
  <c r="J304" i="8"/>
  <c r="Q304" i="8" s="1"/>
  <c r="P303" i="8"/>
  <c r="Q303" i="8" s="1"/>
  <c r="M303" i="8"/>
  <c r="J303" i="8"/>
  <c r="P302" i="8"/>
  <c r="M302" i="8"/>
  <c r="J302" i="8"/>
  <c r="P301" i="8"/>
  <c r="M301" i="8"/>
  <c r="J301" i="8"/>
  <c r="Q301" i="8" s="1"/>
  <c r="O300" i="8"/>
  <c r="P300" i="8" s="1"/>
  <c r="N300" i="8"/>
  <c r="L300" i="8"/>
  <c r="M300" i="8" s="1"/>
  <c r="K300" i="8"/>
  <c r="I300" i="8"/>
  <c r="H300" i="8"/>
  <c r="G300" i="8"/>
  <c r="F300" i="8"/>
  <c r="E300" i="8"/>
  <c r="P299" i="8"/>
  <c r="Q299" i="8" s="1"/>
  <c r="O299" i="8"/>
  <c r="N299" i="8"/>
  <c r="M299" i="8"/>
  <c r="L299" i="8"/>
  <c r="K299" i="8"/>
  <c r="I299" i="8"/>
  <c r="H299" i="8"/>
  <c r="G299" i="8"/>
  <c r="J299" i="8" s="1"/>
  <c r="F299" i="8"/>
  <c r="E299" i="8"/>
  <c r="P298" i="8"/>
  <c r="M298" i="8"/>
  <c r="J298" i="8"/>
  <c r="Q298" i="8" s="1"/>
  <c r="P297" i="8"/>
  <c r="Q297" i="8" s="1"/>
  <c r="M297" i="8"/>
  <c r="J297" i="8"/>
  <c r="P296" i="8"/>
  <c r="Q296" i="8" s="1"/>
  <c r="M296" i="8"/>
  <c r="J296" i="8"/>
  <c r="P295" i="8"/>
  <c r="M295" i="8"/>
  <c r="J295" i="8"/>
  <c r="Q295" i="8" s="1"/>
  <c r="P294" i="8"/>
  <c r="Q294" i="8" s="1"/>
  <c r="M294" i="8"/>
  <c r="J294" i="8"/>
  <c r="P293" i="8"/>
  <c r="Q293" i="8" s="1"/>
  <c r="M293" i="8"/>
  <c r="J293" i="8"/>
  <c r="P292" i="8"/>
  <c r="M292" i="8"/>
  <c r="J292" i="8"/>
  <c r="Q292" i="8" s="1"/>
  <c r="P291" i="8"/>
  <c r="Q291" i="8" s="1"/>
  <c r="M291" i="8"/>
  <c r="J291" i="8"/>
  <c r="P290" i="8"/>
  <c r="Q290" i="8" s="1"/>
  <c r="M290" i="8"/>
  <c r="J290" i="8"/>
  <c r="P289" i="8"/>
  <c r="M289" i="8"/>
  <c r="J289" i="8"/>
  <c r="Q289" i="8" s="1"/>
  <c r="P288" i="8"/>
  <c r="Q288" i="8" s="1"/>
  <c r="M288" i="8"/>
  <c r="J288" i="8"/>
  <c r="P287" i="8"/>
  <c r="Q287" i="8" s="1"/>
  <c r="M287" i="8"/>
  <c r="J287" i="8"/>
  <c r="P286" i="8"/>
  <c r="M286" i="8"/>
  <c r="J286" i="8"/>
  <c r="Q286" i="8" s="1"/>
  <c r="P285" i="8"/>
  <c r="Q285" i="8" s="1"/>
  <c r="M285" i="8"/>
  <c r="J285" i="8"/>
  <c r="P284" i="8"/>
  <c r="Q284" i="8" s="1"/>
  <c r="M284" i="8"/>
  <c r="J284" i="8"/>
  <c r="P283" i="8"/>
  <c r="M283" i="8"/>
  <c r="J283" i="8"/>
  <c r="Q283" i="8" s="1"/>
  <c r="P282" i="8"/>
  <c r="Q282" i="8" s="1"/>
  <c r="M282" i="8"/>
  <c r="J282" i="8"/>
  <c r="P281" i="8"/>
  <c r="Q281" i="8" s="1"/>
  <c r="M281" i="8"/>
  <c r="J281" i="8"/>
  <c r="P280" i="8"/>
  <c r="M280" i="8"/>
  <c r="J280" i="8"/>
  <c r="Q280" i="8" s="1"/>
  <c r="P279" i="8"/>
  <c r="Q279" i="8" s="1"/>
  <c r="M279" i="8"/>
  <c r="J279" i="8"/>
  <c r="P278" i="8"/>
  <c r="O278" i="8"/>
  <c r="N278" i="8"/>
  <c r="N270" i="8" s="1"/>
  <c r="P270" i="8" s="1"/>
  <c r="M278" i="8"/>
  <c r="L278" i="8"/>
  <c r="K278" i="8"/>
  <c r="K270" i="8" s="1"/>
  <c r="M270" i="8" s="1"/>
  <c r="I278" i="8"/>
  <c r="H278" i="8"/>
  <c r="H270" i="8" s="1"/>
  <c r="G278" i="8"/>
  <c r="F278" i="8"/>
  <c r="E278" i="8"/>
  <c r="E270" i="8" s="1"/>
  <c r="O277" i="8"/>
  <c r="O269" i="8" s="1"/>
  <c r="N277" i="8"/>
  <c r="P277" i="8" s="1"/>
  <c r="L277" i="8"/>
  <c r="L269" i="8" s="1"/>
  <c r="K277" i="8"/>
  <c r="M277" i="8" s="1"/>
  <c r="I277" i="8"/>
  <c r="I269" i="8" s="1"/>
  <c r="H277" i="8"/>
  <c r="H269" i="8" s="1"/>
  <c r="G277" i="8"/>
  <c r="F277" i="8"/>
  <c r="F269" i="8" s="1"/>
  <c r="E277" i="8"/>
  <c r="J277" i="8" s="1"/>
  <c r="P276" i="8"/>
  <c r="Q276" i="8" s="1"/>
  <c r="M276" i="8"/>
  <c r="J276" i="8"/>
  <c r="P275" i="8"/>
  <c r="Q275" i="8" s="1"/>
  <c r="M275" i="8"/>
  <c r="J275" i="8"/>
  <c r="P274" i="8"/>
  <c r="M274" i="8"/>
  <c r="J274" i="8"/>
  <c r="Q274" i="8" s="1"/>
  <c r="P273" i="8"/>
  <c r="Q273" i="8" s="1"/>
  <c r="M273" i="8"/>
  <c r="J273" i="8"/>
  <c r="P272" i="8"/>
  <c r="M272" i="8"/>
  <c r="J272" i="8"/>
  <c r="P271" i="8"/>
  <c r="M271" i="8"/>
  <c r="J271" i="8"/>
  <c r="Q271" i="8" s="1"/>
  <c r="O270" i="8"/>
  <c r="L270" i="8"/>
  <c r="I270" i="8"/>
  <c r="F270" i="8"/>
  <c r="G269" i="8"/>
  <c r="Q326" i="8" l="1"/>
  <c r="Q324" i="8"/>
  <c r="Q318" i="8"/>
  <c r="Q314" i="8"/>
  <c r="Q312" i="8"/>
  <c r="Q308" i="8"/>
  <c r="Q306" i="8"/>
  <c r="G270" i="8"/>
  <c r="J270" i="8" s="1"/>
  <c r="Q270" i="8" s="1"/>
  <c r="J300" i="8"/>
  <c r="Q300" i="8" s="1"/>
  <c r="Q302" i="8"/>
  <c r="Q272" i="8"/>
  <c r="Q277" i="8"/>
  <c r="K269" i="8"/>
  <c r="M269" i="8" s="1"/>
  <c r="J278" i="8"/>
  <c r="Q278" i="8" s="1"/>
  <c r="E269" i="8"/>
  <c r="J269" i="8" s="1"/>
  <c r="N269" i="8"/>
  <c r="P269" i="8" s="1"/>
  <c r="Q269" i="8" l="1"/>
  <c r="G277" i="7" l="1"/>
  <c r="G299" i="7"/>
  <c r="E133" i="7"/>
  <c r="P328" i="7" l="1"/>
  <c r="M328" i="7"/>
  <c r="Q328" i="7" s="1"/>
  <c r="J328" i="7"/>
  <c r="P327" i="7"/>
  <c r="M327" i="7"/>
  <c r="J327" i="7"/>
  <c r="P326" i="7"/>
  <c r="M326" i="7"/>
  <c r="J326" i="7"/>
  <c r="Q326" i="7" s="1"/>
  <c r="P325" i="7"/>
  <c r="M325" i="7"/>
  <c r="J325" i="7"/>
  <c r="P324" i="7"/>
  <c r="M324" i="7"/>
  <c r="J324" i="7"/>
  <c r="P323" i="7"/>
  <c r="M323" i="7"/>
  <c r="J323" i="7"/>
  <c r="Q323" i="7" s="1"/>
  <c r="P322" i="7"/>
  <c r="M322" i="7"/>
  <c r="J322" i="7"/>
  <c r="P321" i="7"/>
  <c r="M321" i="7"/>
  <c r="J321" i="7"/>
  <c r="P320" i="7"/>
  <c r="M320" i="7"/>
  <c r="J320" i="7"/>
  <c r="Q320" i="7" s="1"/>
  <c r="P319" i="7"/>
  <c r="M319" i="7"/>
  <c r="Q319" i="7" s="1"/>
  <c r="J319" i="7"/>
  <c r="P318" i="7"/>
  <c r="M318" i="7"/>
  <c r="J318" i="7"/>
  <c r="P317" i="7"/>
  <c r="M317" i="7"/>
  <c r="J317" i="7"/>
  <c r="Q317" i="7" s="1"/>
  <c r="P316" i="7"/>
  <c r="M316" i="7"/>
  <c r="J316" i="7"/>
  <c r="P315" i="7"/>
  <c r="M315" i="7"/>
  <c r="J315" i="7"/>
  <c r="P314" i="7"/>
  <c r="M314" i="7"/>
  <c r="J314" i="7"/>
  <c r="Q314" i="7" s="1"/>
  <c r="P313" i="7"/>
  <c r="M313" i="7"/>
  <c r="Q313" i="7" s="1"/>
  <c r="J313" i="7"/>
  <c r="P312" i="7"/>
  <c r="M312" i="7"/>
  <c r="J312" i="7"/>
  <c r="P311" i="7"/>
  <c r="M311" i="7"/>
  <c r="J311" i="7"/>
  <c r="Q311" i="7" s="1"/>
  <c r="P310" i="7"/>
  <c r="M310" i="7"/>
  <c r="J310" i="7"/>
  <c r="P309" i="7"/>
  <c r="M309" i="7"/>
  <c r="J309" i="7"/>
  <c r="P308" i="7"/>
  <c r="M308" i="7"/>
  <c r="J308" i="7"/>
  <c r="Q308" i="7" s="1"/>
  <c r="P307" i="7"/>
  <c r="M307" i="7"/>
  <c r="Q307" i="7" s="1"/>
  <c r="J307" i="7"/>
  <c r="P306" i="7"/>
  <c r="M306" i="7"/>
  <c r="J306" i="7"/>
  <c r="P305" i="7"/>
  <c r="M305" i="7"/>
  <c r="J305" i="7"/>
  <c r="Q305" i="7" s="1"/>
  <c r="P304" i="7"/>
  <c r="M304" i="7"/>
  <c r="J304" i="7"/>
  <c r="P303" i="7"/>
  <c r="M303" i="7"/>
  <c r="J303" i="7"/>
  <c r="P302" i="7"/>
  <c r="M302" i="7"/>
  <c r="J302" i="7"/>
  <c r="Q302" i="7" s="1"/>
  <c r="P301" i="7"/>
  <c r="M301" i="7"/>
  <c r="Q301" i="7" s="1"/>
  <c r="J301" i="7"/>
  <c r="P300" i="7"/>
  <c r="O300" i="7"/>
  <c r="N300" i="7"/>
  <c r="M300" i="7"/>
  <c r="L300" i="7"/>
  <c r="K300" i="7"/>
  <c r="I300" i="7"/>
  <c r="H300" i="7"/>
  <c r="G300" i="7"/>
  <c r="J300" i="7" s="1"/>
  <c r="F300" i="7"/>
  <c r="E300" i="7"/>
  <c r="O299" i="7"/>
  <c r="N299" i="7"/>
  <c r="P299" i="7" s="1"/>
  <c r="L299" i="7"/>
  <c r="K299" i="7"/>
  <c r="I299" i="7"/>
  <c r="H299" i="7"/>
  <c r="F299" i="7"/>
  <c r="E299" i="7"/>
  <c r="J299" i="7" s="1"/>
  <c r="P298" i="7"/>
  <c r="M298" i="7"/>
  <c r="Q298" i="7" s="1"/>
  <c r="J298" i="7"/>
  <c r="P297" i="7"/>
  <c r="Q297" i="7" s="1"/>
  <c r="M297" i="7"/>
  <c r="J297" i="7"/>
  <c r="P296" i="7"/>
  <c r="M296" i="7"/>
  <c r="J296" i="7"/>
  <c r="Q296" i="7" s="1"/>
  <c r="P295" i="7"/>
  <c r="M295" i="7"/>
  <c r="Q295" i="7" s="1"/>
  <c r="J295" i="7"/>
  <c r="P294" i="7"/>
  <c r="M294" i="7"/>
  <c r="J294" i="7"/>
  <c r="P293" i="7"/>
  <c r="M293" i="7"/>
  <c r="J293" i="7"/>
  <c r="Q293" i="7" s="1"/>
  <c r="P292" i="7"/>
  <c r="M292" i="7"/>
  <c r="Q292" i="7" s="1"/>
  <c r="J292" i="7"/>
  <c r="P291" i="7"/>
  <c r="Q291" i="7" s="1"/>
  <c r="M291" i="7"/>
  <c r="J291" i="7"/>
  <c r="P290" i="7"/>
  <c r="M290" i="7"/>
  <c r="J290" i="7"/>
  <c r="Q290" i="7" s="1"/>
  <c r="P289" i="7"/>
  <c r="M289" i="7"/>
  <c r="Q289" i="7" s="1"/>
  <c r="J289" i="7"/>
  <c r="P288" i="7"/>
  <c r="Q288" i="7" s="1"/>
  <c r="M288" i="7"/>
  <c r="J288" i="7"/>
  <c r="P287" i="7"/>
  <c r="M287" i="7"/>
  <c r="J287" i="7"/>
  <c r="Q287" i="7" s="1"/>
  <c r="P286" i="7"/>
  <c r="M286" i="7"/>
  <c r="Q286" i="7" s="1"/>
  <c r="J286" i="7"/>
  <c r="P285" i="7"/>
  <c r="Q285" i="7" s="1"/>
  <c r="M285" i="7"/>
  <c r="J285" i="7"/>
  <c r="P284" i="7"/>
  <c r="M284" i="7"/>
  <c r="J284" i="7"/>
  <c r="Q284" i="7" s="1"/>
  <c r="P283" i="7"/>
  <c r="M283" i="7"/>
  <c r="Q283" i="7" s="1"/>
  <c r="J283" i="7"/>
  <c r="P282" i="7"/>
  <c r="Q282" i="7" s="1"/>
  <c r="M282" i="7"/>
  <c r="J282" i="7"/>
  <c r="P281" i="7"/>
  <c r="M281" i="7"/>
  <c r="J281" i="7"/>
  <c r="Q281" i="7" s="1"/>
  <c r="P280" i="7"/>
  <c r="M280" i="7"/>
  <c r="Q280" i="7" s="1"/>
  <c r="J280" i="7"/>
  <c r="P279" i="7"/>
  <c r="Q279" i="7" s="1"/>
  <c r="M279" i="7"/>
  <c r="J279" i="7"/>
  <c r="O278" i="7"/>
  <c r="N278" i="7"/>
  <c r="L278" i="7"/>
  <c r="K278" i="7"/>
  <c r="I278" i="7"/>
  <c r="H278" i="7"/>
  <c r="H270" i="7" s="1"/>
  <c r="G278" i="7"/>
  <c r="F278" i="7"/>
  <c r="E278" i="7"/>
  <c r="O277" i="7"/>
  <c r="N277" i="7"/>
  <c r="L277" i="7"/>
  <c r="K277" i="7"/>
  <c r="I277" i="7"/>
  <c r="I269" i="7" s="1"/>
  <c r="H277" i="7"/>
  <c r="G269" i="7"/>
  <c r="F277" i="7"/>
  <c r="F269" i="7" s="1"/>
  <c r="E277" i="7"/>
  <c r="P276" i="7"/>
  <c r="Q276" i="7" s="1"/>
  <c r="M276" i="7"/>
  <c r="J276" i="7"/>
  <c r="P275" i="7"/>
  <c r="M275" i="7"/>
  <c r="J275" i="7"/>
  <c r="Q275" i="7" s="1"/>
  <c r="P274" i="7"/>
  <c r="M274" i="7"/>
  <c r="J274" i="7"/>
  <c r="P273" i="7"/>
  <c r="Q273" i="7" s="1"/>
  <c r="M273" i="7"/>
  <c r="J273" i="7"/>
  <c r="P272" i="7"/>
  <c r="M272" i="7"/>
  <c r="J272" i="7"/>
  <c r="Q272" i="7" s="1"/>
  <c r="P271" i="7"/>
  <c r="Q271" i="7" s="1"/>
  <c r="M271" i="7"/>
  <c r="J271" i="7"/>
  <c r="O270" i="7"/>
  <c r="L270" i="7"/>
  <c r="I270" i="7"/>
  <c r="F270" i="7"/>
  <c r="N269" i="7"/>
  <c r="H269" i="7"/>
  <c r="E269" i="7"/>
  <c r="P267" i="7"/>
  <c r="J267" i="7"/>
  <c r="P266" i="7"/>
  <c r="M266" i="7"/>
  <c r="Q266" i="7" s="1"/>
  <c r="J266" i="7"/>
  <c r="P265" i="7"/>
  <c r="M265" i="7"/>
  <c r="J265" i="7"/>
  <c r="P264" i="7"/>
  <c r="M264" i="7"/>
  <c r="J264" i="7"/>
  <c r="Q264" i="7" s="1"/>
  <c r="P263" i="7"/>
  <c r="M263" i="7"/>
  <c r="Q263" i="7" s="1"/>
  <c r="J263" i="7"/>
  <c r="P262" i="7"/>
  <c r="Q262" i="7" s="1"/>
  <c r="M262" i="7"/>
  <c r="J262" i="7"/>
  <c r="P261" i="7"/>
  <c r="M261" i="7"/>
  <c r="J261" i="7"/>
  <c r="Q261" i="7" s="1"/>
  <c r="P260" i="7"/>
  <c r="M260" i="7"/>
  <c r="Q260" i="7" s="1"/>
  <c r="J260" i="7"/>
  <c r="P259" i="7"/>
  <c r="M259" i="7"/>
  <c r="J259" i="7"/>
  <c r="P258" i="7"/>
  <c r="M258" i="7"/>
  <c r="J258" i="7"/>
  <c r="Q258" i="7" s="1"/>
  <c r="P257" i="7"/>
  <c r="M257" i="7"/>
  <c r="Q257" i="7" s="1"/>
  <c r="J257" i="7"/>
  <c r="P256" i="7"/>
  <c r="Q256" i="7" s="1"/>
  <c r="M256" i="7"/>
  <c r="J256" i="7"/>
  <c r="P255" i="7"/>
  <c r="M255" i="7"/>
  <c r="J255" i="7"/>
  <c r="P254" i="7"/>
  <c r="M254" i="7"/>
  <c r="Q254" i="7" s="1"/>
  <c r="J254" i="7"/>
  <c r="P253" i="7"/>
  <c r="Q253" i="7" s="1"/>
  <c r="M253" i="7"/>
  <c r="J253" i="7"/>
  <c r="P252" i="7"/>
  <c r="M252" i="7"/>
  <c r="J252" i="7"/>
  <c r="Q252" i="7" s="1"/>
  <c r="P251" i="7"/>
  <c r="M251" i="7"/>
  <c r="Q251" i="7" s="1"/>
  <c r="P250" i="7"/>
  <c r="M250" i="7"/>
  <c r="Q250" i="7" s="1"/>
  <c r="J250" i="7"/>
  <c r="O249" i="7"/>
  <c r="P249" i="7" s="1"/>
  <c r="N249" i="7"/>
  <c r="L249" i="7"/>
  <c r="K249" i="7"/>
  <c r="M249" i="7" s="1"/>
  <c r="I249" i="7"/>
  <c r="H249" i="7"/>
  <c r="G249" i="7"/>
  <c r="F249" i="7"/>
  <c r="E249" i="7"/>
  <c r="O248" i="7"/>
  <c r="N248" i="7"/>
  <c r="L248" i="7"/>
  <c r="K248" i="7"/>
  <c r="M248" i="7" s="1"/>
  <c r="I248" i="7"/>
  <c r="H248" i="7"/>
  <c r="G248" i="7"/>
  <c r="F248" i="7"/>
  <c r="E248" i="7"/>
  <c r="J248" i="7" s="1"/>
  <c r="P246" i="7"/>
  <c r="M246" i="7"/>
  <c r="Q246" i="7" s="1"/>
  <c r="J246" i="7"/>
  <c r="P245" i="7"/>
  <c r="Q245" i="7" s="1"/>
  <c r="M245" i="7"/>
  <c r="J245" i="7"/>
  <c r="P244" i="7"/>
  <c r="M244" i="7"/>
  <c r="J244" i="7"/>
  <c r="Q244" i="7" s="1"/>
  <c r="P243" i="7"/>
  <c r="M243" i="7"/>
  <c r="Q243" i="7" s="1"/>
  <c r="J243" i="7"/>
  <c r="P242" i="7"/>
  <c r="Q242" i="7" s="1"/>
  <c r="M242" i="7"/>
  <c r="J242" i="7"/>
  <c r="P241" i="7"/>
  <c r="M241" i="7"/>
  <c r="J241" i="7"/>
  <c r="Q241" i="7" s="1"/>
  <c r="P240" i="7"/>
  <c r="M240" i="7"/>
  <c r="Q240" i="7" s="1"/>
  <c r="J240" i="7"/>
  <c r="P239" i="7"/>
  <c r="Q239" i="7" s="1"/>
  <c r="M239" i="7"/>
  <c r="J239" i="7"/>
  <c r="P238" i="7"/>
  <c r="M238" i="7"/>
  <c r="J238" i="7"/>
  <c r="Q238" i="7" s="1"/>
  <c r="P237" i="7"/>
  <c r="M237" i="7"/>
  <c r="Q237" i="7" s="1"/>
  <c r="J237" i="7"/>
  <c r="P236" i="7"/>
  <c r="Q236" i="7" s="1"/>
  <c r="M236" i="7"/>
  <c r="J236" i="7"/>
  <c r="P235" i="7"/>
  <c r="M235" i="7"/>
  <c r="J235" i="7"/>
  <c r="Q235" i="7" s="1"/>
  <c r="P234" i="7"/>
  <c r="M234" i="7"/>
  <c r="J234" i="7"/>
  <c r="P233" i="7"/>
  <c r="Q233" i="7" s="1"/>
  <c r="M233" i="7"/>
  <c r="J233" i="7"/>
  <c r="P232" i="7"/>
  <c r="M232" i="7"/>
  <c r="J232" i="7"/>
  <c r="Q232" i="7" s="1"/>
  <c r="P231" i="7"/>
  <c r="M231" i="7"/>
  <c r="Q231" i="7" s="1"/>
  <c r="J231" i="7"/>
  <c r="P230" i="7"/>
  <c r="Q230" i="7" s="1"/>
  <c r="M230" i="7"/>
  <c r="J230" i="7"/>
  <c r="P229" i="7"/>
  <c r="M229" i="7"/>
  <c r="J229" i="7"/>
  <c r="Q229" i="7" s="1"/>
  <c r="P228" i="7"/>
  <c r="M228" i="7"/>
  <c r="Q228" i="7" s="1"/>
  <c r="J228" i="7"/>
  <c r="P227" i="7"/>
  <c r="Q227" i="7" s="1"/>
  <c r="M227" i="7"/>
  <c r="J227" i="7"/>
  <c r="O226" i="7"/>
  <c r="N226" i="7"/>
  <c r="P226" i="7" s="1"/>
  <c r="L226" i="7"/>
  <c r="K226" i="7"/>
  <c r="M226" i="7" s="1"/>
  <c r="I226" i="7"/>
  <c r="H226" i="7"/>
  <c r="G226" i="7"/>
  <c r="F226" i="7"/>
  <c r="E226" i="7"/>
  <c r="O225" i="7"/>
  <c r="P225" i="7" s="1"/>
  <c r="Q225" i="7" s="1"/>
  <c r="N225" i="7"/>
  <c r="L225" i="7"/>
  <c r="M225" i="7" s="1"/>
  <c r="K225" i="7"/>
  <c r="I225" i="7"/>
  <c r="H225" i="7"/>
  <c r="G225" i="7"/>
  <c r="F225" i="7"/>
  <c r="E225" i="7"/>
  <c r="J225" i="7" s="1"/>
  <c r="P223" i="7"/>
  <c r="Q223" i="7" s="1"/>
  <c r="M223" i="7"/>
  <c r="J223" i="7"/>
  <c r="P222" i="7"/>
  <c r="M222" i="7"/>
  <c r="J222" i="7"/>
  <c r="Q222" i="7" s="1"/>
  <c r="P221" i="7"/>
  <c r="M221" i="7"/>
  <c r="J221" i="7"/>
  <c r="P220" i="7"/>
  <c r="Q220" i="7" s="1"/>
  <c r="M220" i="7"/>
  <c r="J220" i="7"/>
  <c r="P219" i="7"/>
  <c r="M219" i="7"/>
  <c r="J219" i="7"/>
  <c r="P218" i="7"/>
  <c r="Q218" i="7" s="1"/>
  <c r="M218" i="7"/>
  <c r="J218" i="7"/>
  <c r="P217" i="7"/>
  <c r="Q217" i="7" s="1"/>
  <c r="M217" i="7"/>
  <c r="J217" i="7"/>
  <c r="P216" i="7"/>
  <c r="M216" i="7"/>
  <c r="J216" i="7"/>
  <c r="Q216" i="7" s="1"/>
  <c r="P215" i="7"/>
  <c r="Q215" i="7" s="1"/>
  <c r="M215" i="7"/>
  <c r="J215" i="7"/>
  <c r="P214" i="7"/>
  <c r="Q214" i="7" s="1"/>
  <c r="M214" i="7"/>
  <c r="J214" i="7"/>
  <c r="P213" i="7"/>
  <c r="M213" i="7"/>
  <c r="J213" i="7"/>
  <c r="Q213" i="7" s="1"/>
  <c r="P212" i="7"/>
  <c r="M212" i="7"/>
  <c r="J212" i="7"/>
  <c r="P211" i="7"/>
  <c r="N211" i="7"/>
  <c r="M211" i="7"/>
  <c r="L211" i="7"/>
  <c r="K211" i="7"/>
  <c r="I211" i="7"/>
  <c r="H211" i="7"/>
  <c r="G211" i="7"/>
  <c r="J211" i="7" s="1"/>
  <c r="F211" i="7"/>
  <c r="E211" i="7"/>
  <c r="O210" i="7"/>
  <c r="N210" i="7"/>
  <c r="P210" i="7" s="1"/>
  <c r="Q210" i="7" s="1"/>
  <c r="L210" i="7"/>
  <c r="K210" i="7"/>
  <c r="M210" i="7" s="1"/>
  <c r="I210" i="7"/>
  <c r="H210" i="7"/>
  <c r="G210" i="7"/>
  <c r="F210" i="7"/>
  <c r="E210" i="7"/>
  <c r="J210" i="7" s="1"/>
  <c r="P209" i="7"/>
  <c r="M209" i="7"/>
  <c r="J209" i="7"/>
  <c r="P208" i="7"/>
  <c r="Q208" i="7" s="1"/>
  <c r="M208" i="7"/>
  <c r="J208" i="7"/>
  <c r="P207" i="7"/>
  <c r="M207" i="7"/>
  <c r="J207" i="7"/>
  <c r="Q207" i="7" s="1"/>
  <c r="P206" i="7"/>
  <c r="M206" i="7"/>
  <c r="J206" i="7"/>
  <c r="P205" i="7"/>
  <c r="M205" i="7"/>
  <c r="J205" i="7"/>
  <c r="P204" i="7"/>
  <c r="M204" i="7"/>
  <c r="J204" i="7"/>
  <c r="Q204" i="7" s="1"/>
  <c r="P203" i="7"/>
  <c r="M203" i="7"/>
  <c r="J203" i="7"/>
  <c r="P202" i="7"/>
  <c r="M202" i="7"/>
  <c r="J202" i="7"/>
  <c r="P201" i="7"/>
  <c r="M201" i="7"/>
  <c r="J201" i="7"/>
  <c r="Q201" i="7" s="1"/>
  <c r="P200" i="7"/>
  <c r="Q200" i="7" s="1"/>
  <c r="M200" i="7"/>
  <c r="J200" i="7"/>
  <c r="P199" i="7"/>
  <c r="Q199" i="7" s="1"/>
  <c r="M199" i="7"/>
  <c r="J199" i="7"/>
  <c r="P198" i="7"/>
  <c r="M198" i="7"/>
  <c r="J198" i="7"/>
  <c r="Q198" i="7" s="1"/>
  <c r="P197" i="7"/>
  <c r="M197" i="7"/>
  <c r="J197" i="7"/>
  <c r="P196" i="7"/>
  <c r="M196" i="7"/>
  <c r="J196" i="7"/>
  <c r="P195" i="7"/>
  <c r="M195" i="7"/>
  <c r="J195" i="7"/>
  <c r="Q195" i="7" s="1"/>
  <c r="P194" i="7"/>
  <c r="M194" i="7"/>
  <c r="J194" i="7"/>
  <c r="O193" i="7"/>
  <c r="O185" i="7" s="1"/>
  <c r="P185" i="7" s="1"/>
  <c r="N193" i="7"/>
  <c r="M193" i="7"/>
  <c r="L193" i="7"/>
  <c r="K193" i="7"/>
  <c r="I193" i="7"/>
  <c r="I185" i="7" s="1"/>
  <c r="H193" i="7"/>
  <c r="G193" i="7"/>
  <c r="G185" i="7" s="1"/>
  <c r="F193" i="7"/>
  <c r="E193" i="7"/>
  <c r="O192" i="7"/>
  <c r="N192" i="7"/>
  <c r="L192" i="7"/>
  <c r="K192" i="7"/>
  <c r="I192" i="7"/>
  <c r="I184" i="7" s="1"/>
  <c r="H192" i="7"/>
  <c r="H184" i="7" s="1"/>
  <c r="G192" i="7"/>
  <c r="F192" i="7"/>
  <c r="E192" i="7"/>
  <c r="P191" i="7"/>
  <c r="M191" i="7"/>
  <c r="J191" i="7"/>
  <c r="P190" i="7"/>
  <c r="Q190" i="7" s="1"/>
  <c r="M190" i="7"/>
  <c r="J190" i="7"/>
  <c r="P189" i="7"/>
  <c r="M189" i="7"/>
  <c r="J189" i="7"/>
  <c r="Q189" i="7" s="1"/>
  <c r="P188" i="7"/>
  <c r="M188" i="7"/>
  <c r="J188" i="7"/>
  <c r="P187" i="7"/>
  <c r="M187" i="7"/>
  <c r="J187" i="7"/>
  <c r="P186" i="7"/>
  <c r="M186" i="7"/>
  <c r="J186" i="7"/>
  <c r="Q186" i="7" s="1"/>
  <c r="N185" i="7"/>
  <c r="L185" i="7"/>
  <c r="K185" i="7"/>
  <c r="H185" i="7"/>
  <c r="F185" i="7"/>
  <c r="E185" i="7"/>
  <c r="O184" i="7"/>
  <c r="L184" i="7"/>
  <c r="G184" i="7"/>
  <c r="F184" i="7"/>
  <c r="P182" i="7"/>
  <c r="M182" i="7"/>
  <c r="J182" i="7"/>
  <c r="Q182" i="7" s="1"/>
  <c r="P181" i="7"/>
  <c r="M181" i="7"/>
  <c r="Q181" i="7" s="1"/>
  <c r="J181" i="7"/>
  <c r="P180" i="7"/>
  <c r="M180" i="7"/>
  <c r="J180" i="7"/>
  <c r="P179" i="7"/>
  <c r="M179" i="7"/>
  <c r="J179" i="7"/>
  <c r="Q179" i="7" s="1"/>
  <c r="P178" i="7"/>
  <c r="M178" i="7"/>
  <c r="Q178" i="7" s="1"/>
  <c r="J178" i="7"/>
  <c r="P177" i="7"/>
  <c r="Q177" i="7" s="1"/>
  <c r="M177" i="7"/>
  <c r="J177" i="7"/>
  <c r="P176" i="7"/>
  <c r="M176" i="7"/>
  <c r="J176" i="7"/>
  <c r="Q176" i="7" s="1"/>
  <c r="P175" i="7"/>
  <c r="M175" i="7"/>
  <c r="Q175" i="7" s="1"/>
  <c r="J175" i="7"/>
  <c r="P174" i="7"/>
  <c r="Q174" i="7" s="1"/>
  <c r="M174" i="7"/>
  <c r="J174" i="7"/>
  <c r="P173" i="7"/>
  <c r="M173" i="7"/>
  <c r="J173" i="7"/>
  <c r="Q173" i="7" s="1"/>
  <c r="P172" i="7"/>
  <c r="M172" i="7"/>
  <c r="Q172" i="7" s="1"/>
  <c r="J172" i="7"/>
  <c r="P171" i="7"/>
  <c r="Q171" i="7" s="1"/>
  <c r="M171" i="7"/>
  <c r="J171" i="7"/>
  <c r="P170" i="7"/>
  <c r="M170" i="7"/>
  <c r="J170" i="7"/>
  <c r="P169" i="7"/>
  <c r="M169" i="7"/>
  <c r="Q169" i="7" s="1"/>
  <c r="J169" i="7"/>
  <c r="P166" i="7"/>
  <c r="M166" i="7"/>
  <c r="J166" i="7"/>
  <c r="P165" i="7"/>
  <c r="M165" i="7"/>
  <c r="J165" i="7"/>
  <c r="Q165" i="7" s="1"/>
  <c r="P164" i="7"/>
  <c r="M164" i="7"/>
  <c r="Q164" i="7" s="1"/>
  <c r="J164" i="7"/>
  <c r="P163" i="7"/>
  <c r="Q163" i="7" s="1"/>
  <c r="M163" i="7"/>
  <c r="J163" i="7"/>
  <c r="P162" i="7"/>
  <c r="M162" i="7"/>
  <c r="J162" i="7"/>
  <c r="Q162" i="7" s="1"/>
  <c r="P161" i="7"/>
  <c r="M161" i="7"/>
  <c r="Q161" i="7" s="1"/>
  <c r="J161" i="7"/>
  <c r="P160" i="7"/>
  <c r="Q160" i="7" s="1"/>
  <c r="M160" i="7"/>
  <c r="J160" i="7"/>
  <c r="P159" i="7"/>
  <c r="M159" i="7"/>
  <c r="J159" i="7"/>
  <c r="Q159" i="7" s="1"/>
  <c r="O158" i="7"/>
  <c r="N158" i="7"/>
  <c r="P158" i="7" s="1"/>
  <c r="L158" i="7"/>
  <c r="K158" i="7"/>
  <c r="I158" i="7"/>
  <c r="H158" i="7"/>
  <c r="G158" i="7"/>
  <c r="F158" i="7"/>
  <c r="E158" i="7"/>
  <c r="P157" i="7"/>
  <c r="O157" i="7"/>
  <c r="N157" i="7"/>
  <c r="M157" i="7"/>
  <c r="L157" i="7"/>
  <c r="K157" i="7"/>
  <c r="I157" i="7"/>
  <c r="H157" i="7"/>
  <c r="G157" i="7"/>
  <c r="J157" i="7" s="1"/>
  <c r="F157" i="7"/>
  <c r="E157" i="7"/>
  <c r="P155" i="7"/>
  <c r="M155" i="7"/>
  <c r="J155" i="7"/>
  <c r="P154" i="7"/>
  <c r="M154" i="7"/>
  <c r="Q154" i="7" s="1"/>
  <c r="J154" i="7"/>
  <c r="P153" i="7"/>
  <c r="M153" i="7"/>
  <c r="J153" i="7"/>
  <c r="P152" i="7"/>
  <c r="M152" i="7"/>
  <c r="J152" i="7"/>
  <c r="Q152" i="7" s="1"/>
  <c r="P151" i="7"/>
  <c r="M151" i="7"/>
  <c r="J151" i="7"/>
  <c r="P150" i="7"/>
  <c r="Q150" i="7" s="1"/>
  <c r="M150" i="7"/>
  <c r="J150" i="7"/>
  <c r="P149" i="7"/>
  <c r="M149" i="7"/>
  <c r="J149" i="7"/>
  <c r="Q149" i="7" s="1"/>
  <c r="P148" i="7"/>
  <c r="M148" i="7"/>
  <c r="Q148" i="7" s="1"/>
  <c r="J148" i="7"/>
  <c r="P147" i="7"/>
  <c r="O147" i="7"/>
  <c r="N147" i="7"/>
  <c r="L147" i="7"/>
  <c r="K147" i="7"/>
  <c r="M147" i="7" s="1"/>
  <c r="I147" i="7"/>
  <c r="H147" i="7"/>
  <c r="G147" i="7"/>
  <c r="F147" i="7"/>
  <c r="E147" i="7"/>
  <c r="P146" i="7"/>
  <c r="O146" i="7"/>
  <c r="N146" i="7"/>
  <c r="M146" i="7"/>
  <c r="L146" i="7"/>
  <c r="K146" i="7"/>
  <c r="I146" i="7"/>
  <c r="H146" i="7"/>
  <c r="G146" i="7"/>
  <c r="J146" i="7" s="1"/>
  <c r="F146" i="7"/>
  <c r="E146" i="7"/>
  <c r="P144" i="7"/>
  <c r="M144" i="7"/>
  <c r="J144" i="7"/>
  <c r="Q144" i="7" s="1"/>
  <c r="P143" i="7"/>
  <c r="M143" i="7"/>
  <c r="J143" i="7"/>
  <c r="P142" i="7"/>
  <c r="M142" i="7"/>
  <c r="J142" i="7"/>
  <c r="P141" i="7"/>
  <c r="M141" i="7"/>
  <c r="J141" i="7"/>
  <c r="P140" i="7"/>
  <c r="M140" i="7"/>
  <c r="J140" i="7"/>
  <c r="P139" i="7"/>
  <c r="M139" i="7"/>
  <c r="J139" i="7"/>
  <c r="P138" i="7"/>
  <c r="M138" i="7"/>
  <c r="J138" i="7"/>
  <c r="P137" i="7"/>
  <c r="M137" i="7"/>
  <c r="J137" i="7"/>
  <c r="P136" i="7"/>
  <c r="M136" i="7"/>
  <c r="J136" i="7"/>
  <c r="P135" i="7"/>
  <c r="M135" i="7"/>
  <c r="J135" i="7"/>
  <c r="Q135" i="7" s="1"/>
  <c r="O134" i="7"/>
  <c r="N134" i="7"/>
  <c r="L134" i="7"/>
  <c r="K134" i="7"/>
  <c r="I134" i="7"/>
  <c r="H134" i="7"/>
  <c r="G134" i="7"/>
  <c r="F134" i="7"/>
  <c r="E134" i="7"/>
  <c r="O133" i="7"/>
  <c r="N133" i="7"/>
  <c r="L133" i="7"/>
  <c r="K133" i="7"/>
  <c r="I133" i="7"/>
  <c r="H133" i="7"/>
  <c r="H4" i="7" s="1"/>
  <c r="G133" i="7"/>
  <c r="F133" i="7"/>
  <c r="P131" i="7"/>
  <c r="M131" i="7"/>
  <c r="Q131" i="7" s="1"/>
  <c r="J131" i="7"/>
  <c r="P130" i="7"/>
  <c r="M130" i="7"/>
  <c r="J130" i="7"/>
  <c r="P129" i="7"/>
  <c r="Q129" i="7" s="1"/>
  <c r="M129" i="7"/>
  <c r="J129" i="7"/>
  <c r="P128" i="7"/>
  <c r="M128" i="7"/>
  <c r="J128" i="7"/>
  <c r="Q128" i="7" s="1"/>
  <c r="P127" i="7"/>
  <c r="M127" i="7"/>
  <c r="J127" i="7"/>
  <c r="P126" i="7"/>
  <c r="Q126" i="7" s="1"/>
  <c r="M126" i="7"/>
  <c r="J126" i="7"/>
  <c r="P125" i="7"/>
  <c r="M125" i="7"/>
  <c r="J125" i="7"/>
  <c r="Q125" i="7" s="1"/>
  <c r="P124" i="7"/>
  <c r="Q124" i="7" s="1"/>
  <c r="M124" i="7"/>
  <c r="J124" i="7"/>
  <c r="P123" i="7"/>
  <c r="M123" i="7"/>
  <c r="J123" i="7"/>
  <c r="Q123" i="7" s="1"/>
  <c r="P122" i="7"/>
  <c r="M122" i="7"/>
  <c r="Q122" i="7" s="1"/>
  <c r="J122" i="7"/>
  <c r="P121" i="7"/>
  <c r="M121" i="7"/>
  <c r="J121" i="7"/>
  <c r="P120" i="7"/>
  <c r="M120" i="7"/>
  <c r="J120" i="7"/>
  <c r="P119" i="7"/>
  <c r="M119" i="7"/>
  <c r="J119" i="7"/>
  <c r="Q119" i="7" s="1"/>
  <c r="P118" i="7"/>
  <c r="M118" i="7"/>
  <c r="J118" i="7"/>
  <c r="P117" i="7"/>
  <c r="O117" i="7"/>
  <c r="N117" i="7"/>
  <c r="L117" i="7"/>
  <c r="K117" i="7"/>
  <c r="M117" i="7" s="1"/>
  <c r="I117" i="7"/>
  <c r="H117" i="7"/>
  <c r="G117" i="7"/>
  <c r="J117" i="7" s="1"/>
  <c r="F117" i="7"/>
  <c r="E117" i="7"/>
  <c r="O116" i="7"/>
  <c r="N116" i="7"/>
  <c r="L116" i="7"/>
  <c r="K116" i="7"/>
  <c r="M116" i="7" s="1"/>
  <c r="I116" i="7"/>
  <c r="H116" i="7"/>
  <c r="G116" i="7"/>
  <c r="F116" i="7"/>
  <c r="E116" i="7"/>
  <c r="P114" i="7"/>
  <c r="Q114" i="7" s="1"/>
  <c r="M114" i="7"/>
  <c r="J114" i="7"/>
  <c r="P113" i="7"/>
  <c r="M113" i="7"/>
  <c r="J113" i="7"/>
  <c r="Q113" i="7" s="1"/>
  <c r="P112" i="7"/>
  <c r="M112" i="7"/>
  <c r="Q112" i="7" s="1"/>
  <c r="J112" i="7"/>
  <c r="P111" i="7"/>
  <c r="M111" i="7"/>
  <c r="J111" i="7"/>
  <c r="P110" i="7"/>
  <c r="O110" i="7"/>
  <c r="N110" i="7"/>
  <c r="M110" i="7"/>
  <c r="L110" i="7"/>
  <c r="K110" i="7"/>
  <c r="I110" i="7"/>
  <c r="H110" i="7"/>
  <c r="G110" i="7"/>
  <c r="J110" i="7" s="1"/>
  <c r="F110" i="7"/>
  <c r="E110" i="7"/>
  <c r="O109" i="7"/>
  <c r="N109" i="7"/>
  <c r="P109" i="7" s="1"/>
  <c r="L109" i="7"/>
  <c r="K109" i="7"/>
  <c r="I109" i="7"/>
  <c r="H109" i="7"/>
  <c r="G109" i="7"/>
  <c r="F109" i="7"/>
  <c r="E109" i="7"/>
  <c r="J109" i="7" s="1"/>
  <c r="P107" i="7"/>
  <c r="M107" i="7"/>
  <c r="J107" i="7"/>
  <c r="P106" i="7"/>
  <c r="M106" i="7"/>
  <c r="J106" i="7"/>
  <c r="P105" i="7"/>
  <c r="M105" i="7"/>
  <c r="J105" i="7"/>
  <c r="Q105" i="7" s="1"/>
  <c r="P104" i="7"/>
  <c r="Q104" i="7" s="1"/>
  <c r="M104" i="7"/>
  <c r="J104" i="7"/>
  <c r="P103" i="7"/>
  <c r="M103" i="7"/>
  <c r="J103" i="7"/>
  <c r="P102" i="7"/>
  <c r="M102" i="7"/>
  <c r="Q102" i="7" s="1"/>
  <c r="J102" i="7"/>
  <c r="P101" i="7"/>
  <c r="M101" i="7"/>
  <c r="J101" i="7"/>
  <c r="P100" i="7"/>
  <c r="Q100" i="7" s="1"/>
  <c r="M100" i="7"/>
  <c r="J100" i="7"/>
  <c r="P99" i="7"/>
  <c r="M99" i="7"/>
  <c r="J99" i="7"/>
  <c r="Q99" i="7" s="1"/>
  <c r="P98" i="7"/>
  <c r="M98" i="7"/>
  <c r="J98" i="7"/>
  <c r="P97" i="7"/>
  <c r="O97" i="7"/>
  <c r="N97" i="7"/>
  <c r="M97" i="7"/>
  <c r="L97" i="7"/>
  <c r="K97" i="7"/>
  <c r="I97" i="7"/>
  <c r="H97" i="7"/>
  <c r="G97" i="7"/>
  <c r="F97" i="7"/>
  <c r="E97" i="7"/>
  <c r="O96" i="7"/>
  <c r="N96" i="7"/>
  <c r="L96" i="7"/>
  <c r="K96" i="7"/>
  <c r="M96" i="7" s="1"/>
  <c r="I96" i="7"/>
  <c r="H96" i="7"/>
  <c r="G96" i="7"/>
  <c r="F96" i="7"/>
  <c r="E96" i="7"/>
  <c r="J96" i="7" s="1"/>
  <c r="P94" i="7"/>
  <c r="M94" i="7"/>
  <c r="J94" i="7"/>
  <c r="P93" i="7"/>
  <c r="M93" i="7"/>
  <c r="J93" i="7"/>
  <c r="Q93" i="7" s="1"/>
  <c r="P92" i="7"/>
  <c r="M92" i="7"/>
  <c r="J92" i="7"/>
  <c r="P91" i="7"/>
  <c r="M91" i="7"/>
  <c r="J91" i="7"/>
  <c r="Q90" i="7"/>
  <c r="P90" i="7"/>
  <c r="J90" i="7"/>
  <c r="M90" i="7" s="1"/>
  <c r="Q89" i="7"/>
  <c r="M89" i="7"/>
  <c r="J89" i="7"/>
  <c r="K85" i="7" s="1"/>
  <c r="P88" i="7"/>
  <c r="M88" i="7"/>
  <c r="J88" i="7"/>
  <c r="P87" i="7"/>
  <c r="M87" i="7"/>
  <c r="J87" i="7"/>
  <c r="O86" i="7"/>
  <c r="N86" i="7"/>
  <c r="P86" i="7" s="1"/>
  <c r="L86" i="7"/>
  <c r="K86" i="7"/>
  <c r="I86" i="7"/>
  <c r="H86" i="7"/>
  <c r="G86" i="7"/>
  <c r="F86" i="7"/>
  <c r="E86" i="7"/>
  <c r="O85" i="7"/>
  <c r="M85" i="7"/>
  <c r="L85" i="7"/>
  <c r="I85" i="7"/>
  <c r="H85" i="7"/>
  <c r="G85" i="7"/>
  <c r="F85" i="7"/>
  <c r="E85" i="7"/>
  <c r="P83" i="7"/>
  <c r="Q83" i="7" s="1"/>
  <c r="M83" i="7"/>
  <c r="J83" i="7"/>
  <c r="P82" i="7"/>
  <c r="M82" i="7"/>
  <c r="J82" i="7"/>
  <c r="Q82" i="7" s="1"/>
  <c r="P81" i="7"/>
  <c r="M81" i="7"/>
  <c r="J81" i="7"/>
  <c r="P80" i="7"/>
  <c r="Q80" i="7" s="1"/>
  <c r="M80" i="7"/>
  <c r="J80" i="7"/>
  <c r="P79" i="7"/>
  <c r="M79" i="7"/>
  <c r="J79" i="7"/>
  <c r="Q79" i="7" s="1"/>
  <c r="P78" i="7"/>
  <c r="M78" i="7"/>
  <c r="J78" i="7"/>
  <c r="P77" i="7"/>
  <c r="M77" i="7"/>
  <c r="J77" i="7"/>
  <c r="Q77" i="7" s="1"/>
  <c r="P76" i="7"/>
  <c r="M76" i="7"/>
  <c r="Q76" i="7" s="1"/>
  <c r="J76" i="7"/>
  <c r="P75" i="7"/>
  <c r="M75" i="7"/>
  <c r="J75" i="7"/>
  <c r="P74" i="7"/>
  <c r="Q74" i="7" s="1"/>
  <c r="M74" i="7"/>
  <c r="J74" i="7"/>
  <c r="P73" i="7"/>
  <c r="M73" i="7"/>
  <c r="J73" i="7"/>
  <c r="P72" i="7"/>
  <c r="M72" i="7"/>
  <c r="J72" i="7"/>
  <c r="P71" i="7"/>
  <c r="Q71" i="7" s="1"/>
  <c r="M71" i="7"/>
  <c r="J71" i="7"/>
  <c r="P70" i="7"/>
  <c r="M70" i="7"/>
  <c r="J70" i="7"/>
  <c r="Q70" i="7" s="1"/>
  <c r="P69" i="7"/>
  <c r="Q69" i="7" s="1"/>
  <c r="M69" i="7"/>
  <c r="J69" i="7"/>
  <c r="P68" i="7"/>
  <c r="M68" i="7"/>
  <c r="J68" i="7"/>
  <c r="Q68" i="7" s="1"/>
  <c r="P67" i="7"/>
  <c r="M67" i="7"/>
  <c r="Q67" i="7" s="1"/>
  <c r="J67" i="7"/>
  <c r="P66" i="7"/>
  <c r="M66" i="7"/>
  <c r="J66" i="7"/>
  <c r="P65" i="7"/>
  <c r="Q65" i="7" s="1"/>
  <c r="M65" i="7"/>
  <c r="J65" i="7"/>
  <c r="P64" i="7"/>
  <c r="M64" i="7"/>
  <c r="J64" i="7"/>
  <c r="Q64" i="7" s="1"/>
  <c r="P63" i="7"/>
  <c r="M63" i="7"/>
  <c r="J63" i="7"/>
  <c r="P62" i="7"/>
  <c r="Q62" i="7" s="1"/>
  <c r="M62" i="7"/>
  <c r="J62" i="7"/>
  <c r="P61" i="7"/>
  <c r="M61" i="7"/>
  <c r="J61" i="7"/>
  <c r="Q61" i="7" s="1"/>
  <c r="P60" i="7"/>
  <c r="Q60" i="7" s="1"/>
  <c r="M60" i="7"/>
  <c r="J60" i="7"/>
  <c r="O59" i="7"/>
  <c r="N59" i="7"/>
  <c r="P59" i="7" s="1"/>
  <c r="L59" i="7"/>
  <c r="K59" i="7"/>
  <c r="M59" i="7" s="1"/>
  <c r="I59" i="7"/>
  <c r="H59" i="7"/>
  <c r="G59" i="7"/>
  <c r="F59" i="7"/>
  <c r="E59" i="7"/>
  <c r="O58" i="7"/>
  <c r="P58" i="7" s="1"/>
  <c r="N58" i="7"/>
  <c r="L58" i="7"/>
  <c r="M58" i="7" s="1"/>
  <c r="K58" i="7"/>
  <c r="I58" i="7"/>
  <c r="H58" i="7"/>
  <c r="G58" i="7"/>
  <c r="F58" i="7"/>
  <c r="E58" i="7"/>
  <c r="P56" i="7"/>
  <c r="Q56" i="7" s="1"/>
  <c r="M56" i="7"/>
  <c r="J56" i="7"/>
  <c r="P55" i="7"/>
  <c r="M55" i="7"/>
  <c r="J55" i="7"/>
  <c r="Q55" i="7" s="1"/>
  <c r="P54" i="7"/>
  <c r="Q54" i="7" s="1"/>
  <c r="M54" i="7"/>
  <c r="J54" i="7"/>
  <c r="P53" i="7"/>
  <c r="Q53" i="7" s="1"/>
  <c r="M53" i="7"/>
  <c r="J53" i="7"/>
  <c r="P52" i="7"/>
  <c r="M52" i="7"/>
  <c r="J52" i="7"/>
  <c r="Q52" i="7" s="1"/>
  <c r="P51" i="7"/>
  <c r="Q51" i="7" s="1"/>
  <c r="M51" i="7"/>
  <c r="J51" i="7"/>
  <c r="P50" i="7"/>
  <c r="Q50" i="7" s="1"/>
  <c r="M50" i="7"/>
  <c r="J50" i="7"/>
  <c r="P49" i="7"/>
  <c r="M49" i="7"/>
  <c r="J49" i="7"/>
  <c r="Q49" i="7" s="1"/>
  <c r="P48" i="7"/>
  <c r="M48" i="7"/>
  <c r="J48" i="7"/>
  <c r="P47" i="7"/>
  <c r="Q47" i="7" s="1"/>
  <c r="M47" i="7"/>
  <c r="J47" i="7"/>
  <c r="J43" i="7" s="1"/>
  <c r="P46" i="7"/>
  <c r="M46" i="7"/>
  <c r="J46" i="7"/>
  <c r="Q46" i="7" s="1"/>
  <c r="P45" i="7"/>
  <c r="Q45" i="7" s="1"/>
  <c r="M45" i="7"/>
  <c r="M43" i="7" s="1"/>
  <c r="J45" i="7"/>
  <c r="P44" i="7"/>
  <c r="O44" i="7"/>
  <c r="N44" i="7"/>
  <c r="M44" i="7"/>
  <c r="L44" i="7"/>
  <c r="K44" i="7"/>
  <c r="J44" i="7"/>
  <c r="I44" i="7"/>
  <c r="H44" i="7"/>
  <c r="G44" i="7"/>
  <c r="G40" i="7" s="1"/>
  <c r="F44" i="7"/>
  <c r="E44" i="7"/>
  <c r="Q43" i="7"/>
  <c r="O43" i="7"/>
  <c r="N43" i="7"/>
  <c r="N39" i="7" s="1"/>
  <c r="L43" i="7"/>
  <c r="K43" i="7"/>
  <c r="K39" i="7" s="1"/>
  <c r="M39" i="7" s="1"/>
  <c r="I43" i="7"/>
  <c r="H43" i="7"/>
  <c r="H39" i="7" s="1"/>
  <c r="G43" i="7"/>
  <c r="F43" i="7"/>
  <c r="E43" i="7"/>
  <c r="E39" i="7" s="1"/>
  <c r="P42" i="7"/>
  <c r="M42" i="7"/>
  <c r="J42" i="7"/>
  <c r="P41" i="7"/>
  <c r="M41" i="7"/>
  <c r="J41" i="7"/>
  <c r="O40" i="7"/>
  <c r="N40" i="7"/>
  <c r="P40" i="7" s="1"/>
  <c r="L40" i="7"/>
  <c r="K40" i="7"/>
  <c r="M40" i="7" s="1"/>
  <c r="I40" i="7"/>
  <c r="H40" i="7"/>
  <c r="F40" i="7"/>
  <c r="E40" i="7"/>
  <c r="O39" i="7"/>
  <c r="L39" i="7"/>
  <c r="I39" i="7"/>
  <c r="G39" i="7"/>
  <c r="F39" i="7"/>
  <c r="P37" i="7"/>
  <c r="M37" i="7"/>
  <c r="J37" i="7"/>
  <c r="P36" i="7"/>
  <c r="M36" i="7"/>
  <c r="J36" i="7"/>
  <c r="Q36" i="7" s="1"/>
  <c r="P35" i="7"/>
  <c r="M35" i="7"/>
  <c r="J35" i="7"/>
  <c r="P34" i="7"/>
  <c r="Q34" i="7" s="1"/>
  <c r="M34" i="7"/>
  <c r="J34" i="7"/>
  <c r="P33" i="7"/>
  <c r="M33" i="7"/>
  <c r="J33" i="7"/>
  <c r="Q33" i="7" s="1"/>
  <c r="P32" i="7"/>
  <c r="M32" i="7"/>
  <c r="M22" i="7" s="1"/>
  <c r="J32" i="7"/>
  <c r="P31" i="7"/>
  <c r="Q31" i="7" s="1"/>
  <c r="M31" i="7"/>
  <c r="J31" i="7"/>
  <c r="P30" i="7"/>
  <c r="M30" i="7"/>
  <c r="J30" i="7"/>
  <c r="Q30" i="7" s="1"/>
  <c r="P29" i="7"/>
  <c r="M29" i="7"/>
  <c r="M23" i="7" s="1"/>
  <c r="J29" i="7"/>
  <c r="P28" i="7"/>
  <c r="Q28" i="7" s="1"/>
  <c r="M28" i="7"/>
  <c r="J28" i="7"/>
  <c r="P27" i="7"/>
  <c r="M27" i="7"/>
  <c r="J27" i="7"/>
  <c r="P26" i="7"/>
  <c r="Q26" i="7" s="1"/>
  <c r="M26" i="7"/>
  <c r="J26" i="7"/>
  <c r="P25" i="7"/>
  <c r="M25" i="7"/>
  <c r="J25" i="7"/>
  <c r="P24" i="7"/>
  <c r="M24" i="7"/>
  <c r="J24" i="7"/>
  <c r="Q24" i="7" s="1"/>
  <c r="O23" i="7"/>
  <c r="N23" i="7"/>
  <c r="L23" i="7"/>
  <c r="K23" i="7"/>
  <c r="I23" i="7"/>
  <c r="H23" i="7"/>
  <c r="G23" i="7"/>
  <c r="F23" i="7"/>
  <c r="E23" i="7"/>
  <c r="O22" i="7"/>
  <c r="N22" i="7"/>
  <c r="L22" i="7"/>
  <c r="K22" i="7"/>
  <c r="I22" i="7"/>
  <c r="H22" i="7"/>
  <c r="G22" i="7"/>
  <c r="F22" i="7"/>
  <c r="E22" i="7"/>
  <c r="P21" i="7"/>
  <c r="M21" i="7"/>
  <c r="J21" i="7"/>
  <c r="P20" i="7"/>
  <c r="Q20" i="7" s="1"/>
  <c r="M20" i="7"/>
  <c r="J20" i="7"/>
  <c r="P19" i="7"/>
  <c r="Q19" i="7" s="1"/>
  <c r="M19" i="7"/>
  <c r="J19" i="7"/>
  <c r="P18" i="7"/>
  <c r="M18" i="7"/>
  <c r="J18" i="7"/>
  <c r="Q18" i="7" s="1"/>
  <c r="P17" i="7"/>
  <c r="Q17" i="7" s="1"/>
  <c r="M17" i="7"/>
  <c r="J17" i="7"/>
  <c r="P16" i="7"/>
  <c r="M16" i="7"/>
  <c r="J16" i="7"/>
  <c r="Q16" i="7" s="1"/>
  <c r="P15" i="7"/>
  <c r="M15" i="7"/>
  <c r="Q15" i="7" s="1"/>
  <c r="J15" i="7"/>
  <c r="P14" i="7"/>
  <c r="Q14" i="7" s="1"/>
  <c r="M14" i="7"/>
  <c r="J14" i="7"/>
  <c r="P13" i="7"/>
  <c r="M13" i="7"/>
  <c r="J13" i="7"/>
  <c r="Q13" i="7" s="1"/>
  <c r="P12" i="7"/>
  <c r="M12" i="7"/>
  <c r="Q12" i="7" s="1"/>
  <c r="J12" i="7"/>
  <c r="P11" i="7"/>
  <c r="M11" i="7"/>
  <c r="J11" i="7"/>
  <c r="P10" i="7"/>
  <c r="Q10" i="7" s="1"/>
  <c r="M10" i="7"/>
  <c r="J10" i="7"/>
  <c r="O9" i="7"/>
  <c r="O7" i="7" s="1"/>
  <c r="N9" i="7"/>
  <c r="L9" i="7"/>
  <c r="L7" i="7" s="1"/>
  <c r="K9" i="7"/>
  <c r="K7" i="7" s="1"/>
  <c r="I9" i="7"/>
  <c r="H9" i="7"/>
  <c r="H7" i="7" s="1"/>
  <c r="G9" i="7"/>
  <c r="F9" i="7"/>
  <c r="E9" i="7"/>
  <c r="P8" i="7"/>
  <c r="O8" i="7"/>
  <c r="N8" i="7"/>
  <c r="M8" i="7"/>
  <c r="L8" i="7"/>
  <c r="K8" i="7"/>
  <c r="I8" i="7"/>
  <c r="H8" i="7"/>
  <c r="G8" i="7"/>
  <c r="G6" i="7" s="1"/>
  <c r="F8" i="7"/>
  <c r="E8" i="7"/>
  <c r="N7" i="7"/>
  <c r="G7" i="7"/>
  <c r="E7" i="7"/>
  <c r="O6" i="7"/>
  <c r="N6" i="7"/>
  <c r="P6" i="7" s="1"/>
  <c r="L6" i="7"/>
  <c r="K6" i="7"/>
  <c r="I6" i="7"/>
  <c r="H6" i="7"/>
  <c r="F6" i="7"/>
  <c r="E6" i="7"/>
  <c r="P267" i="8"/>
  <c r="Q267" i="8" s="1"/>
  <c r="J267" i="8"/>
  <c r="P266" i="8"/>
  <c r="Q266" i="8" s="1"/>
  <c r="M266" i="8"/>
  <c r="J266" i="8"/>
  <c r="P265" i="8"/>
  <c r="M265" i="8"/>
  <c r="J265" i="8"/>
  <c r="Q265" i="8" s="1"/>
  <c r="P264" i="8"/>
  <c r="M264" i="8"/>
  <c r="Q264" i="8" s="1"/>
  <c r="J264" i="8"/>
  <c r="P263" i="8"/>
  <c r="Q263" i="8" s="1"/>
  <c r="M263" i="8"/>
  <c r="J263" i="8"/>
  <c r="P262" i="8"/>
  <c r="M262" i="8"/>
  <c r="J262" i="8"/>
  <c r="Q262" i="8" s="1"/>
  <c r="P261" i="8"/>
  <c r="M261" i="8"/>
  <c r="Q261" i="8" s="1"/>
  <c r="J261" i="8"/>
  <c r="P260" i="8"/>
  <c r="Q260" i="8" s="1"/>
  <c r="M260" i="8"/>
  <c r="J260" i="8"/>
  <c r="P259" i="8"/>
  <c r="M259" i="8"/>
  <c r="J259" i="8"/>
  <c r="Q259" i="8" s="1"/>
  <c r="P258" i="8"/>
  <c r="M258" i="8"/>
  <c r="Q258" i="8" s="1"/>
  <c r="J258" i="8"/>
  <c r="P257" i="8"/>
  <c r="Q257" i="8" s="1"/>
  <c r="M257" i="8"/>
  <c r="J257" i="8"/>
  <c r="P256" i="8"/>
  <c r="M256" i="8"/>
  <c r="J256" i="8"/>
  <c r="Q256" i="8" s="1"/>
  <c r="P255" i="8"/>
  <c r="M255" i="8"/>
  <c r="Q255" i="8" s="1"/>
  <c r="J255" i="8"/>
  <c r="P254" i="8"/>
  <c r="Q254" i="8" s="1"/>
  <c r="M254" i="8"/>
  <c r="J254" i="8"/>
  <c r="P253" i="8"/>
  <c r="M253" i="8"/>
  <c r="J253" i="8"/>
  <c r="Q253" i="8" s="1"/>
  <c r="P252" i="8"/>
  <c r="M252" i="8"/>
  <c r="J252" i="8"/>
  <c r="P251" i="8"/>
  <c r="Q251" i="8" s="1"/>
  <c r="M251" i="8"/>
  <c r="P250" i="8"/>
  <c r="Q250" i="8" s="1"/>
  <c r="M250" i="8"/>
  <c r="J250" i="8"/>
  <c r="O249" i="8"/>
  <c r="N249" i="8"/>
  <c r="P249" i="8" s="1"/>
  <c r="L249" i="8"/>
  <c r="K249" i="8"/>
  <c r="M249" i="8" s="1"/>
  <c r="I249" i="8"/>
  <c r="H249" i="8"/>
  <c r="G249" i="8"/>
  <c r="F249" i="8"/>
  <c r="E249" i="8"/>
  <c r="J249" i="8" s="1"/>
  <c r="O248" i="8"/>
  <c r="N248" i="8"/>
  <c r="P248" i="8" s="1"/>
  <c r="L248" i="8"/>
  <c r="K248" i="8"/>
  <c r="M248" i="8" s="1"/>
  <c r="I248" i="8"/>
  <c r="H248" i="8"/>
  <c r="G248" i="8"/>
  <c r="F248" i="8"/>
  <c r="E248" i="8"/>
  <c r="J248" i="8" s="1"/>
  <c r="P246" i="8"/>
  <c r="Q246" i="8" s="1"/>
  <c r="M246" i="8"/>
  <c r="J246" i="8"/>
  <c r="P245" i="8"/>
  <c r="M245" i="8"/>
  <c r="J245" i="8"/>
  <c r="Q245" i="8" s="1"/>
  <c r="P244" i="8"/>
  <c r="M244" i="8"/>
  <c r="Q244" i="8" s="1"/>
  <c r="J244" i="8"/>
  <c r="P243" i="8"/>
  <c r="Q243" i="8" s="1"/>
  <c r="M243" i="8"/>
  <c r="J243" i="8"/>
  <c r="P242" i="8"/>
  <c r="M242" i="8"/>
  <c r="J242" i="8"/>
  <c r="Q242" i="8" s="1"/>
  <c r="P241" i="8"/>
  <c r="M241" i="8"/>
  <c r="Q241" i="8" s="1"/>
  <c r="J241" i="8"/>
  <c r="P240" i="8"/>
  <c r="Q240" i="8" s="1"/>
  <c r="M240" i="8"/>
  <c r="J240" i="8"/>
  <c r="P239" i="8"/>
  <c r="M239" i="8"/>
  <c r="J239" i="8"/>
  <c r="Q239" i="8" s="1"/>
  <c r="P238" i="8"/>
  <c r="M238" i="8"/>
  <c r="Q238" i="8" s="1"/>
  <c r="J238" i="8"/>
  <c r="P237" i="8"/>
  <c r="Q237" i="8" s="1"/>
  <c r="M237" i="8"/>
  <c r="J237" i="8"/>
  <c r="P236" i="8"/>
  <c r="M236" i="8"/>
  <c r="J236" i="8"/>
  <c r="Q236" i="8" s="1"/>
  <c r="P235" i="8"/>
  <c r="M235" i="8"/>
  <c r="Q235" i="8" s="1"/>
  <c r="J235" i="8"/>
  <c r="P234" i="8"/>
  <c r="Q234" i="8" s="1"/>
  <c r="M234" i="8"/>
  <c r="J234" i="8"/>
  <c r="P233" i="8"/>
  <c r="M233" i="8"/>
  <c r="J233" i="8"/>
  <c r="Q233" i="8" s="1"/>
  <c r="P232" i="8"/>
  <c r="M232" i="8"/>
  <c r="Q232" i="8" s="1"/>
  <c r="J232" i="8"/>
  <c r="P231" i="8"/>
  <c r="Q231" i="8" s="1"/>
  <c r="M231" i="8"/>
  <c r="J231" i="8"/>
  <c r="P230" i="8"/>
  <c r="M230" i="8"/>
  <c r="J230" i="8"/>
  <c r="Q230" i="8" s="1"/>
  <c r="P229" i="8"/>
  <c r="M229" i="8"/>
  <c r="Q229" i="8" s="1"/>
  <c r="J229" i="8"/>
  <c r="P228" i="8"/>
  <c r="Q228" i="8" s="1"/>
  <c r="M228" i="8"/>
  <c r="J228" i="8"/>
  <c r="P227" i="8"/>
  <c r="M227" i="8"/>
  <c r="J227" i="8"/>
  <c r="Q227" i="8" s="1"/>
  <c r="O226" i="8"/>
  <c r="N226" i="8"/>
  <c r="P226" i="8" s="1"/>
  <c r="L226" i="8"/>
  <c r="K226" i="8"/>
  <c r="M226" i="8" s="1"/>
  <c r="I226" i="8"/>
  <c r="H226" i="8"/>
  <c r="G226" i="8"/>
  <c r="F226" i="8"/>
  <c r="E226" i="8"/>
  <c r="J226" i="8" s="1"/>
  <c r="P225" i="8"/>
  <c r="O225" i="8"/>
  <c r="N225" i="8"/>
  <c r="M225" i="8"/>
  <c r="L225" i="8"/>
  <c r="K225" i="8"/>
  <c r="I225" i="8"/>
  <c r="H225" i="8"/>
  <c r="G225" i="8"/>
  <c r="J225" i="8" s="1"/>
  <c r="F225" i="8"/>
  <c r="E225" i="8"/>
  <c r="P223" i="8"/>
  <c r="M223" i="8"/>
  <c r="J223" i="8"/>
  <c r="Q223" i="8" s="1"/>
  <c r="P222" i="8"/>
  <c r="M222" i="8"/>
  <c r="Q222" i="8" s="1"/>
  <c r="J222" i="8"/>
  <c r="P221" i="8"/>
  <c r="Q221" i="8" s="1"/>
  <c r="M221" i="8"/>
  <c r="J221" i="8"/>
  <c r="P220" i="8"/>
  <c r="M220" i="8"/>
  <c r="J220" i="8"/>
  <c r="Q220" i="8" s="1"/>
  <c r="P219" i="8"/>
  <c r="M219" i="8"/>
  <c r="Q219" i="8" s="1"/>
  <c r="J219" i="8"/>
  <c r="P218" i="8"/>
  <c r="Q218" i="8" s="1"/>
  <c r="M218" i="8"/>
  <c r="J218" i="8"/>
  <c r="P217" i="8"/>
  <c r="M217" i="8"/>
  <c r="J217" i="8"/>
  <c r="Q217" i="8" s="1"/>
  <c r="P216" i="8"/>
  <c r="M216" i="8"/>
  <c r="Q216" i="8" s="1"/>
  <c r="J216" i="8"/>
  <c r="P215" i="8"/>
  <c r="Q215" i="8" s="1"/>
  <c r="M215" i="8"/>
  <c r="J215" i="8"/>
  <c r="P214" i="8"/>
  <c r="M214" i="8"/>
  <c r="J214" i="8"/>
  <c r="Q214" i="8" s="1"/>
  <c r="P213" i="8"/>
  <c r="M213" i="8"/>
  <c r="Q213" i="8" s="1"/>
  <c r="J213" i="8"/>
  <c r="P212" i="8"/>
  <c r="Q212" i="8" s="1"/>
  <c r="M212" i="8"/>
  <c r="J212" i="8"/>
  <c r="O211" i="8"/>
  <c r="N211" i="8"/>
  <c r="P211" i="8" s="1"/>
  <c r="Q211" i="8" s="1"/>
  <c r="L211" i="8"/>
  <c r="K211" i="8"/>
  <c r="M211" i="8" s="1"/>
  <c r="I211" i="8"/>
  <c r="H211" i="8"/>
  <c r="G211" i="8"/>
  <c r="F211" i="8"/>
  <c r="E211" i="8"/>
  <c r="J211" i="8" s="1"/>
  <c r="N210" i="8"/>
  <c r="L210" i="8"/>
  <c r="K210" i="8"/>
  <c r="M210" i="8" s="1"/>
  <c r="I210" i="8"/>
  <c r="H210" i="8"/>
  <c r="G210" i="8"/>
  <c r="F210" i="8"/>
  <c r="E210" i="8"/>
  <c r="P209" i="8"/>
  <c r="Q209" i="8" s="1"/>
  <c r="M209" i="8"/>
  <c r="J209" i="8"/>
  <c r="P208" i="8"/>
  <c r="M208" i="8"/>
  <c r="J208" i="8"/>
  <c r="Q208" i="8" s="1"/>
  <c r="P207" i="8"/>
  <c r="M207" i="8"/>
  <c r="Q207" i="8" s="1"/>
  <c r="J207" i="8"/>
  <c r="P206" i="8"/>
  <c r="Q206" i="8" s="1"/>
  <c r="M206" i="8"/>
  <c r="J206" i="8"/>
  <c r="P205" i="8"/>
  <c r="M205" i="8"/>
  <c r="J205" i="8"/>
  <c r="Q205" i="8" s="1"/>
  <c r="P204" i="8"/>
  <c r="M204" i="8"/>
  <c r="Q204" i="8" s="1"/>
  <c r="J204" i="8"/>
  <c r="P203" i="8"/>
  <c r="Q203" i="8" s="1"/>
  <c r="M203" i="8"/>
  <c r="J203" i="8"/>
  <c r="P202" i="8"/>
  <c r="M202" i="8"/>
  <c r="J202" i="8"/>
  <c r="Q202" i="8" s="1"/>
  <c r="P201" i="8"/>
  <c r="M201" i="8"/>
  <c r="Q201" i="8" s="1"/>
  <c r="J201" i="8"/>
  <c r="P200" i="8"/>
  <c r="Q200" i="8" s="1"/>
  <c r="M200" i="8"/>
  <c r="J200" i="8"/>
  <c r="P199" i="8"/>
  <c r="M199" i="8"/>
  <c r="J199" i="8"/>
  <c r="Q199" i="8" s="1"/>
  <c r="P198" i="8"/>
  <c r="M198" i="8"/>
  <c r="Q198" i="8" s="1"/>
  <c r="J198" i="8"/>
  <c r="P197" i="8"/>
  <c r="Q197" i="8" s="1"/>
  <c r="M197" i="8"/>
  <c r="J197" i="8"/>
  <c r="P196" i="8"/>
  <c r="M196" i="8"/>
  <c r="J196" i="8"/>
  <c r="Q196" i="8" s="1"/>
  <c r="P195" i="8"/>
  <c r="M195" i="8"/>
  <c r="Q195" i="8" s="1"/>
  <c r="J195" i="8"/>
  <c r="P194" i="8"/>
  <c r="Q194" i="8" s="1"/>
  <c r="M194" i="8"/>
  <c r="J194" i="8"/>
  <c r="O193" i="8"/>
  <c r="N193" i="8"/>
  <c r="L193" i="8"/>
  <c r="K193" i="8"/>
  <c r="I193" i="8"/>
  <c r="H193" i="8"/>
  <c r="H185" i="8" s="1"/>
  <c r="G193" i="8"/>
  <c r="F193" i="8"/>
  <c r="E193" i="8"/>
  <c r="O192" i="8"/>
  <c r="O184" i="8" s="1"/>
  <c r="N192" i="8"/>
  <c r="L192" i="8"/>
  <c r="L184" i="8" s="1"/>
  <c r="K192" i="8"/>
  <c r="M192" i="8" s="1"/>
  <c r="I192" i="8"/>
  <c r="I184" i="8" s="1"/>
  <c r="H192" i="8"/>
  <c r="G192" i="8"/>
  <c r="F192" i="8"/>
  <c r="F184" i="8" s="1"/>
  <c r="E192" i="8"/>
  <c r="P191" i="8"/>
  <c r="Q191" i="8" s="1"/>
  <c r="M191" i="8"/>
  <c r="J191" i="8"/>
  <c r="P190" i="8"/>
  <c r="M190" i="8"/>
  <c r="J190" i="8"/>
  <c r="Q190" i="8" s="1"/>
  <c r="P189" i="8"/>
  <c r="M189" i="8"/>
  <c r="Q189" i="8" s="1"/>
  <c r="J189" i="8"/>
  <c r="P188" i="8"/>
  <c r="Q188" i="8" s="1"/>
  <c r="M188" i="8"/>
  <c r="J188" i="8"/>
  <c r="P187" i="8"/>
  <c r="M187" i="8"/>
  <c r="J187" i="8"/>
  <c r="Q187" i="8" s="1"/>
  <c r="P186" i="8"/>
  <c r="M186" i="8"/>
  <c r="J186" i="8"/>
  <c r="O185" i="8"/>
  <c r="L185" i="8"/>
  <c r="I185" i="8"/>
  <c r="G185" i="8"/>
  <c r="F185" i="8"/>
  <c r="N184" i="8"/>
  <c r="P184" i="8" s="1"/>
  <c r="M184" i="8"/>
  <c r="K184" i="8"/>
  <c r="H184" i="8"/>
  <c r="G184" i="8"/>
  <c r="E184" i="8"/>
  <c r="P182" i="8"/>
  <c r="M182" i="8"/>
  <c r="Q182" i="8" s="1"/>
  <c r="J182" i="8"/>
  <c r="P181" i="8"/>
  <c r="M181" i="8"/>
  <c r="J181" i="8"/>
  <c r="P180" i="8"/>
  <c r="Q180" i="8" s="1"/>
  <c r="M180" i="8"/>
  <c r="J180" i="8"/>
  <c r="P179" i="8"/>
  <c r="M179" i="8"/>
  <c r="J179" i="8"/>
  <c r="Q179" i="8" s="1"/>
  <c r="P178" i="8"/>
  <c r="M178" i="8"/>
  <c r="J178" i="8"/>
  <c r="P177" i="8"/>
  <c r="M177" i="8"/>
  <c r="Q177" i="8" s="1"/>
  <c r="J177" i="8"/>
  <c r="P176" i="8"/>
  <c r="Q176" i="8" s="1"/>
  <c r="M176" i="8"/>
  <c r="J176" i="8"/>
  <c r="P175" i="8"/>
  <c r="M175" i="8"/>
  <c r="J175" i="8"/>
  <c r="Q175" i="8" s="1"/>
  <c r="P174" i="8"/>
  <c r="M174" i="8"/>
  <c r="Q174" i="8" s="1"/>
  <c r="J174" i="8"/>
  <c r="P173" i="8"/>
  <c r="Q173" i="8" s="1"/>
  <c r="M173" i="8"/>
  <c r="J173" i="8"/>
  <c r="P172" i="8"/>
  <c r="M172" i="8"/>
  <c r="J172" i="8"/>
  <c r="Q172" i="8" s="1"/>
  <c r="P171" i="8"/>
  <c r="M171" i="8"/>
  <c r="Q171" i="8" s="1"/>
  <c r="J171" i="8"/>
  <c r="P170" i="8"/>
  <c r="Q170" i="8" s="1"/>
  <c r="M170" i="8"/>
  <c r="J170" i="8"/>
  <c r="P169" i="8"/>
  <c r="M169" i="8"/>
  <c r="J169" i="8"/>
  <c r="Q169" i="8" s="1"/>
  <c r="P166" i="8"/>
  <c r="M166" i="8"/>
  <c r="Q166" i="8" s="1"/>
  <c r="J166" i="8"/>
  <c r="P165" i="8"/>
  <c r="Q165" i="8" s="1"/>
  <c r="M165" i="8"/>
  <c r="J165" i="8"/>
  <c r="P164" i="8"/>
  <c r="M164" i="8"/>
  <c r="J164" i="8"/>
  <c r="Q164" i="8" s="1"/>
  <c r="P163" i="8"/>
  <c r="M163" i="8"/>
  <c r="Q163" i="8" s="1"/>
  <c r="J163" i="8"/>
  <c r="P162" i="8"/>
  <c r="Q162" i="8" s="1"/>
  <c r="M162" i="8"/>
  <c r="J162" i="8"/>
  <c r="P161" i="8"/>
  <c r="M161" i="8"/>
  <c r="J161" i="8"/>
  <c r="Q161" i="8" s="1"/>
  <c r="P160" i="8"/>
  <c r="M160" i="8"/>
  <c r="Q160" i="8" s="1"/>
  <c r="J160" i="8"/>
  <c r="P159" i="8"/>
  <c r="Q159" i="8" s="1"/>
  <c r="M159" i="8"/>
  <c r="J159" i="8"/>
  <c r="O158" i="8"/>
  <c r="N158" i="8"/>
  <c r="P158" i="8" s="1"/>
  <c r="L158" i="8"/>
  <c r="K158" i="8"/>
  <c r="M158" i="8" s="1"/>
  <c r="I158" i="8"/>
  <c r="H158" i="8"/>
  <c r="G158" i="8"/>
  <c r="F158" i="8"/>
  <c r="E158" i="8"/>
  <c r="J158" i="8" s="1"/>
  <c r="O157" i="8"/>
  <c r="N157" i="8"/>
  <c r="P157" i="8" s="1"/>
  <c r="L157" i="8"/>
  <c r="K157" i="8"/>
  <c r="M157" i="8" s="1"/>
  <c r="I157" i="8"/>
  <c r="H157" i="8"/>
  <c r="G157" i="8"/>
  <c r="F157" i="8"/>
  <c r="E157" i="8"/>
  <c r="P155" i="8"/>
  <c r="Q155" i="8" s="1"/>
  <c r="M155" i="8"/>
  <c r="J155" i="8"/>
  <c r="P154" i="8"/>
  <c r="M154" i="8"/>
  <c r="J154" i="8"/>
  <c r="Q154" i="8" s="1"/>
  <c r="P153" i="8"/>
  <c r="M153" i="8"/>
  <c r="Q153" i="8" s="1"/>
  <c r="J153" i="8"/>
  <c r="P152" i="8"/>
  <c r="Q152" i="8" s="1"/>
  <c r="M152" i="8"/>
  <c r="J152" i="8"/>
  <c r="P151" i="8"/>
  <c r="M151" i="8"/>
  <c r="J151" i="8"/>
  <c r="Q151" i="8" s="1"/>
  <c r="P150" i="8"/>
  <c r="M150" i="8"/>
  <c r="Q150" i="8" s="1"/>
  <c r="J150" i="8"/>
  <c r="P149" i="8"/>
  <c r="Q149" i="8" s="1"/>
  <c r="M149" i="8"/>
  <c r="J149" i="8"/>
  <c r="P148" i="8"/>
  <c r="M148" i="8"/>
  <c r="J148" i="8"/>
  <c r="Q148" i="8" s="1"/>
  <c r="O147" i="8"/>
  <c r="N147" i="8"/>
  <c r="P147" i="8" s="1"/>
  <c r="L147" i="8"/>
  <c r="K147" i="8"/>
  <c r="M147" i="8" s="1"/>
  <c r="I147" i="8"/>
  <c r="H147" i="8"/>
  <c r="G147" i="8"/>
  <c r="F147" i="8"/>
  <c r="E147" i="8"/>
  <c r="J147" i="8" s="1"/>
  <c r="P146" i="8"/>
  <c r="O146" i="8"/>
  <c r="N146" i="8"/>
  <c r="M146" i="8"/>
  <c r="L146" i="8"/>
  <c r="K146" i="8"/>
  <c r="I146" i="8"/>
  <c r="H146" i="8"/>
  <c r="G146" i="8"/>
  <c r="J146" i="8" s="1"/>
  <c r="F146" i="8"/>
  <c r="E146" i="8"/>
  <c r="P144" i="8"/>
  <c r="M144" i="8"/>
  <c r="J144" i="8"/>
  <c r="Q144" i="8" s="1"/>
  <c r="P143" i="8"/>
  <c r="M143" i="8"/>
  <c r="J143" i="8"/>
  <c r="P142" i="8"/>
  <c r="Q142" i="8" s="1"/>
  <c r="M142" i="8"/>
  <c r="J142" i="8"/>
  <c r="P141" i="8"/>
  <c r="M141" i="8"/>
  <c r="J141" i="8"/>
  <c r="P140" i="8"/>
  <c r="M140" i="8"/>
  <c r="J140" i="8"/>
  <c r="P139" i="8"/>
  <c r="Q139" i="8" s="1"/>
  <c r="M139" i="8"/>
  <c r="J139" i="8"/>
  <c r="P138" i="8"/>
  <c r="M138" i="8"/>
  <c r="J138" i="8"/>
  <c r="P137" i="8"/>
  <c r="M137" i="8"/>
  <c r="Q137" i="8" s="1"/>
  <c r="J137" i="8"/>
  <c r="P136" i="8"/>
  <c r="Q136" i="8" s="1"/>
  <c r="M136" i="8"/>
  <c r="J136" i="8"/>
  <c r="P135" i="8"/>
  <c r="M135" i="8"/>
  <c r="J135" i="8"/>
  <c r="Q135" i="8" s="1"/>
  <c r="O134" i="8"/>
  <c r="N134" i="8"/>
  <c r="L134" i="8"/>
  <c r="K134" i="8"/>
  <c r="M134" i="8" s="1"/>
  <c r="I134" i="8"/>
  <c r="H134" i="8"/>
  <c r="G134" i="8"/>
  <c r="F134" i="8"/>
  <c r="E134" i="8"/>
  <c r="P133" i="8"/>
  <c r="O133" i="8"/>
  <c r="N133" i="8"/>
  <c r="M133" i="8"/>
  <c r="L133" i="8"/>
  <c r="K133" i="8"/>
  <c r="I133" i="8"/>
  <c r="H133" i="8"/>
  <c r="G133" i="8"/>
  <c r="F133" i="8"/>
  <c r="E133" i="8"/>
  <c r="P131" i="8"/>
  <c r="M131" i="8"/>
  <c r="J131" i="8"/>
  <c r="Q131" i="8" s="1"/>
  <c r="P130" i="8"/>
  <c r="M130" i="8"/>
  <c r="Q130" i="8" s="1"/>
  <c r="J130" i="8"/>
  <c r="P129" i="8"/>
  <c r="Q129" i="8" s="1"/>
  <c r="M129" i="8"/>
  <c r="J129" i="8"/>
  <c r="P128" i="8"/>
  <c r="M128" i="8"/>
  <c r="J128" i="8"/>
  <c r="Q128" i="8" s="1"/>
  <c r="P127" i="8"/>
  <c r="M127" i="8"/>
  <c r="Q127" i="8" s="1"/>
  <c r="J127" i="8"/>
  <c r="P126" i="8"/>
  <c r="Q126" i="8" s="1"/>
  <c r="M126" i="8"/>
  <c r="J126" i="8"/>
  <c r="P125" i="8"/>
  <c r="M125" i="8"/>
  <c r="J125" i="8"/>
  <c r="Q125" i="8" s="1"/>
  <c r="P124" i="8"/>
  <c r="M124" i="8"/>
  <c r="Q124" i="8" s="1"/>
  <c r="J124" i="8"/>
  <c r="P123" i="8"/>
  <c r="Q123" i="8" s="1"/>
  <c r="M123" i="8"/>
  <c r="J123" i="8"/>
  <c r="P122" i="8"/>
  <c r="Q122" i="8" s="1"/>
  <c r="M122" i="8"/>
  <c r="J122" i="8"/>
  <c r="P121" i="8"/>
  <c r="M121" i="8"/>
  <c r="Q121" i="8" s="1"/>
  <c r="J121" i="8"/>
  <c r="P120" i="8"/>
  <c r="M120" i="8"/>
  <c r="J120" i="8"/>
  <c r="P119" i="8"/>
  <c r="Q119" i="8" s="1"/>
  <c r="M119" i="8"/>
  <c r="J119" i="8"/>
  <c r="P118" i="8"/>
  <c r="M118" i="8"/>
  <c r="Q118" i="8" s="1"/>
  <c r="J118" i="8"/>
  <c r="O117" i="8"/>
  <c r="P117" i="8" s="1"/>
  <c r="N117" i="8"/>
  <c r="L117" i="8"/>
  <c r="M117" i="8" s="1"/>
  <c r="K117" i="8"/>
  <c r="I117" i="8"/>
  <c r="H117" i="8"/>
  <c r="G117" i="8"/>
  <c r="F117" i="8"/>
  <c r="J117" i="8" s="1"/>
  <c r="E117" i="8"/>
  <c r="P116" i="8"/>
  <c r="O116" i="8"/>
  <c r="N116" i="8"/>
  <c r="M116" i="8"/>
  <c r="L116" i="8"/>
  <c r="K116" i="8"/>
  <c r="I116" i="8"/>
  <c r="H116" i="8"/>
  <c r="G116" i="8"/>
  <c r="J116" i="8" s="1"/>
  <c r="F116" i="8"/>
  <c r="E116" i="8"/>
  <c r="P114" i="8"/>
  <c r="M114" i="8"/>
  <c r="J114" i="8"/>
  <c r="Q114" i="8" s="1"/>
  <c r="P113" i="8"/>
  <c r="Q113" i="8" s="1"/>
  <c r="M113" i="8"/>
  <c r="J113" i="8"/>
  <c r="P112" i="8"/>
  <c r="Q112" i="8" s="1"/>
  <c r="M112" i="8"/>
  <c r="J112" i="8"/>
  <c r="P111" i="8"/>
  <c r="M111" i="8"/>
  <c r="J111" i="8"/>
  <c r="Q111" i="8" s="1"/>
  <c r="O110" i="8"/>
  <c r="P110" i="8" s="1"/>
  <c r="N110" i="8"/>
  <c r="L110" i="8"/>
  <c r="M110" i="8" s="1"/>
  <c r="K110" i="8"/>
  <c r="I110" i="8"/>
  <c r="H110" i="8"/>
  <c r="G110" i="8"/>
  <c r="F110" i="8"/>
  <c r="J110" i="8" s="1"/>
  <c r="E110" i="8"/>
  <c r="P109" i="8"/>
  <c r="O109" i="8"/>
  <c r="N109" i="8"/>
  <c r="M109" i="8"/>
  <c r="L109" i="8"/>
  <c r="K109" i="8"/>
  <c r="I109" i="8"/>
  <c r="H109" i="8"/>
  <c r="G109" i="8"/>
  <c r="J109" i="8" s="1"/>
  <c r="F109" i="8"/>
  <c r="E109" i="8"/>
  <c r="P107" i="8"/>
  <c r="M107" i="8"/>
  <c r="J107" i="8"/>
  <c r="Q107" i="8" s="1"/>
  <c r="P106" i="8"/>
  <c r="M106" i="8"/>
  <c r="J106" i="8"/>
  <c r="P105" i="8"/>
  <c r="Q105" i="8" s="1"/>
  <c r="M105" i="8"/>
  <c r="J105" i="8"/>
  <c r="P104" i="8"/>
  <c r="M104" i="8"/>
  <c r="J104" i="8"/>
  <c r="Q104" i="8" s="1"/>
  <c r="P103" i="8"/>
  <c r="M103" i="8"/>
  <c r="J103" i="8"/>
  <c r="P102" i="8"/>
  <c r="Q102" i="8" s="1"/>
  <c r="M102" i="8"/>
  <c r="J102" i="8"/>
  <c r="P101" i="8"/>
  <c r="M101" i="8"/>
  <c r="J101" i="8"/>
  <c r="Q101" i="8" s="1"/>
  <c r="P100" i="8"/>
  <c r="M100" i="8"/>
  <c r="J100" i="8"/>
  <c r="P99" i="8"/>
  <c r="Q99" i="8" s="1"/>
  <c r="M99" i="8"/>
  <c r="J99" i="8"/>
  <c r="P98" i="8"/>
  <c r="M98" i="8"/>
  <c r="J98" i="8"/>
  <c r="Q98" i="8" s="1"/>
  <c r="O97" i="8"/>
  <c r="P97" i="8" s="1"/>
  <c r="N97" i="8"/>
  <c r="L97" i="8"/>
  <c r="M97" i="8" s="1"/>
  <c r="K97" i="8"/>
  <c r="I97" i="8"/>
  <c r="H97" i="8"/>
  <c r="G97" i="8"/>
  <c r="F97" i="8"/>
  <c r="J97" i="8" s="1"/>
  <c r="E97" i="8"/>
  <c r="P96" i="8"/>
  <c r="O96" i="8"/>
  <c r="N96" i="8"/>
  <c r="M96" i="8"/>
  <c r="L96" i="8"/>
  <c r="K96" i="8"/>
  <c r="I96" i="8"/>
  <c r="H96" i="8"/>
  <c r="G96" i="8"/>
  <c r="J96" i="8" s="1"/>
  <c r="F96" i="8"/>
  <c r="E96" i="8"/>
  <c r="P94" i="8"/>
  <c r="M94" i="8"/>
  <c r="J94" i="8"/>
  <c r="Q94" i="8" s="1"/>
  <c r="P93" i="8"/>
  <c r="Q93" i="8" s="1"/>
  <c r="M93" i="8"/>
  <c r="J93" i="8"/>
  <c r="P92" i="8"/>
  <c r="M92" i="8"/>
  <c r="J92" i="8"/>
  <c r="Q92" i="8" s="1"/>
  <c r="P91" i="8"/>
  <c r="M91" i="8"/>
  <c r="Q91" i="8" s="1"/>
  <c r="J91" i="8"/>
  <c r="Q90" i="8"/>
  <c r="P90" i="8"/>
  <c r="M90" i="8"/>
  <c r="J90" i="8"/>
  <c r="Q89" i="8"/>
  <c r="J89" i="8"/>
  <c r="M89" i="8" s="1"/>
  <c r="P89" i="8" s="1"/>
  <c r="P88" i="8"/>
  <c r="M88" i="8"/>
  <c r="J88" i="8"/>
  <c r="Q88" i="8" s="1"/>
  <c r="P87" i="8"/>
  <c r="M87" i="8"/>
  <c r="J87" i="8"/>
  <c r="P86" i="8"/>
  <c r="Q86" i="8" s="1"/>
  <c r="O86" i="8"/>
  <c r="N86" i="8"/>
  <c r="M86" i="8"/>
  <c r="L86" i="8"/>
  <c r="K86" i="8"/>
  <c r="I86" i="8"/>
  <c r="H86" i="8"/>
  <c r="G86" i="8"/>
  <c r="J86" i="8" s="1"/>
  <c r="F86" i="8"/>
  <c r="E86" i="8"/>
  <c r="O85" i="8"/>
  <c r="L85" i="8"/>
  <c r="K85" i="8"/>
  <c r="M85" i="8" s="1"/>
  <c r="I85" i="8"/>
  <c r="H85" i="8"/>
  <c r="G85" i="8"/>
  <c r="F85" i="8"/>
  <c r="E85" i="8"/>
  <c r="J85" i="8" s="1"/>
  <c r="P83" i="8"/>
  <c r="Q83" i="8" s="1"/>
  <c r="M83" i="8"/>
  <c r="J83" i="8"/>
  <c r="P82" i="8"/>
  <c r="M82" i="8"/>
  <c r="J82" i="8"/>
  <c r="Q82" i="8" s="1"/>
  <c r="P81" i="8"/>
  <c r="M81" i="8"/>
  <c r="Q81" i="8" s="1"/>
  <c r="J81" i="8"/>
  <c r="P80" i="8"/>
  <c r="M80" i="8"/>
  <c r="J80" i="8"/>
  <c r="P79" i="8"/>
  <c r="Q79" i="8" s="1"/>
  <c r="M79" i="8"/>
  <c r="J79" i="8"/>
  <c r="P78" i="8"/>
  <c r="M78" i="8"/>
  <c r="J78" i="8"/>
  <c r="Q78" i="8" s="1"/>
  <c r="P77" i="8"/>
  <c r="M77" i="8"/>
  <c r="J77" i="8"/>
  <c r="P76" i="8"/>
  <c r="Q76" i="8" s="1"/>
  <c r="M76" i="8"/>
  <c r="J76" i="8"/>
  <c r="P75" i="8"/>
  <c r="M75" i="8"/>
  <c r="J75" i="8"/>
  <c r="Q75" i="8" s="1"/>
  <c r="P74" i="8"/>
  <c r="Q74" i="8" s="1"/>
  <c r="M74" i="8"/>
  <c r="J74" i="8"/>
  <c r="P73" i="8"/>
  <c r="M73" i="8"/>
  <c r="J73" i="8"/>
  <c r="Q73" i="8" s="1"/>
  <c r="P72" i="8"/>
  <c r="M72" i="8"/>
  <c r="Q72" i="8" s="1"/>
  <c r="J72" i="8"/>
  <c r="P71" i="8"/>
  <c r="M71" i="8"/>
  <c r="J71" i="8"/>
  <c r="P70" i="8"/>
  <c r="Q70" i="8" s="1"/>
  <c r="M70" i="8"/>
  <c r="J70" i="8"/>
  <c r="P69" i="8"/>
  <c r="M69" i="8"/>
  <c r="J69" i="8"/>
  <c r="Q69" i="8" s="1"/>
  <c r="P68" i="8"/>
  <c r="M68" i="8"/>
  <c r="J68" i="8"/>
  <c r="P67" i="8"/>
  <c r="Q67" i="8" s="1"/>
  <c r="M67" i="8"/>
  <c r="J67" i="8"/>
  <c r="P66" i="8"/>
  <c r="M66" i="8"/>
  <c r="J66" i="8"/>
  <c r="Q66" i="8" s="1"/>
  <c r="P65" i="8"/>
  <c r="Q65" i="8" s="1"/>
  <c r="M65" i="8"/>
  <c r="J65" i="8"/>
  <c r="P64" i="8"/>
  <c r="M64" i="8"/>
  <c r="J64" i="8"/>
  <c r="Q64" i="8" s="1"/>
  <c r="P63" i="8"/>
  <c r="M63" i="8"/>
  <c r="Q63" i="8" s="1"/>
  <c r="J63" i="8"/>
  <c r="P62" i="8"/>
  <c r="M62" i="8"/>
  <c r="J62" i="8"/>
  <c r="P61" i="8"/>
  <c r="Q61" i="8" s="1"/>
  <c r="M61" i="8"/>
  <c r="J61" i="8"/>
  <c r="P60" i="8"/>
  <c r="M60" i="8"/>
  <c r="J60" i="8"/>
  <c r="Q60" i="8" s="1"/>
  <c r="O59" i="8"/>
  <c r="P59" i="8" s="1"/>
  <c r="N59" i="8"/>
  <c r="L59" i="8"/>
  <c r="M59" i="8" s="1"/>
  <c r="K59" i="8"/>
  <c r="I59" i="8"/>
  <c r="H59" i="8"/>
  <c r="G59" i="8"/>
  <c r="F59" i="8"/>
  <c r="J59" i="8" s="1"/>
  <c r="E59" i="8"/>
  <c r="P58" i="8"/>
  <c r="O58" i="8"/>
  <c r="N58" i="8"/>
  <c r="M58" i="8"/>
  <c r="L58" i="8"/>
  <c r="K58" i="8"/>
  <c r="I58" i="8"/>
  <c r="H58" i="8"/>
  <c r="G58" i="8"/>
  <c r="J58" i="8" s="1"/>
  <c r="F58" i="8"/>
  <c r="E58" i="8"/>
  <c r="P56" i="8"/>
  <c r="M56" i="8"/>
  <c r="J56" i="8"/>
  <c r="Q56" i="8" s="1"/>
  <c r="P55" i="8"/>
  <c r="Q55" i="8" s="1"/>
  <c r="M55" i="8"/>
  <c r="J55" i="8"/>
  <c r="P54" i="8"/>
  <c r="M54" i="8"/>
  <c r="J54" i="8"/>
  <c r="Q54" i="8" s="1"/>
  <c r="P53" i="8"/>
  <c r="M53" i="8"/>
  <c r="Q53" i="8" s="1"/>
  <c r="J53" i="8"/>
  <c r="P52" i="8"/>
  <c r="Q52" i="8" s="1"/>
  <c r="M52" i="8"/>
  <c r="J52" i="8"/>
  <c r="P51" i="8"/>
  <c r="M51" i="8"/>
  <c r="J51" i="8"/>
  <c r="Q51" i="8" s="1"/>
  <c r="P50" i="8"/>
  <c r="M50" i="8"/>
  <c r="Q50" i="8" s="1"/>
  <c r="J50" i="8"/>
  <c r="P49" i="8"/>
  <c r="M49" i="8"/>
  <c r="J49" i="8"/>
  <c r="P48" i="8"/>
  <c r="Q48" i="8" s="1"/>
  <c r="M48" i="8"/>
  <c r="J48" i="8"/>
  <c r="J44" i="8" s="1"/>
  <c r="P47" i="8"/>
  <c r="M47" i="8"/>
  <c r="J47" i="8"/>
  <c r="Q47" i="8" s="1"/>
  <c r="P46" i="8"/>
  <c r="M46" i="8"/>
  <c r="M44" i="8" s="1"/>
  <c r="J46" i="8"/>
  <c r="P45" i="8"/>
  <c r="M45" i="8"/>
  <c r="J45" i="8"/>
  <c r="Q45" i="8" s="1"/>
  <c r="Q43" i="8" s="1"/>
  <c r="O44" i="8"/>
  <c r="N44" i="8"/>
  <c r="N40" i="8" s="1"/>
  <c r="P40" i="8" s="1"/>
  <c r="Q40" i="8" s="1"/>
  <c r="L44" i="8"/>
  <c r="K44" i="8"/>
  <c r="K40" i="8" s="1"/>
  <c r="I44" i="8"/>
  <c r="H44" i="8"/>
  <c r="H40" i="8" s="1"/>
  <c r="G44" i="8"/>
  <c r="F44" i="8"/>
  <c r="E44" i="8"/>
  <c r="E40" i="8" s="1"/>
  <c r="P43" i="8"/>
  <c r="O43" i="8"/>
  <c r="O39" i="8" s="1"/>
  <c r="N43" i="8"/>
  <c r="M43" i="8"/>
  <c r="L43" i="8"/>
  <c r="L39" i="8" s="1"/>
  <c r="K43" i="8"/>
  <c r="J43" i="8"/>
  <c r="I43" i="8"/>
  <c r="I39" i="8" s="1"/>
  <c r="H43" i="8"/>
  <c r="G43" i="8"/>
  <c r="G39" i="8" s="1"/>
  <c r="F43" i="8"/>
  <c r="F39" i="8" s="1"/>
  <c r="E43" i="8"/>
  <c r="P42" i="8"/>
  <c r="Q42" i="8" s="1"/>
  <c r="M42" i="8"/>
  <c r="J42" i="8"/>
  <c r="P41" i="8"/>
  <c r="M41" i="8"/>
  <c r="J41" i="8"/>
  <c r="Q41" i="8" s="1"/>
  <c r="O40" i="8"/>
  <c r="M40" i="8"/>
  <c r="L40" i="8"/>
  <c r="I40" i="8"/>
  <c r="G40" i="8"/>
  <c r="F40" i="8"/>
  <c r="J40" i="8" s="1"/>
  <c r="N39" i="8"/>
  <c r="P39" i="8" s="1"/>
  <c r="M39" i="8"/>
  <c r="K39" i="8"/>
  <c r="H39" i="8"/>
  <c r="E39" i="8"/>
  <c r="P37" i="8"/>
  <c r="M37" i="8"/>
  <c r="J37" i="8"/>
  <c r="Q37" i="8" s="1"/>
  <c r="P36" i="8"/>
  <c r="M36" i="8"/>
  <c r="J36" i="8"/>
  <c r="P35" i="8"/>
  <c r="Q35" i="8" s="1"/>
  <c r="M35" i="8"/>
  <c r="J35" i="8"/>
  <c r="P34" i="8"/>
  <c r="M34" i="8"/>
  <c r="J34" i="8"/>
  <c r="Q34" i="8" s="1"/>
  <c r="P33" i="8"/>
  <c r="Q33" i="8" s="1"/>
  <c r="M33" i="8"/>
  <c r="J33" i="8"/>
  <c r="P32" i="8"/>
  <c r="M32" i="8"/>
  <c r="J32" i="8"/>
  <c r="Q32" i="8" s="1"/>
  <c r="P31" i="8"/>
  <c r="M31" i="8"/>
  <c r="Q31" i="8" s="1"/>
  <c r="J31" i="8"/>
  <c r="P30" i="8"/>
  <c r="M30" i="8"/>
  <c r="J30" i="8"/>
  <c r="P29" i="8"/>
  <c r="Q29" i="8" s="1"/>
  <c r="M29" i="8"/>
  <c r="J29" i="8"/>
  <c r="P28" i="8"/>
  <c r="M28" i="8"/>
  <c r="M22" i="8" s="1"/>
  <c r="J28" i="8"/>
  <c r="Q28" i="8" s="1"/>
  <c r="P27" i="8"/>
  <c r="M27" i="8"/>
  <c r="J27" i="8"/>
  <c r="P26" i="8"/>
  <c r="Q26" i="8" s="1"/>
  <c r="M26" i="8"/>
  <c r="J26" i="8"/>
  <c r="P25" i="8"/>
  <c r="M25" i="8"/>
  <c r="J25" i="8"/>
  <c r="Q25" i="8" s="1"/>
  <c r="P24" i="8"/>
  <c r="M24" i="8"/>
  <c r="J24" i="8"/>
  <c r="O23" i="8"/>
  <c r="N23" i="8"/>
  <c r="L23" i="8"/>
  <c r="K23" i="8"/>
  <c r="I23" i="8"/>
  <c r="H23" i="8"/>
  <c r="G23" i="8"/>
  <c r="F23" i="8"/>
  <c r="E23" i="8"/>
  <c r="O22" i="8"/>
  <c r="N22" i="8"/>
  <c r="L22" i="8"/>
  <c r="K22" i="8"/>
  <c r="I22" i="8"/>
  <c r="H22" i="8"/>
  <c r="G22" i="8"/>
  <c r="F22" i="8"/>
  <c r="E22" i="8"/>
  <c r="P21" i="8"/>
  <c r="Q21" i="8" s="1"/>
  <c r="M21" i="8"/>
  <c r="J21" i="8"/>
  <c r="P20" i="8"/>
  <c r="Q20" i="8" s="1"/>
  <c r="M20" i="8"/>
  <c r="J20" i="8"/>
  <c r="P19" i="8"/>
  <c r="M19" i="8"/>
  <c r="J19" i="8"/>
  <c r="Q19" i="8" s="1"/>
  <c r="P18" i="8"/>
  <c r="Q18" i="8" s="1"/>
  <c r="M18" i="8"/>
  <c r="J18" i="8"/>
  <c r="P17" i="8"/>
  <c r="Q17" i="8" s="1"/>
  <c r="M17" i="8"/>
  <c r="J17" i="8"/>
  <c r="P16" i="8"/>
  <c r="M16" i="8"/>
  <c r="J16" i="8"/>
  <c r="Q16" i="8" s="1"/>
  <c r="P15" i="8"/>
  <c r="Q15" i="8" s="1"/>
  <c r="M15" i="8"/>
  <c r="J15" i="8"/>
  <c r="P14" i="8"/>
  <c r="Q14" i="8" s="1"/>
  <c r="M14" i="8"/>
  <c r="J14" i="8"/>
  <c r="P13" i="8"/>
  <c r="M13" i="8"/>
  <c r="J13" i="8"/>
  <c r="Q13" i="8" s="1"/>
  <c r="P12" i="8"/>
  <c r="Q12" i="8" s="1"/>
  <c r="M12" i="8"/>
  <c r="J12" i="8"/>
  <c r="P11" i="8"/>
  <c r="Q11" i="8" s="1"/>
  <c r="M11" i="8"/>
  <c r="J11" i="8"/>
  <c r="P10" i="8"/>
  <c r="M10" i="8"/>
  <c r="J10" i="8"/>
  <c r="Q10" i="8" s="1"/>
  <c r="O9" i="8"/>
  <c r="P9" i="8" s="1"/>
  <c r="N9" i="8"/>
  <c r="L9" i="8"/>
  <c r="M9" i="8" s="1"/>
  <c r="K9" i="8"/>
  <c r="I9" i="8"/>
  <c r="I7" i="8" s="1"/>
  <c r="H9" i="8"/>
  <c r="G9" i="8"/>
  <c r="G7" i="8" s="1"/>
  <c r="F9" i="8"/>
  <c r="J9" i="8" s="1"/>
  <c r="E9" i="8"/>
  <c r="P8" i="8"/>
  <c r="O8" i="8"/>
  <c r="N8" i="8"/>
  <c r="N6" i="8" s="1"/>
  <c r="M8" i="8"/>
  <c r="L8" i="8"/>
  <c r="K8" i="8"/>
  <c r="K6" i="8" s="1"/>
  <c r="I8" i="8"/>
  <c r="H8" i="8"/>
  <c r="H6" i="8" s="1"/>
  <c r="G8" i="8"/>
  <c r="G6" i="8" s="1"/>
  <c r="F8" i="8"/>
  <c r="E8" i="8"/>
  <c r="E6" i="8" s="1"/>
  <c r="N7" i="8"/>
  <c r="K7" i="8"/>
  <c r="H7" i="8"/>
  <c r="H5" i="8" s="1"/>
  <c r="E7" i="8"/>
  <c r="O6" i="8"/>
  <c r="O4" i="8" s="1"/>
  <c r="L6" i="8"/>
  <c r="L4" i="8" s="1"/>
  <c r="I6" i="8"/>
  <c r="I4" i="8" s="1"/>
  <c r="F6" i="8"/>
  <c r="Q327" i="7" l="1"/>
  <c r="Q294" i="7"/>
  <c r="Q325" i="7"/>
  <c r="Q324" i="7"/>
  <c r="Q321" i="7"/>
  <c r="Q306" i="7"/>
  <c r="Q303" i="7"/>
  <c r="Q322" i="7"/>
  <c r="Q318" i="7"/>
  <c r="Q316" i="7"/>
  <c r="Q315" i="7"/>
  <c r="Q312" i="7"/>
  <c r="Q310" i="7"/>
  <c r="Q309" i="7"/>
  <c r="Q304" i="7"/>
  <c r="G270" i="7"/>
  <c r="G5" i="7" s="1"/>
  <c r="Q252" i="8"/>
  <c r="J269" i="7"/>
  <c r="J277" i="7"/>
  <c r="P248" i="7"/>
  <c r="Q265" i="7"/>
  <c r="Q267" i="7"/>
  <c r="Q255" i="7"/>
  <c r="J249" i="7"/>
  <c r="Q259" i="7"/>
  <c r="Q234" i="7"/>
  <c r="J226" i="7"/>
  <c r="Q226" i="7" s="1"/>
  <c r="Q188" i="7"/>
  <c r="M185" i="7"/>
  <c r="Q219" i="7"/>
  <c r="Q206" i="7"/>
  <c r="Q205" i="7"/>
  <c r="Q197" i="7"/>
  <c r="Q196" i="7"/>
  <c r="O5" i="7"/>
  <c r="P193" i="7"/>
  <c r="Q202" i="7"/>
  <c r="J185" i="7"/>
  <c r="Q185" i="7" s="1"/>
  <c r="J184" i="8"/>
  <c r="Q184" i="8" s="1"/>
  <c r="Q186" i="8"/>
  <c r="G4" i="7"/>
  <c r="Q187" i="7"/>
  <c r="Q180" i="7"/>
  <c r="Q170" i="7"/>
  <c r="Q166" i="7"/>
  <c r="J157" i="8"/>
  <c r="J158" i="7"/>
  <c r="Q155" i="7"/>
  <c r="Q153" i="7"/>
  <c r="Q151" i="7"/>
  <c r="J147" i="7"/>
  <c r="Q147" i="7" s="1"/>
  <c r="I5" i="8"/>
  <c r="J134" i="8"/>
  <c r="Q138" i="8"/>
  <c r="Q141" i="8"/>
  <c r="F4" i="8"/>
  <c r="G5" i="8"/>
  <c r="P134" i="8"/>
  <c r="Q134" i="8" s="1"/>
  <c r="Q140" i="8"/>
  <c r="Q143" i="8"/>
  <c r="M134" i="7"/>
  <c r="I4" i="7"/>
  <c r="P134" i="7"/>
  <c r="Q141" i="7"/>
  <c r="L5" i="7"/>
  <c r="J133" i="7"/>
  <c r="P133" i="7"/>
  <c r="Q139" i="7"/>
  <c r="M133" i="7"/>
  <c r="Q138" i="7"/>
  <c r="Q142" i="7"/>
  <c r="Q143" i="7"/>
  <c r="H4" i="8"/>
  <c r="Q136" i="7"/>
  <c r="J134" i="7"/>
  <c r="J133" i="8"/>
  <c r="Q133" i="8" s="1"/>
  <c r="Q116" i="8"/>
  <c r="Q120" i="8"/>
  <c r="J116" i="7"/>
  <c r="Q120" i="7"/>
  <c r="Q106" i="8"/>
  <c r="Q106" i="7"/>
  <c r="Q103" i="7"/>
  <c r="J97" i="7"/>
  <c r="Q97" i="7" s="1"/>
  <c r="Q94" i="7"/>
  <c r="Q92" i="7"/>
  <c r="J86" i="7"/>
  <c r="H5" i="7"/>
  <c r="J85" i="7"/>
  <c r="Q87" i="7"/>
  <c r="Q78" i="7"/>
  <c r="Q73" i="7"/>
  <c r="J58" i="7"/>
  <c r="Q58" i="7" s="1"/>
  <c r="J59" i="7"/>
  <c r="Q59" i="7" s="1"/>
  <c r="J40" i="7"/>
  <c r="Q40" i="7" s="1"/>
  <c r="Q42" i="7"/>
  <c r="G4" i="8"/>
  <c r="J39" i="8"/>
  <c r="Q41" i="7"/>
  <c r="Q37" i="7"/>
  <c r="Q35" i="7"/>
  <c r="Q29" i="7"/>
  <c r="J23" i="7"/>
  <c r="J6" i="7"/>
  <c r="Q21" i="7"/>
  <c r="J9" i="7"/>
  <c r="M7" i="7"/>
  <c r="N5" i="7"/>
  <c r="J39" i="7"/>
  <c r="N4" i="7"/>
  <c r="F4" i="7"/>
  <c r="M6" i="7"/>
  <c r="Q6" i="7" s="1"/>
  <c r="P7" i="7"/>
  <c r="F7" i="7"/>
  <c r="F5" i="7" s="1"/>
  <c r="I7" i="7"/>
  <c r="I5" i="7" s="1"/>
  <c r="P9" i="7"/>
  <c r="Q11" i="7"/>
  <c r="J22" i="7"/>
  <c r="P22" i="7"/>
  <c r="Q32" i="7"/>
  <c r="Q22" i="7" s="1"/>
  <c r="P39" i="7"/>
  <c r="Q39" i="7" s="1"/>
  <c r="Q48" i="7"/>
  <c r="Q44" i="7" s="1"/>
  <c r="Q110" i="7"/>
  <c r="Q117" i="7"/>
  <c r="Q146" i="7"/>
  <c r="M299" i="7"/>
  <c r="K269" i="7"/>
  <c r="E5" i="7"/>
  <c r="Q27" i="7"/>
  <c r="P89" i="7"/>
  <c r="N85" i="7"/>
  <c r="P85" i="7" s="1"/>
  <c r="Q85" i="7" s="1"/>
  <c r="J8" i="7"/>
  <c r="Q8" i="7" s="1"/>
  <c r="M9" i="7"/>
  <c r="Q25" i="7"/>
  <c r="P23" i="7"/>
  <c r="Q66" i="7"/>
  <c r="Q75" i="7"/>
  <c r="Q88" i="7"/>
  <c r="Q91" i="7"/>
  <c r="Q101" i="7"/>
  <c r="Q111" i="7"/>
  <c r="Q121" i="7"/>
  <c r="Q130" i="7"/>
  <c r="Q140" i="7"/>
  <c r="P192" i="7"/>
  <c r="N184" i="7"/>
  <c r="P184" i="7" s="1"/>
  <c r="P277" i="7"/>
  <c r="O269" i="7"/>
  <c r="P269" i="7" s="1"/>
  <c r="M278" i="7"/>
  <c r="K270" i="7"/>
  <c r="M270" i="7" s="1"/>
  <c r="P43" i="7"/>
  <c r="Q63" i="7"/>
  <c r="Q72" i="7"/>
  <c r="Q81" i="7"/>
  <c r="M86" i="7"/>
  <c r="P96" i="7"/>
  <c r="Q96" i="7" s="1"/>
  <c r="Q98" i="7"/>
  <c r="Q107" i="7"/>
  <c r="M109" i="7"/>
  <c r="Q109" i="7" s="1"/>
  <c r="P116" i="7"/>
  <c r="Q116" i="7" s="1"/>
  <c r="Q118" i="7"/>
  <c r="Q127" i="7"/>
  <c r="Q137" i="7"/>
  <c r="Q191" i="7"/>
  <c r="M192" i="7"/>
  <c r="K184" i="7"/>
  <c r="Q209" i="7"/>
  <c r="Q248" i="7"/>
  <c r="M277" i="7"/>
  <c r="L269" i="7"/>
  <c r="L4" i="7" s="1"/>
  <c r="J278" i="7"/>
  <c r="E270" i="7"/>
  <c r="Q299" i="7"/>
  <c r="Q157" i="7"/>
  <c r="M158" i="7"/>
  <c r="Q158" i="7" s="1"/>
  <c r="J192" i="7"/>
  <c r="E184" i="7"/>
  <c r="J184" i="7" s="1"/>
  <c r="J193" i="7"/>
  <c r="Q194" i="7"/>
  <c r="Q203" i="7"/>
  <c r="Q211" i="7"/>
  <c r="Q212" i="7"/>
  <c r="Q221" i="7"/>
  <c r="Q249" i="7"/>
  <c r="Q274" i="7"/>
  <c r="P278" i="7"/>
  <c r="Q278" i="7" s="1"/>
  <c r="N270" i="7"/>
  <c r="P270" i="7" s="1"/>
  <c r="Q300" i="7"/>
  <c r="P6" i="8"/>
  <c r="Q9" i="8"/>
  <c r="Q58" i="8"/>
  <c r="Q59" i="8"/>
  <c r="Q96" i="8"/>
  <c r="Q97" i="8"/>
  <c r="M6" i="8"/>
  <c r="K4" i="8"/>
  <c r="M4" i="8" s="1"/>
  <c r="E4" i="8"/>
  <c r="J6" i="8"/>
  <c r="Q39" i="8"/>
  <c r="L7" i="8"/>
  <c r="L5" i="8" s="1"/>
  <c r="J22" i="8"/>
  <c r="J23" i="8"/>
  <c r="M23" i="8"/>
  <c r="P23" i="8"/>
  <c r="Q27" i="8"/>
  <c r="Q23" i="8" s="1"/>
  <c r="Q36" i="8"/>
  <c r="Q49" i="8"/>
  <c r="Q68" i="8"/>
  <c r="Q77" i="8"/>
  <c r="N85" i="8"/>
  <c r="P85" i="8" s="1"/>
  <c r="Q85" i="8" s="1"/>
  <c r="Q87" i="8"/>
  <c r="Q103" i="8"/>
  <c r="Q109" i="8"/>
  <c r="Q110" i="8"/>
  <c r="Q146" i="8"/>
  <c r="Q24" i="8"/>
  <c r="Q22" i="8" s="1"/>
  <c r="P22" i="8"/>
  <c r="Q46" i="8"/>
  <c r="Q44" i="8" s="1"/>
  <c r="P44" i="8"/>
  <c r="J8" i="8"/>
  <c r="Q8" i="8" s="1"/>
  <c r="F7" i="8"/>
  <c r="O7" i="8"/>
  <c r="O5" i="8" s="1"/>
  <c r="Q30" i="8"/>
  <c r="Q62" i="8"/>
  <c r="Q71" i="8"/>
  <c r="Q80" i="8"/>
  <c r="Q100" i="8"/>
  <c r="Q117" i="8"/>
  <c r="Q147" i="8"/>
  <c r="Q157" i="8"/>
  <c r="Q158" i="8"/>
  <c r="Q181" i="8"/>
  <c r="J192" i="8"/>
  <c r="E185" i="8"/>
  <c r="J185" i="8" s="1"/>
  <c r="J193" i="8"/>
  <c r="J210" i="8"/>
  <c r="Q226" i="8"/>
  <c r="Q248" i="8"/>
  <c r="Q249" i="8"/>
  <c r="Q178" i="8"/>
  <c r="P192" i="8"/>
  <c r="Q192" i="8" s="1"/>
  <c r="N185" i="8"/>
  <c r="P185" i="8" s="1"/>
  <c r="P193" i="8"/>
  <c r="P210" i="8"/>
  <c r="Q210" i="8" s="1"/>
  <c r="Q225" i="8"/>
  <c r="K185" i="8"/>
  <c r="M185" i="8" s="1"/>
  <c r="M193" i="8"/>
  <c r="E133" i="10"/>
  <c r="P223" i="6"/>
  <c r="M223" i="6"/>
  <c r="J223" i="6"/>
  <c r="Q223" i="6" s="1"/>
  <c r="P222" i="6"/>
  <c r="M222" i="6"/>
  <c r="Q222" i="6" s="1"/>
  <c r="J222" i="6"/>
  <c r="P221" i="6"/>
  <c r="M221" i="6"/>
  <c r="J221" i="6"/>
  <c r="P220" i="6"/>
  <c r="M220" i="6"/>
  <c r="J220" i="6"/>
  <c r="Q220" i="6" s="1"/>
  <c r="P219" i="6"/>
  <c r="M219" i="6"/>
  <c r="J219" i="6"/>
  <c r="P218" i="6"/>
  <c r="Q218" i="6" s="1"/>
  <c r="M218" i="6"/>
  <c r="J218" i="6"/>
  <c r="P217" i="6"/>
  <c r="M217" i="6"/>
  <c r="J217" i="6"/>
  <c r="Q217" i="6" s="1"/>
  <c r="P216" i="6"/>
  <c r="M216" i="6"/>
  <c r="Q216" i="6" s="1"/>
  <c r="J216" i="6"/>
  <c r="P215" i="6"/>
  <c r="M215" i="6"/>
  <c r="J215" i="6"/>
  <c r="P214" i="6"/>
  <c r="M214" i="6"/>
  <c r="J214" i="6"/>
  <c r="Q214" i="6" s="1"/>
  <c r="P213" i="6"/>
  <c r="M213" i="6"/>
  <c r="J213" i="6"/>
  <c r="P212" i="6"/>
  <c r="Q212" i="6" s="1"/>
  <c r="M212" i="6"/>
  <c r="J212" i="6"/>
  <c r="O211" i="6"/>
  <c r="N211" i="6"/>
  <c r="L211" i="6"/>
  <c r="K211" i="6"/>
  <c r="M211" i="6" s="1"/>
  <c r="I211" i="6"/>
  <c r="H211" i="6"/>
  <c r="G211" i="6"/>
  <c r="F211" i="6"/>
  <c r="E211" i="6"/>
  <c r="J211" i="6" s="1"/>
  <c r="O210" i="6"/>
  <c r="N210" i="6"/>
  <c r="P210" i="6" s="1"/>
  <c r="Q210" i="6" s="1"/>
  <c r="L210" i="6"/>
  <c r="K210" i="6"/>
  <c r="M210" i="6" s="1"/>
  <c r="I210" i="6"/>
  <c r="H210" i="6"/>
  <c r="G210" i="6"/>
  <c r="F210" i="6"/>
  <c r="E210" i="6"/>
  <c r="J210" i="6" s="1"/>
  <c r="P209" i="6"/>
  <c r="M209" i="6"/>
  <c r="J209" i="6"/>
  <c r="P208" i="6"/>
  <c r="M208" i="6"/>
  <c r="J208" i="6"/>
  <c r="Q208" i="6" s="1"/>
  <c r="P207" i="6"/>
  <c r="M207" i="6"/>
  <c r="J207" i="6"/>
  <c r="P206" i="6"/>
  <c r="Q206" i="6" s="1"/>
  <c r="M206" i="6"/>
  <c r="J206" i="6"/>
  <c r="P205" i="6"/>
  <c r="M205" i="6"/>
  <c r="J205" i="6"/>
  <c r="Q205" i="6" s="1"/>
  <c r="P204" i="6"/>
  <c r="M204" i="6"/>
  <c r="Q204" i="6" s="1"/>
  <c r="J204" i="6"/>
  <c r="P203" i="6"/>
  <c r="M203" i="6"/>
  <c r="J203" i="6"/>
  <c r="P202" i="6"/>
  <c r="M202" i="6"/>
  <c r="J202" i="6"/>
  <c r="Q202" i="6" s="1"/>
  <c r="P201" i="6"/>
  <c r="M201" i="6"/>
  <c r="J201" i="6"/>
  <c r="P200" i="6"/>
  <c r="Q200" i="6" s="1"/>
  <c r="M200" i="6"/>
  <c r="J200" i="6"/>
  <c r="P199" i="6"/>
  <c r="M199" i="6"/>
  <c r="J199" i="6"/>
  <c r="Q199" i="6" s="1"/>
  <c r="P198" i="6"/>
  <c r="M198" i="6"/>
  <c r="Q198" i="6" s="1"/>
  <c r="J198" i="6"/>
  <c r="P197" i="6"/>
  <c r="M197" i="6"/>
  <c r="J197" i="6"/>
  <c r="P196" i="6"/>
  <c r="M196" i="6"/>
  <c r="J196" i="6"/>
  <c r="Q196" i="6" s="1"/>
  <c r="P195" i="6"/>
  <c r="M195" i="6"/>
  <c r="J195" i="6"/>
  <c r="P194" i="6"/>
  <c r="Q194" i="6" s="1"/>
  <c r="M194" i="6"/>
  <c r="J194" i="6"/>
  <c r="O193" i="6"/>
  <c r="N193" i="6"/>
  <c r="L193" i="6"/>
  <c r="K193" i="6"/>
  <c r="M193" i="6" s="1"/>
  <c r="I193" i="6"/>
  <c r="H193" i="6"/>
  <c r="H185" i="6" s="1"/>
  <c r="G193" i="6"/>
  <c r="F193" i="6"/>
  <c r="E193" i="6"/>
  <c r="O192" i="6"/>
  <c r="O184" i="6" s="1"/>
  <c r="N192" i="6"/>
  <c r="P192" i="6" s="1"/>
  <c r="Q192" i="6" s="1"/>
  <c r="L192" i="6"/>
  <c r="L184" i="6" s="1"/>
  <c r="K192" i="6"/>
  <c r="M192" i="6" s="1"/>
  <c r="I192" i="6"/>
  <c r="I184" i="6" s="1"/>
  <c r="H192" i="6"/>
  <c r="G192" i="6"/>
  <c r="F192" i="6"/>
  <c r="F184" i="6" s="1"/>
  <c r="E192" i="6"/>
  <c r="J192" i="6" s="1"/>
  <c r="P191" i="6"/>
  <c r="M191" i="6"/>
  <c r="J191" i="6"/>
  <c r="P190" i="6"/>
  <c r="M190" i="6"/>
  <c r="J190" i="6"/>
  <c r="Q190" i="6" s="1"/>
  <c r="P189" i="6"/>
  <c r="M189" i="6"/>
  <c r="J189" i="6"/>
  <c r="P188" i="6"/>
  <c r="Q188" i="6" s="1"/>
  <c r="M188" i="6"/>
  <c r="J188" i="6"/>
  <c r="P187" i="6"/>
  <c r="M187" i="6"/>
  <c r="J187" i="6"/>
  <c r="Q187" i="6" s="1"/>
  <c r="P186" i="6"/>
  <c r="M186" i="6"/>
  <c r="Q186" i="6" s="1"/>
  <c r="J186" i="6"/>
  <c r="O185" i="6"/>
  <c r="L185" i="6"/>
  <c r="I185" i="6"/>
  <c r="G185" i="6"/>
  <c r="F185" i="6"/>
  <c r="N184" i="6"/>
  <c r="K184" i="6"/>
  <c r="M184" i="6" s="1"/>
  <c r="H184" i="6"/>
  <c r="G184" i="6"/>
  <c r="E184" i="6"/>
  <c r="P182" i="6"/>
  <c r="M182" i="6"/>
  <c r="J182" i="6"/>
  <c r="P181" i="6"/>
  <c r="Q181" i="6" s="1"/>
  <c r="M181" i="6"/>
  <c r="J181" i="6"/>
  <c r="P180" i="6"/>
  <c r="M180" i="6"/>
  <c r="J180" i="6"/>
  <c r="Q180" i="6" s="1"/>
  <c r="P179" i="6"/>
  <c r="M179" i="6"/>
  <c r="Q179" i="6" s="1"/>
  <c r="J179" i="6"/>
  <c r="P178" i="6"/>
  <c r="Q178" i="6" s="1"/>
  <c r="M178" i="6"/>
  <c r="J178" i="6"/>
  <c r="P177" i="6"/>
  <c r="M177" i="6"/>
  <c r="J177" i="6"/>
  <c r="Q177" i="6" s="1"/>
  <c r="P176" i="6"/>
  <c r="M176" i="6"/>
  <c r="J176" i="6"/>
  <c r="P175" i="6"/>
  <c r="Q175" i="6" s="1"/>
  <c r="M175" i="6"/>
  <c r="J175" i="6"/>
  <c r="P174" i="6"/>
  <c r="M174" i="6"/>
  <c r="J174" i="6"/>
  <c r="Q174" i="6" s="1"/>
  <c r="P173" i="6"/>
  <c r="M173" i="6"/>
  <c r="Q173" i="6" s="1"/>
  <c r="J173" i="6"/>
  <c r="P172" i="6"/>
  <c r="Q172" i="6" s="1"/>
  <c r="M172" i="6"/>
  <c r="J172" i="6"/>
  <c r="P171" i="6"/>
  <c r="M171" i="6"/>
  <c r="J171" i="6"/>
  <c r="Q171" i="6" s="1"/>
  <c r="P170" i="6"/>
  <c r="M170" i="6"/>
  <c r="Q170" i="6" s="1"/>
  <c r="J170" i="6"/>
  <c r="P169" i="6"/>
  <c r="Q169" i="6" s="1"/>
  <c r="M169" i="6"/>
  <c r="J169" i="6"/>
  <c r="P166" i="6"/>
  <c r="M166" i="6"/>
  <c r="J166" i="6"/>
  <c r="Q166" i="6" s="1"/>
  <c r="P165" i="6"/>
  <c r="M165" i="6"/>
  <c r="Q165" i="6" s="1"/>
  <c r="J165" i="6"/>
  <c r="P164" i="6"/>
  <c r="Q164" i="6" s="1"/>
  <c r="M164" i="6"/>
  <c r="J164" i="6"/>
  <c r="P163" i="6"/>
  <c r="M163" i="6"/>
  <c r="J163" i="6"/>
  <c r="Q163" i="6" s="1"/>
  <c r="P162" i="6"/>
  <c r="M162" i="6"/>
  <c r="J162" i="6"/>
  <c r="P161" i="6"/>
  <c r="Q161" i="6" s="1"/>
  <c r="M161" i="6"/>
  <c r="J161" i="6"/>
  <c r="P160" i="6"/>
  <c r="M160" i="6"/>
  <c r="J160" i="6"/>
  <c r="Q160" i="6" s="1"/>
  <c r="P159" i="6"/>
  <c r="M159" i="6"/>
  <c r="Q159" i="6" s="1"/>
  <c r="J159" i="6"/>
  <c r="P158" i="6"/>
  <c r="O158" i="6"/>
  <c r="N158" i="6"/>
  <c r="M158" i="6"/>
  <c r="L158" i="6"/>
  <c r="K158" i="6"/>
  <c r="I158" i="6"/>
  <c r="H158" i="6"/>
  <c r="G158" i="6"/>
  <c r="F158" i="6"/>
  <c r="E158" i="6"/>
  <c r="O157" i="6"/>
  <c r="N157" i="6"/>
  <c r="P157" i="6" s="1"/>
  <c r="Q157" i="6" s="1"/>
  <c r="L157" i="6"/>
  <c r="K157" i="6"/>
  <c r="M157" i="6" s="1"/>
  <c r="I157" i="6"/>
  <c r="H157" i="6"/>
  <c r="G157" i="6"/>
  <c r="F157" i="6"/>
  <c r="E157" i="6"/>
  <c r="J157" i="6" s="1"/>
  <c r="P155" i="6"/>
  <c r="M155" i="6"/>
  <c r="Q155" i="6" s="1"/>
  <c r="J155" i="6"/>
  <c r="P154" i="6"/>
  <c r="Q154" i="6" s="1"/>
  <c r="M154" i="6"/>
  <c r="J154" i="6"/>
  <c r="P153" i="6"/>
  <c r="M153" i="6"/>
  <c r="J153" i="6"/>
  <c r="Q153" i="6" s="1"/>
  <c r="P152" i="6"/>
  <c r="M152" i="6"/>
  <c r="Q152" i="6" s="1"/>
  <c r="J152" i="6"/>
  <c r="P151" i="6"/>
  <c r="M151" i="6"/>
  <c r="J151" i="6"/>
  <c r="P150" i="6"/>
  <c r="M150" i="6"/>
  <c r="J150" i="6"/>
  <c r="Q150" i="6" s="1"/>
  <c r="P149" i="6"/>
  <c r="M149" i="6"/>
  <c r="Q149" i="6" s="1"/>
  <c r="J149" i="6"/>
  <c r="P148" i="6"/>
  <c r="Q148" i="6" s="1"/>
  <c r="M148" i="6"/>
  <c r="J148" i="6"/>
  <c r="O147" i="6"/>
  <c r="N147" i="6"/>
  <c r="P147" i="6" s="1"/>
  <c r="L147" i="6"/>
  <c r="K147" i="6"/>
  <c r="M147" i="6" s="1"/>
  <c r="I147" i="6"/>
  <c r="H147" i="6"/>
  <c r="G147" i="6"/>
  <c r="F147" i="6"/>
  <c r="E147" i="6"/>
  <c r="O146" i="6"/>
  <c r="N146" i="6"/>
  <c r="P146" i="6" s="1"/>
  <c r="Q146" i="6" s="1"/>
  <c r="L146" i="6"/>
  <c r="K146" i="6"/>
  <c r="M146" i="6" s="1"/>
  <c r="I146" i="6"/>
  <c r="H146" i="6"/>
  <c r="G146" i="6"/>
  <c r="F146" i="6"/>
  <c r="E146" i="6"/>
  <c r="J146" i="6" s="1"/>
  <c r="P144" i="6"/>
  <c r="Q144" i="6" s="1"/>
  <c r="M144" i="6"/>
  <c r="J144" i="6"/>
  <c r="P143" i="6"/>
  <c r="M143" i="6"/>
  <c r="J143" i="6"/>
  <c r="Q143" i="6" s="1"/>
  <c r="P142" i="6"/>
  <c r="M142" i="6"/>
  <c r="Q142" i="6" s="1"/>
  <c r="J142" i="6"/>
  <c r="P141" i="6"/>
  <c r="Q141" i="6" s="1"/>
  <c r="M141" i="6"/>
  <c r="J141" i="6"/>
  <c r="Q140" i="6"/>
  <c r="P140" i="6"/>
  <c r="M140" i="6"/>
  <c r="J140" i="6"/>
  <c r="P139" i="6"/>
  <c r="M139" i="6"/>
  <c r="Q139" i="6" s="1"/>
  <c r="J139" i="6"/>
  <c r="P138" i="6"/>
  <c r="Q138" i="6" s="1"/>
  <c r="M138" i="6"/>
  <c r="J138" i="6"/>
  <c r="P137" i="6"/>
  <c r="M137" i="6"/>
  <c r="J137" i="6"/>
  <c r="Q137" i="6" s="1"/>
  <c r="P136" i="6"/>
  <c r="M136" i="6"/>
  <c r="J136" i="6"/>
  <c r="P203" i="10"/>
  <c r="Q203" i="10" s="1"/>
  <c r="M203" i="10"/>
  <c r="J203" i="10"/>
  <c r="P202" i="10"/>
  <c r="Q202" i="10" s="1"/>
  <c r="M202" i="10"/>
  <c r="J202" i="10"/>
  <c r="P201" i="10"/>
  <c r="M201" i="10"/>
  <c r="J201" i="10"/>
  <c r="Q201" i="10" s="1"/>
  <c r="P200" i="10"/>
  <c r="Q200" i="10" s="1"/>
  <c r="M200" i="10"/>
  <c r="J200" i="10"/>
  <c r="P199" i="10"/>
  <c r="Q199" i="10" s="1"/>
  <c r="M199" i="10"/>
  <c r="J199" i="10"/>
  <c r="P198" i="10"/>
  <c r="M198" i="10"/>
  <c r="J198" i="10"/>
  <c r="Q198" i="10" s="1"/>
  <c r="P197" i="10"/>
  <c r="Q197" i="10" s="1"/>
  <c r="M197" i="10"/>
  <c r="J197" i="10"/>
  <c r="P196" i="10"/>
  <c r="Q196" i="10" s="1"/>
  <c r="M196" i="10"/>
  <c r="J196" i="10"/>
  <c r="P195" i="10"/>
  <c r="M195" i="10"/>
  <c r="J195" i="10"/>
  <c r="Q195" i="10" s="1"/>
  <c r="P194" i="10"/>
  <c r="Q194" i="10" s="1"/>
  <c r="M194" i="10"/>
  <c r="J194" i="10"/>
  <c r="P193" i="10"/>
  <c r="Q193" i="10" s="1"/>
  <c r="O193" i="10"/>
  <c r="N193" i="10"/>
  <c r="M193" i="10"/>
  <c r="L193" i="10"/>
  <c r="K193" i="10"/>
  <c r="I193" i="10"/>
  <c r="H193" i="10"/>
  <c r="G193" i="10"/>
  <c r="J193" i="10" s="1"/>
  <c r="F193" i="10"/>
  <c r="E193" i="10"/>
  <c r="O192" i="10"/>
  <c r="N192" i="10"/>
  <c r="P192" i="10" s="1"/>
  <c r="L192" i="10"/>
  <c r="K192" i="10"/>
  <c r="M192" i="10" s="1"/>
  <c r="I192" i="10"/>
  <c r="H192" i="10"/>
  <c r="H184" i="10" s="1"/>
  <c r="G192" i="10"/>
  <c r="F192" i="10"/>
  <c r="E192" i="10"/>
  <c r="J192" i="10" s="1"/>
  <c r="P191" i="10"/>
  <c r="Q191" i="10" s="1"/>
  <c r="M191" i="10"/>
  <c r="J191" i="10"/>
  <c r="P190" i="10"/>
  <c r="Q190" i="10" s="1"/>
  <c r="M190" i="10"/>
  <c r="J190" i="10"/>
  <c r="P189" i="10"/>
  <c r="M189" i="10"/>
  <c r="J189" i="10"/>
  <c r="Q189" i="10" s="1"/>
  <c r="P188" i="10"/>
  <c r="Q188" i="10" s="1"/>
  <c r="M188" i="10"/>
  <c r="J188" i="10"/>
  <c r="P187" i="10"/>
  <c r="Q187" i="10" s="1"/>
  <c r="M187" i="10"/>
  <c r="J187" i="10"/>
  <c r="P186" i="10"/>
  <c r="M186" i="10"/>
  <c r="J186" i="10"/>
  <c r="Q186" i="10" s="1"/>
  <c r="N185" i="10"/>
  <c r="L185" i="10"/>
  <c r="I185" i="10"/>
  <c r="H185" i="10"/>
  <c r="F185" i="10"/>
  <c r="E185" i="10"/>
  <c r="O184" i="10"/>
  <c r="L184" i="10"/>
  <c r="I184" i="10"/>
  <c r="G184" i="10"/>
  <c r="F184" i="10"/>
  <c r="P182" i="10"/>
  <c r="M182" i="10"/>
  <c r="J182" i="10"/>
  <c r="Q182" i="10" s="1"/>
  <c r="P181" i="10"/>
  <c r="M181" i="10"/>
  <c r="Q181" i="10" s="1"/>
  <c r="J181" i="10"/>
  <c r="P180" i="10"/>
  <c r="Q180" i="10" s="1"/>
  <c r="M180" i="10"/>
  <c r="J180" i="10"/>
  <c r="P179" i="10"/>
  <c r="M179" i="10"/>
  <c r="J179" i="10"/>
  <c r="Q179" i="10" s="1"/>
  <c r="P178" i="10"/>
  <c r="M178" i="10"/>
  <c r="Q178" i="10" s="1"/>
  <c r="J178" i="10"/>
  <c r="P177" i="10"/>
  <c r="Q177" i="10" s="1"/>
  <c r="M177" i="10"/>
  <c r="J177" i="10"/>
  <c r="P176" i="10"/>
  <c r="M176" i="10"/>
  <c r="J176" i="10"/>
  <c r="Q176" i="10" s="1"/>
  <c r="P175" i="10"/>
  <c r="M175" i="10"/>
  <c r="Q175" i="10" s="1"/>
  <c r="J175" i="10"/>
  <c r="P174" i="10"/>
  <c r="Q174" i="10" s="1"/>
  <c r="M174" i="10"/>
  <c r="J174" i="10"/>
  <c r="P173" i="10"/>
  <c r="M173" i="10"/>
  <c r="J173" i="10"/>
  <c r="Q173" i="10" s="1"/>
  <c r="P172" i="10"/>
  <c r="M172" i="10"/>
  <c r="Q172" i="10" s="1"/>
  <c r="J172" i="10"/>
  <c r="P171" i="10"/>
  <c r="Q171" i="10" s="1"/>
  <c r="M171" i="10"/>
  <c r="J171" i="10"/>
  <c r="P170" i="10"/>
  <c r="M170" i="10"/>
  <c r="J170" i="10"/>
  <c r="Q170" i="10" s="1"/>
  <c r="P169" i="10"/>
  <c r="M169" i="10"/>
  <c r="Q169" i="10" s="1"/>
  <c r="J169" i="10"/>
  <c r="P166" i="10"/>
  <c r="Q166" i="10" s="1"/>
  <c r="M166" i="10"/>
  <c r="J166" i="10"/>
  <c r="P165" i="10"/>
  <c r="M165" i="10"/>
  <c r="J165" i="10"/>
  <c r="Q165" i="10" s="1"/>
  <c r="P164" i="10"/>
  <c r="M164" i="10"/>
  <c r="Q164" i="10" s="1"/>
  <c r="J164" i="10"/>
  <c r="P163" i="10"/>
  <c r="Q163" i="10" s="1"/>
  <c r="M163" i="10"/>
  <c r="J163" i="10"/>
  <c r="P162" i="10"/>
  <c r="M162" i="10"/>
  <c r="J162" i="10"/>
  <c r="Q162" i="10" s="1"/>
  <c r="P161" i="10"/>
  <c r="M161" i="10"/>
  <c r="Q161" i="10" s="1"/>
  <c r="J161" i="10"/>
  <c r="P160" i="10"/>
  <c r="Q160" i="10" s="1"/>
  <c r="M160" i="10"/>
  <c r="J160" i="10"/>
  <c r="P159" i="10"/>
  <c r="M159" i="10"/>
  <c r="J159" i="10"/>
  <c r="Q159" i="10" s="1"/>
  <c r="O158" i="10"/>
  <c r="N158" i="10"/>
  <c r="P158" i="10" s="1"/>
  <c r="Q158" i="10" s="1"/>
  <c r="L158" i="10"/>
  <c r="K158" i="10"/>
  <c r="M158" i="10" s="1"/>
  <c r="I158" i="10"/>
  <c r="H158" i="10"/>
  <c r="G158" i="10"/>
  <c r="F158" i="10"/>
  <c r="E158" i="10"/>
  <c r="J158" i="10" s="1"/>
  <c r="P157" i="10"/>
  <c r="Q157" i="10" s="1"/>
  <c r="O157" i="10"/>
  <c r="N157" i="10"/>
  <c r="M157" i="10"/>
  <c r="L157" i="10"/>
  <c r="K157" i="10"/>
  <c r="I157" i="10"/>
  <c r="H157" i="10"/>
  <c r="G157" i="10"/>
  <c r="J157" i="10" s="1"/>
  <c r="F157" i="10"/>
  <c r="E157" i="10"/>
  <c r="P155" i="10"/>
  <c r="M155" i="10"/>
  <c r="J155" i="10"/>
  <c r="Q155" i="10" s="1"/>
  <c r="P154" i="10"/>
  <c r="M154" i="10"/>
  <c r="Q154" i="10" s="1"/>
  <c r="J154" i="10"/>
  <c r="P153" i="10"/>
  <c r="Q153" i="10" s="1"/>
  <c r="M153" i="10"/>
  <c r="J153" i="10"/>
  <c r="P152" i="10"/>
  <c r="M152" i="10"/>
  <c r="J152" i="10"/>
  <c r="Q152" i="10" s="1"/>
  <c r="P151" i="10"/>
  <c r="M151" i="10"/>
  <c r="Q151" i="10" s="1"/>
  <c r="J151" i="10"/>
  <c r="P150" i="10"/>
  <c r="Q150" i="10" s="1"/>
  <c r="M150" i="10"/>
  <c r="J150" i="10"/>
  <c r="P149" i="10"/>
  <c r="M149" i="10"/>
  <c r="J149" i="10"/>
  <c r="Q149" i="10" s="1"/>
  <c r="P148" i="10"/>
  <c r="M148" i="10"/>
  <c r="Q148" i="10" s="1"/>
  <c r="J148" i="10"/>
  <c r="P147" i="10"/>
  <c r="O147" i="10"/>
  <c r="N147" i="10"/>
  <c r="M147" i="10"/>
  <c r="L147" i="10"/>
  <c r="K147" i="10"/>
  <c r="I147" i="10"/>
  <c r="H147" i="10"/>
  <c r="G147" i="10"/>
  <c r="J147" i="10" s="1"/>
  <c r="F147" i="10"/>
  <c r="E147" i="10"/>
  <c r="O146" i="10"/>
  <c r="N146" i="10"/>
  <c r="P146" i="10" s="1"/>
  <c r="L146" i="10"/>
  <c r="K146" i="10"/>
  <c r="M146" i="10" s="1"/>
  <c r="I146" i="10"/>
  <c r="H146" i="10"/>
  <c r="G146" i="10"/>
  <c r="F146" i="10"/>
  <c r="E146" i="10"/>
  <c r="J146" i="10" s="1"/>
  <c r="P144" i="10"/>
  <c r="M144" i="10"/>
  <c r="Q144" i="10" s="1"/>
  <c r="J144" i="10"/>
  <c r="P143" i="10"/>
  <c r="Q143" i="10" s="1"/>
  <c r="M143" i="10"/>
  <c r="J143" i="10"/>
  <c r="P142" i="10"/>
  <c r="M142" i="10"/>
  <c r="J142" i="10"/>
  <c r="Q142" i="10" s="1"/>
  <c r="P141" i="10"/>
  <c r="M141" i="10"/>
  <c r="Q141" i="10" s="1"/>
  <c r="J141" i="10"/>
  <c r="P140" i="10"/>
  <c r="Q140" i="10" s="1"/>
  <c r="M140" i="10"/>
  <c r="J140" i="10"/>
  <c r="P139" i="10"/>
  <c r="M139" i="10"/>
  <c r="J139" i="10"/>
  <c r="Q139" i="10" s="1"/>
  <c r="P138" i="10"/>
  <c r="M138" i="10"/>
  <c r="Q138" i="10" s="1"/>
  <c r="J138" i="10"/>
  <c r="P137" i="10"/>
  <c r="Q137" i="10" s="1"/>
  <c r="M137" i="10"/>
  <c r="J137" i="10"/>
  <c r="P136" i="10"/>
  <c r="M136" i="10"/>
  <c r="J136" i="10"/>
  <c r="Q136" i="10" s="1"/>
  <c r="P135" i="10"/>
  <c r="M135" i="10"/>
  <c r="J135" i="10"/>
  <c r="P134" i="10"/>
  <c r="Q134" i="10" s="1"/>
  <c r="O134" i="10"/>
  <c r="N134" i="10"/>
  <c r="M134" i="10"/>
  <c r="L134" i="10"/>
  <c r="K134" i="10"/>
  <c r="I134" i="10"/>
  <c r="H134" i="10"/>
  <c r="G134" i="10"/>
  <c r="J134" i="10" s="1"/>
  <c r="F134" i="10"/>
  <c r="E134" i="10"/>
  <c r="O133" i="10"/>
  <c r="N133" i="10"/>
  <c r="P133" i="10" s="1"/>
  <c r="L133" i="10"/>
  <c r="K133" i="10"/>
  <c r="M133" i="10" s="1"/>
  <c r="I133" i="10"/>
  <c r="H133" i="10"/>
  <c r="G133" i="10"/>
  <c r="F133" i="10"/>
  <c r="J133" i="10" s="1"/>
  <c r="J270" i="7" l="1"/>
  <c r="Q270" i="7" s="1"/>
  <c r="Q193" i="7"/>
  <c r="P5" i="7"/>
  <c r="Q134" i="7"/>
  <c r="Q133" i="7"/>
  <c r="Q86" i="7"/>
  <c r="J4" i="8"/>
  <c r="Q23" i="7"/>
  <c r="J5" i="7"/>
  <c r="P211" i="6"/>
  <c r="Q211" i="6" s="1"/>
  <c r="Q219" i="6"/>
  <c r="Q221" i="6"/>
  <c r="Q215" i="6"/>
  <c r="Q213" i="6"/>
  <c r="Q209" i="6"/>
  <c r="Q207" i="6"/>
  <c r="P193" i="6"/>
  <c r="J193" i="6"/>
  <c r="Q203" i="6"/>
  <c r="Q201" i="6"/>
  <c r="Q197" i="6"/>
  <c r="Q195" i="6"/>
  <c r="Q191" i="6"/>
  <c r="Q189" i="6"/>
  <c r="Q192" i="7"/>
  <c r="O4" i="7"/>
  <c r="P4" i="7" s="1"/>
  <c r="Q277" i="7"/>
  <c r="M269" i="7"/>
  <c r="Q269" i="7" s="1"/>
  <c r="E4" i="7"/>
  <c r="J4" i="7" s="1"/>
  <c r="K5" i="7"/>
  <c r="M5" i="7" s="1"/>
  <c r="M184" i="7"/>
  <c r="K4" i="7"/>
  <c r="M4" i="7" s="1"/>
  <c r="Q184" i="7"/>
  <c r="J7" i="7"/>
  <c r="Q7" i="7" s="1"/>
  <c r="Q9" i="7"/>
  <c r="F5" i="8"/>
  <c r="M7" i="8"/>
  <c r="N5" i="8"/>
  <c r="P5" i="8" s="1"/>
  <c r="P7" i="8"/>
  <c r="Q185" i="8"/>
  <c r="Q193" i="8"/>
  <c r="J7" i="8"/>
  <c r="E5" i="8"/>
  <c r="Q6" i="8"/>
  <c r="K5" i="8"/>
  <c r="M5" i="8" s="1"/>
  <c r="N4" i="8"/>
  <c r="P4" i="8" s="1"/>
  <c r="Q182" i="6"/>
  <c r="Q176" i="6"/>
  <c r="Q162" i="6"/>
  <c r="J158" i="6"/>
  <c r="Q158" i="6" s="1"/>
  <c r="J147" i="6"/>
  <c r="Q147" i="6" s="1"/>
  <c r="Q151" i="6"/>
  <c r="Q136" i="6"/>
  <c r="Q135" i="10"/>
  <c r="P184" i="6"/>
  <c r="Q184" i="6" s="1"/>
  <c r="J184" i="6"/>
  <c r="E185" i="6"/>
  <c r="J185" i="6" s="1"/>
  <c r="K185" i="6"/>
  <c r="M185" i="6" s="1"/>
  <c r="N185" i="6"/>
  <c r="P185" i="6" s="1"/>
  <c r="Q133" i="10"/>
  <c r="Q146" i="10"/>
  <c r="Q147" i="10"/>
  <c r="Q192" i="10"/>
  <c r="E184" i="10"/>
  <c r="J184" i="10" s="1"/>
  <c r="K184" i="10"/>
  <c r="M184" i="10" s="1"/>
  <c r="N184" i="10"/>
  <c r="P184" i="10" s="1"/>
  <c r="P328" i="9"/>
  <c r="M328" i="9"/>
  <c r="J328" i="9"/>
  <c r="P327" i="9"/>
  <c r="Q327" i="9" s="1"/>
  <c r="M327" i="9"/>
  <c r="J327" i="9"/>
  <c r="P326" i="9"/>
  <c r="M326" i="9"/>
  <c r="J326" i="9"/>
  <c r="Q326" i="9" s="1"/>
  <c r="P325" i="9"/>
  <c r="M325" i="9"/>
  <c r="Q325" i="9" s="1"/>
  <c r="J325" i="9"/>
  <c r="P324" i="9"/>
  <c r="Q324" i="9" s="1"/>
  <c r="M324" i="9"/>
  <c r="J324" i="9"/>
  <c r="P323" i="9"/>
  <c r="M323" i="9"/>
  <c r="J323" i="9"/>
  <c r="Q323" i="9" s="1"/>
  <c r="P322" i="9"/>
  <c r="M322" i="9"/>
  <c r="Q322" i="9" s="1"/>
  <c r="J322" i="9"/>
  <c r="P321" i="9"/>
  <c r="Q321" i="9" s="1"/>
  <c r="M321" i="9"/>
  <c r="J321" i="9"/>
  <c r="P320" i="9"/>
  <c r="M320" i="9"/>
  <c r="J320" i="9"/>
  <c r="Q320" i="9" s="1"/>
  <c r="P319" i="9"/>
  <c r="M319" i="9"/>
  <c r="Q319" i="9" s="1"/>
  <c r="J319" i="9"/>
  <c r="P318" i="9"/>
  <c r="Q318" i="9" s="1"/>
  <c r="M318" i="9"/>
  <c r="J318" i="9"/>
  <c r="P317" i="9"/>
  <c r="M317" i="9"/>
  <c r="J317" i="9"/>
  <c r="Q317" i="9" s="1"/>
  <c r="P316" i="9"/>
  <c r="M316" i="9"/>
  <c r="Q316" i="9" s="1"/>
  <c r="J316" i="9"/>
  <c r="P315" i="9"/>
  <c r="Q315" i="9" s="1"/>
  <c r="M315" i="9"/>
  <c r="J315" i="9"/>
  <c r="P314" i="9"/>
  <c r="M314" i="9"/>
  <c r="J314" i="9"/>
  <c r="Q314" i="9" s="1"/>
  <c r="P313" i="9"/>
  <c r="M313" i="9"/>
  <c r="Q313" i="9" s="1"/>
  <c r="J313" i="9"/>
  <c r="P312" i="9"/>
  <c r="Q312" i="9" s="1"/>
  <c r="M312" i="9"/>
  <c r="J312" i="9"/>
  <c r="P311" i="9"/>
  <c r="M311" i="9"/>
  <c r="J311" i="9"/>
  <c r="Q311" i="9" s="1"/>
  <c r="P310" i="9"/>
  <c r="M310" i="9"/>
  <c r="Q310" i="9" s="1"/>
  <c r="J310" i="9"/>
  <c r="P309" i="9"/>
  <c r="Q309" i="9" s="1"/>
  <c r="M309" i="9"/>
  <c r="J309" i="9"/>
  <c r="P308" i="9"/>
  <c r="M308" i="9"/>
  <c r="J308" i="9"/>
  <c r="Q308" i="9" s="1"/>
  <c r="P307" i="9"/>
  <c r="M307" i="9"/>
  <c r="Q307" i="9" s="1"/>
  <c r="J307" i="9"/>
  <c r="P306" i="9"/>
  <c r="Q306" i="9" s="1"/>
  <c r="M306" i="9"/>
  <c r="J306" i="9"/>
  <c r="P305" i="9"/>
  <c r="M305" i="9"/>
  <c r="J305" i="9"/>
  <c r="Q305" i="9" s="1"/>
  <c r="P304" i="9"/>
  <c r="M304" i="9"/>
  <c r="Q304" i="9" s="1"/>
  <c r="J304" i="9"/>
  <c r="P303" i="9"/>
  <c r="Q303" i="9" s="1"/>
  <c r="M303" i="9"/>
  <c r="J303" i="9"/>
  <c r="P302" i="9"/>
  <c r="M302" i="9"/>
  <c r="J302" i="9"/>
  <c r="Q302" i="9" s="1"/>
  <c r="P301" i="9"/>
  <c r="M301" i="9"/>
  <c r="Q301" i="9" s="1"/>
  <c r="J301" i="9"/>
  <c r="P300" i="9"/>
  <c r="O300" i="9"/>
  <c r="N300" i="9"/>
  <c r="M300" i="9"/>
  <c r="L300" i="9"/>
  <c r="K300" i="9"/>
  <c r="I300" i="9"/>
  <c r="H300" i="9"/>
  <c r="G300" i="9"/>
  <c r="J300" i="9" s="1"/>
  <c r="F300" i="9"/>
  <c r="E300" i="9"/>
  <c r="O299" i="9"/>
  <c r="N299" i="9"/>
  <c r="P299" i="9" s="1"/>
  <c r="L299" i="9"/>
  <c r="K299" i="9"/>
  <c r="M299" i="9" s="1"/>
  <c r="I299" i="9"/>
  <c r="H299" i="9"/>
  <c r="G299" i="9"/>
  <c r="F299" i="9"/>
  <c r="E299" i="9"/>
  <c r="J299" i="9" s="1"/>
  <c r="Q299" i="9" s="1"/>
  <c r="P298" i="9"/>
  <c r="M298" i="9"/>
  <c r="Q298" i="9" s="1"/>
  <c r="J298" i="9"/>
  <c r="P297" i="9"/>
  <c r="Q297" i="9" s="1"/>
  <c r="M297" i="9"/>
  <c r="J297" i="9"/>
  <c r="P296" i="9"/>
  <c r="M296" i="9"/>
  <c r="J296" i="9"/>
  <c r="Q296" i="9" s="1"/>
  <c r="P295" i="9"/>
  <c r="M295" i="9"/>
  <c r="Q295" i="9" s="1"/>
  <c r="J295" i="9"/>
  <c r="P294" i="9"/>
  <c r="Q294" i="9" s="1"/>
  <c r="M294" i="9"/>
  <c r="J294" i="9"/>
  <c r="P293" i="9"/>
  <c r="M293" i="9"/>
  <c r="J293" i="9"/>
  <c r="Q293" i="9" s="1"/>
  <c r="P292" i="9"/>
  <c r="M292" i="9"/>
  <c r="Q292" i="9" s="1"/>
  <c r="J292" i="9"/>
  <c r="P291" i="9"/>
  <c r="Q291" i="9" s="1"/>
  <c r="M291" i="9"/>
  <c r="J291" i="9"/>
  <c r="P290" i="9"/>
  <c r="M290" i="9"/>
  <c r="J290" i="9"/>
  <c r="Q290" i="9" s="1"/>
  <c r="P289" i="9"/>
  <c r="M289" i="9"/>
  <c r="Q289" i="9" s="1"/>
  <c r="J289" i="9"/>
  <c r="P288" i="9"/>
  <c r="Q288" i="9" s="1"/>
  <c r="M288" i="9"/>
  <c r="J288" i="9"/>
  <c r="P287" i="9"/>
  <c r="M287" i="9"/>
  <c r="J287" i="9"/>
  <c r="Q287" i="9" s="1"/>
  <c r="P286" i="9"/>
  <c r="M286" i="9"/>
  <c r="Q286" i="9" s="1"/>
  <c r="J286" i="9"/>
  <c r="P285" i="9"/>
  <c r="Q285" i="9" s="1"/>
  <c r="M285" i="9"/>
  <c r="J285" i="9"/>
  <c r="P284" i="9"/>
  <c r="M284" i="9"/>
  <c r="J284" i="9"/>
  <c r="Q284" i="9" s="1"/>
  <c r="P283" i="9"/>
  <c r="M283" i="9"/>
  <c r="Q283" i="9" s="1"/>
  <c r="J283" i="9"/>
  <c r="P282" i="9"/>
  <c r="Q282" i="9" s="1"/>
  <c r="M282" i="9"/>
  <c r="J282" i="9"/>
  <c r="P281" i="9"/>
  <c r="M281" i="9"/>
  <c r="J281" i="9"/>
  <c r="Q281" i="9" s="1"/>
  <c r="P280" i="9"/>
  <c r="M280" i="9"/>
  <c r="Q280" i="9" s="1"/>
  <c r="J280" i="9"/>
  <c r="P279" i="9"/>
  <c r="Q279" i="9" s="1"/>
  <c r="M279" i="9"/>
  <c r="J279" i="9"/>
  <c r="O278" i="9"/>
  <c r="N278" i="9"/>
  <c r="L278" i="9"/>
  <c r="K278" i="9"/>
  <c r="I278" i="9"/>
  <c r="H278" i="9"/>
  <c r="H270" i="9" s="1"/>
  <c r="G278" i="9"/>
  <c r="F278" i="9"/>
  <c r="E278" i="9"/>
  <c r="O277" i="9"/>
  <c r="O269" i="9" s="1"/>
  <c r="N277" i="9"/>
  <c r="P277" i="9" s="1"/>
  <c r="L277" i="9"/>
  <c r="L269" i="9" s="1"/>
  <c r="K277" i="9"/>
  <c r="I277" i="9"/>
  <c r="I269" i="9" s="1"/>
  <c r="H277" i="9"/>
  <c r="G277" i="9"/>
  <c r="F277" i="9"/>
  <c r="F269" i="9" s="1"/>
  <c r="E277" i="9"/>
  <c r="J277" i="9" s="1"/>
  <c r="P276" i="9"/>
  <c r="Q276" i="9" s="1"/>
  <c r="M276" i="9"/>
  <c r="J276" i="9"/>
  <c r="P275" i="9"/>
  <c r="M275" i="9"/>
  <c r="J275" i="9"/>
  <c r="Q275" i="9" s="1"/>
  <c r="P274" i="9"/>
  <c r="M274" i="9"/>
  <c r="Q274" i="9" s="1"/>
  <c r="J274" i="9"/>
  <c r="P273" i="9"/>
  <c r="Q273" i="9" s="1"/>
  <c r="M273" i="9"/>
  <c r="J273" i="9"/>
  <c r="P272" i="9"/>
  <c r="M272" i="9"/>
  <c r="J272" i="9"/>
  <c r="Q272" i="9" s="1"/>
  <c r="P271" i="9"/>
  <c r="M271" i="9"/>
  <c r="Q271" i="9" s="1"/>
  <c r="J271" i="9"/>
  <c r="O270" i="9"/>
  <c r="L270" i="9"/>
  <c r="I270" i="9"/>
  <c r="G270" i="9"/>
  <c r="F270" i="9"/>
  <c r="N269" i="9"/>
  <c r="P269" i="9" s="1"/>
  <c r="K269" i="9"/>
  <c r="H269" i="9"/>
  <c r="G269" i="9"/>
  <c r="P267" i="9"/>
  <c r="J267" i="9"/>
  <c r="Q267" i="9" s="1"/>
  <c r="P266" i="9"/>
  <c r="M266" i="9"/>
  <c r="Q266" i="9" s="1"/>
  <c r="J266" i="9"/>
  <c r="P265" i="9"/>
  <c r="Q265" i="9" s="1"/>
  <c r="M265" i="9"/>
  <c r="J265" i="9"/>
  <c r="P264" i="9"/>
  <c r="M264" i="9"/>
  <c r="J264" i="9"/>
  <c r="Q264" i="9" s="1"/>
  <c r="P263" i="9"/>
  <c r="M263" i="9"/>
  <c r="Q263" i="9" s="1"/>
  <c r="J263" i="9"/>
  <c r="P262" i="9"/>
  <c r="Q262" i="9" s="1"/>
  <c r="M262" i="9"/>
  <c r="J262" i="9"/>
  <c r="P261" i="9"/>
  <c r="M261" i="9"/>
  <c r="J261" i="9"/>
  <c r="Q261" i="9" s="1"/>
  <c r="P260" i="9"/>
  <c r="M260" i="9"/>
  <c r="Q260" i="9" s="1"/>
  <c r="J260" i="9"/>
  <c r="P259" i="9"/>
  <c r="Q259" i="9" s="1"/>
  <c r="M259" i="9"/>
  <c r="J259" i="9"/>
  <c r="P258" i="9"/>
  <c r="M258" i="9"/>
  <c r="J258" i="9"/>
  <c r="Q258" i="9" s="1"/>
  <c r="P257" i="9"/>
  <c r="M257" i="9"/>
  <c r="Q257" i="9" s="1"/>
  <c r="J257" i="9"/>
  <c r="P256" i="9"/>
  <c r="Q256" i="9" s="1"/>
  <c r="M256" i="9"/>
  <c r="J256" i="9"/>
  <c r="P255" i="9"/>
  <c r="M255" i="9"/>
  <c r="J255" i="9"/>
  <c r="Q255" i="9" s="1"/>
  <c r="P254" i="9"/>
  <c r="M254" i="9"/>
  <c r="Q254" i="9" s="1"/>
  <c r="J254" i="9"/>
  <c r="P253" i="9"/>
  <c r="Q253" i="9" s="1"/>
  <c r="M253" i="9"/>
  <c r="J253" i="9"/>
  <c r="P252" i="9"/>
  <c r="M252" i="9"/>
  <c r="J252" i="9"/>
  <c r="Q252" i="9" s="1"/>
  <c r="P251" i="9"/>
  <c r="M251" i="9"/>
  <c r="Q251" i="9" s="1"/>
  <c r="P250" i="9"/>
  <c r="M250" i="9"/>
  <c r="Q250" i="9" s="1"/>
  <c r="J250" i="9"/>
  <c r="P249" i="9"/>
  <c r="O249" i="9"/>
  <c r="N249" i="9"/>
  <c r="M249" i="9"/>
  <c r="L249" i="9"/>
  <c r="K249" i="9"/>
  <c r="I249" i="9"/>
  <c r="H249" i="9"/>
  <c r="G249" i="9"/>
  <c r="J249" i="9" s="1"/>
  <c r="F249" i="9"/>
  <c r="E249" i="9"/>
  <c r="O248" i="9"/>
  <c r="N248" i="9"/>
  <c r="P248" i="9" s="1"/>
  <c r="L248" i="9"/>
  <c r="K248" i="9"/>
  <c r="M248" i="9" s="1"/>
  <c r="Q248" i="9" s="1"/>
  <c r="I248" i="9"/>
  <c r="H248" i="9"/>
  <c r="G248" i="9"/>
  <c r="F248" i="9"/>
  <c r="E248" i="9"/>
  <c r="J248" i="9" s="1"/>
  <c r="P246" i="9"/>
  <c r="M246" i="9"/>
  <c r="Q246" i="9" s="1"/>
  <c r="J246" i="9"/>
  <c r="P245" i="9"/>
  <c r="Q245" i="9" s="1"/>
  <c r="M245" i="9"/>
  <c r="J245" i="9"/>
  <c r="P244" i="9"/>
  <c r="M244" i="9"/>
  <c r="J244" i="9"/>
  <c r="Q244" i="9" s="1"/>
  <c r="P243" i="9"/>
  <c r="M243" i="9"/>
  <c r="Q243" i="9" s="1"/>
  <c r="J243" i="9"/>
  <c r="P242" i="9"/>
  <c r="Q242" i="9" s="1"/>
  <c r="M242" i="9"/>
  <c r="J242" i="9"/>
  <c r="P241" i="9"/>
  <c r="M241" i="9"/>
  <c r="J241" i="9"/>
  <c r="Q241" i="9" s="1"/>
  <c r="P240" i="9"/>
  <c r="M240" i="9"/>
  <c r="Q240" i="9" s="1"/>
  <c r="J240" i="9"/>
  <c r="P239" i="9"/>
  <c r="Q239" i="9" s="1"/>
  <c r="M239" i="9"/>
  <c r="J239" i="9"/>
  <c r="P238" i="9"/>
  <c r="M238" i="9"/>
  <c r="J238" i="9"/>
  <c r="Q238" i="9" s="1"/>
  <c r="P237" i="9"/>
  <c r="M237" i="9"/>
  <c r="Q237" i="9" s="1"/>
  <c r="J237" i="9"/>
  <c r="P236" i="9"/>
  <c r="Q236" i="9" s="1"/>
  <c r="M236" i="9"/>
  <c r="J236" i="9"/>
  <c r="P235" i="9"/>
  <c r="M235" i="9"/>
  <c r="J235" i="9"/>
  <c r="Q235" i="9" s="1"/>
  <c r="P234" i="9"/>
  <c r="M234" i="9"/>
  <c r="Q234" i="9" s="1"/>
  <c r="J234" i="9"/>
  <c r="P233" i="9"/>
  <c r="Q233" i="9" s="1"/>
  <c r="M233" i="9"/>
  <c r="J233" i="9"/>
  <c r="P232" i="9"/>
  <c r="M232" i="9"/>
  <c r="J232" i="9"/>
  <c r="Q232" i="9" s="1"/>
  <c r="P231" i="9"/>
  <c r="M231" i="9"/>
  <c r="Q231" i="9" s="1"/>
  <c r="J231" i="9"/>
  <c r="P230" i="9"/>
  <c r="Q230" i="9" s="1"/>
  <c r="M230" i="9"/>
  <c r="J230" i="9"/>
  <c r="P229" i="9"/>
  <c r="M229" i="9"/>
  <c r="J229" i="9"/>
  <c r="Q229" i="9" s="1"/>
  <c r="P228" i="9"/>
  <c r="M228" i="9"/>
  <c r="Q228" i="9" s="1"/>
  <c r="J228" i="9"/>
  <c r="P227" i="9"/>
  <c r="Q227" i="9" s="1"/>
  <c r="M227" i="9"/>
  <c r="J227" i="9"/>
  <c r="O226" i="9"/>
  <c r="N226" i="9"/>
  <c r="P226" i="9" s="1"/>
  <c r="L226" i="9"/>
  <c r="K226" i="9"/>
  <c r="M226" i="9" s="1"/>
  <c r="I226" i="9"/>
  <c r="H226" i="9"/>
  <c r="G226" i="9"/>
  <c r="F226" i="9"/>
  <c r="E226" i="9"/>
  <c r="J226" i="9" s="1"/>
  <c r="Q226" i="9" s="1"/>
  <c r="O225" i="9"/>
  <c r="N225" i="9"/>
  <c r="P225" i="9" s="1"/>
  <c r="L225" i="9"/>
  <c r="K225" i="9"/>
  <c r="I225" i="9"/>
  <c r="H225" i="9"/>
  <c r="G225" i="9"/>
  <c r="F225" i="9"/>
  <c r="E225" i="9"/>
  <c r="J225" i="9" s="1"/>
  <c r="P223" i="9"/>
  <c r="Q223" i="9" s="1"/>
  <c r="M223" i="9"/>
  <c r="J223" i="9"/>
  <c r="P222" i="9"/>
  <c r="M222" i="9"/>
  <c r="J222" i="9"/>
  <c r="Q222" i="9" s="1"/>
  <c r="P221" i="9"/>
  <c r="M221" i="9"/>
  <c r="Q221" i="9" s="1"/>
  <c r="J221" i="9"/>
  <c r="P220" i="9"/>
  <c r="Q220" i="9" s="1"/>
  <c r="M220" i="9"/>
  <c r="J220" i="9"/>
  <c r="P219" i="9"/>
  <c r="M219" i="9"/>
  <c r="J219" i="9"/>
  <c r="Q219" i="9" s="1"/>
  <c r="P218" i="9"/>
  <c r="M218" i="9"/>
  <c r="Q218" i="9" s="1"/>
  <c r="J218" i="9"/>
  <c r="P217" i="9"/>
  <c r="Q217" i="9" s="1"/>
  <c r="M217" i="9"/>
  <c r="J217" i="9"/>
  <c r="P216" i="9"/>
  <c r="M216" i="9"/>
  <c r="J216" i="9"/>
  <c r="Q216" i="9" s="1"/>
  <c r="P215" i="9"/>
  <c r="M215" i="9"/>
  <c r="Q215" i="9" s="1"/>
  <c r="J215" i="9"/>
  <c r="P214" i="9"/>
  <c r="Q214" i="9" s="1"/>
  <c r="M214" i="9"/>
  <c r="J214" i="9"/>
  <c r="P213" i="9"/>
  <c r="M213" i="9"/>
  <c r="J213" i="9"/>
  <c r="Q213" i="9" s="1"/>
  <c r="P212" i="9"/>
  <c r="M212" i="9"/>
  <c r="Q212" i="9" s="1"/>
  <c r="J212" i="9"/>
  <c r="P211" i="9"/>
  <c r="O211" i="9"/>
  <c r="N211" i="9"/>
  <c r="M211" i="9"/>
  <c r="L211" i="9"/>
  <c r="K211" i="9"/>
  <c r="I211" i="9"/>
  <c r="H211" i="9"/>
  <c r="G211" i="9"/>
  <c r="J211" i="9" s="1"/>
  <c r="F211" i="9"/>
  <c r="E211" i="9"/>
  <c r="O210" i="9"/>
  <c r="N210" i="9"/>
  <c r="P210" i="9" s="1"/>
  <c r="L210" i="9"/>
  <c r="K210" i="9"/>
  <c r="M210" i="9" s="1"/>
  <c r="Q210" i="9" s="1"/>
  <c r="I210" i="9"/>
  <c r="H210" i="9"/>
  <c r="G210" i="9"/>
  <c r="F210" i="9"/>
  <c r="E210" i="9"/>
  <c r="J210" i="9" s="1"/>
  <c r="P209" i="9"/>
  <c r="Q209" i="9" s="1"/>
  <c r="M209" i="9"/>
  <c r="J209" i="9"/>
  <c r="P208" i="9"/>
  <c r="Q208" i="9" s="1"/>
  <c r="M208" i="9"/>
  <c r="J208" i="9"/>
  <c r="P207" i="9"/>
  <c r="M207" i="9"/>
  <c r="J207" i="9"/>
  <c r="Q207" i="9" s="1"/>
  <c r="P206" i="9"/>
  <c r="M206" i="9"/>
  <c r="J206" i="9"/>
  <c r="P205" i="9"/>
  <c r="Q205" i="9" s="1"/>
  <c r="M205" i="9"/>
  <c r="J205" i="9"/>
  <c r="P204" i="9"/>
  <c r="M204" i="9"/>
  <c r="J204" i="9"/>
  <c r="Q204" i="9" s="1"/>
  <c r="P203" i="9"/>
  <c r="M203" i="9"/>
  <c r="J203" i="9"/>
  <c r="P202" i="9"/>
  <c r="Q202" i="9" s="1"/>
  <c r="M202" i="9"/>
  <c r="J202" i="9"/>
  <c r="P201" i="9"/>
  <c r="M201" i="9"/>
  <c r="J201" i="9"/>
  <c r="Q201" i="9" s="1"/>
  <c r="P200" i="9"/>
  <c r="Q200" i="9" s="1"/>
  <c r="M200" i="9"/>
  <c r="J200" i="9"/>
  <c r="P199" i="9"/>
  <c r="Q199" i="9" s="1"/>
  <c r="M199" i="9"/>
  <c r="J199" i="9"/>
  <c r="P198" i="9"/>
  <c r="M198" i="9"/>
  <c r="J198" i="9"/>
  <c r="Q198" i="9" s="1"/>
  <c r="P197" i="9"/>
  <c r="M197" i="9"/>
  <c r="J197" i="9"/>
  <c r="P196" i="9"/>
  <c r="Q196" i="9" s="1"/>
  <c r="M196" i="9"/>
  <c r="J196" i="9"/>
  <c r="P195" i="9"/>
  <c r="M195" i="9"/>
  <c r="J195" i="9"/>
  <c r="Q195" i="9" s="1"/>
  <c r="P194" i="9"/>
  <c r="M194" i="9"/>
  <c r="J194" i="9"/>
  <c r="P193" i="9"/>
  <c r="O193" i="9"/>
  <c r="N193" i="9"/>
  <c r="M193" i="9"/>
  <c r="L193" i="9"/>
  <c r="K193" i="9"/>
  <c r="I193" i="9"/>
  <c r="H193" i="9"/>
  <c r="G193" i="9"/>
  <c r="G185" i="9" s="1"/>
  <c r="F193" i="9"/>
  <c r="E193" i="9"/>
  <c r="O192" i="9"/>
  <c r="N192" i="9"/>
  <c r="L192" i="9"/>
  <c r="K192" i="9"/>
  <c r="I192" i="9"/>
  <c r="H192" i="9"/>
  <c r="H184" i="9" s="1"/>
  <c r="G192" i="9"/>
  <c r="F192" i="9"/>
  <c r="E192" i="9"/>
  <c r="P191" i="9"/>
  <c r="Q191" i="9" s="1"/>
  <c r="M191" i="9"/>
  <c r="J191" i="9"/>
  <c r="P190" i="9"/>
  <c r="Q190" i="9" s="1"/>
  <c r="M190" i="9"/>
  <c r="J190" i="9"/>
  <c r="P189" i="9"/>
  <c r="M189" i="9"/>
  <c r="J189" i="9"/>
  <c r="Q189" i="9" s="1"/>
  <c r="P188" i="9"/>
  <c r="M188" i="9"/>
  <c r="J188" i="9"/>
  <c r="P187" i="9"/>
  <c r="Q187" i="9" s="1"/>
  <c r="M187" i="9"/>
  <c r="J187" i="9"/>
  <c r="P186" i="9"/>
  <c r="M186" i="9"/>
  <c r="J186" i="9"/>
  <c r="Q186" i="9" s="1"/>
  <c r="O185" i="9"/>
  <c r="P185" i="9" s="1"/>
  <c r="N185" i="9"/>
  <c r="L185" i="9"/>
  <c r="M185" i="9" s="1"/>
  <c r="K185" i="9"/>
  <c r="I185" i="9"/>
  <c r="H185" i="9"/>
  <c r="F185" i="9"/>
  <c r="E185" i="9"/>
  <c r="O184" i="9"/>
  <c r="L184" i="9"/>
  <c r="I184" i="9"/>
  <c r="G184" i="9"/>
  <c r="F184" i="9"/>
  <c r="P182" i="9"/>
  <c r="M182" i="9"/>
  <c r="J182" i="9"/>
  <c r="Q182" i="9" s="1"/>
  <c r="P181" i="9"/>
  <c r="M181" i="9"/>
  <c r="Q181" i="9" s="1"/>
  <c r="J181" i="9"/>
  <c r="P180" i="9"/>
  <c r="Q180" i="9" s="1"/>
  <c r="M180" i="9"/>
  <c r="J180" i="9"/>
  <c r="P179" i="9"/>
  <c r="M179" i="9"/>
  <c r="J179" i="9"/>
  <c r="Q179" i="9" s="1"/>
  <c r="P178" i="9"/>
  <c r="M178" i="9"/>
  <c r="Q178" i="9" s="1"/>
  <c r="J178" i="9"/>
  <c r="P177" i="9"/>
  <c r="Q177" i="9" s="1"/>
  <c r="M177" i="9"/>
  <c r="J177" i="9"/>
  <c r="P176" i="9"/>
  <c r="M176" i="9"/>
  <c r="J176" i="9"/>
  <c r="Q176" i="9" s="1"/>
  <c r="P175" i="9"/>
  <c r="M175" i="9"/>
  <c r="Q175" i="9" s="1"/>
  <c r="J175" i="9"/>
  <c r="P174" i="9"/>
  <c r="Q174" i="9" s="1"/>
  <c r="M174" i="9"/>
  <c r="J174" i="9"/>
  <c r="P173" i="9"/>
  <c r="M173" i="9"/>
  <c r="J173" i="9"/>
  <c r="Q173" i="9" s="1"/>
  <c r="P172" i="9"/>
  <c r="M172" i="9"/>
  <c r="Q172" i="9" s="1"/>
  <c r="J172" i="9"/>
  <c r="P171" i="9"/>
  <c r="Q171" i="9" s="1"/>
  <c r="M171" i="9"/>
  <c r="J171" i="9"/>
  <c r="P170" i="9"/>
  <c r="M170" i="9"/>
  <c r="J170" i="9"/>
  <c r="Q170" i="9" s="1"/>
  <c r="P169" i="9"/>
  <c r="M169" i="9"/>
  <c r="Q169" i="9" s="1"/>
  <c r="J169" i="9"/>
  <c r="P166" i="9"/>
  <c r="Q166" i="9" s="1"/>
  <c r="M166" i="9"/>
  <c r="J166" i="9"/>
  <c r="P165" i="9"/>
  <c r="M165" i="9"/>
  <c r="J165" i="9"/>
  <c r="Q165" i="9" s="1"/>
  <c r="P164" i="9"/>
  <c r="M164" i="9"/>
  <c r="Q164" i="9" s="1"/>
  <c r="J164" i="9"/>
  <c r="P163" i="9"/>
  <c r="Q163" i="9" s="1"/>
  <c r="M163" i="9"/>
  <c r="J163" i="9"/>
  <c r="P162" i="9"/>
  <c r="M162" i="9"/>
  <c r="J162" i="9"/>
  <c r="Q162" i="9" s="1"/>
  <c r="P161" i="9"/>
  <c r="M161" i="9"/>
  <c r="Q161" i="9" s="1"/>
  <c r="J161" i="9"/>
  <c r="P160" i="9"/>
  <c r="Q160" i="9" s="1"/>
  <c r="M160" i="9"/>
  <c r="J160" i="9"/>
  <c r="P159" i="9"/>
  <c r="M159" i="9"/>
  <c r="J159" i="9"/>
  <c r="Q159" i="9" s="1"/>
  <c r="O158" i="9"/>
  <c r="N158" i="9"/>
  <c r="L158" i="9"/>
  <c r="K158" i="9"/>
  <c r="M158" i="9" s="1"/>
  <c r="I158" i="9"/>
  <c r="H158" i="9"/>
  <c r="G158" i="9"/>
  <c r="F158" i="9"/>
  <c r="E158" i="9"/>
  <c r="P157" i="9"/>
  <c r="O157" i="9"/>
  <c r="N157" i="9"/>
  <c r="M157" i="9"/>
  <c r="L157" i="9"/>
  <c r="K157" i="9"/>
  <c r="I157" i="9"/>
  <c r="H157" i="9"/>
  <c r="G157" i="9"/>
  <c r="J157" i="9" s="1"/>
  <c r="F157" i="9"/>
  <c r="E157" i="9"/>
  <c r="P155" i="9"/>
  <c r="M155" i="9"/>
  <c r="J155" i="9"/>
  <c r="Q155" i="9" s="1"/>
  <c r="P154" i="9"/>
  <c r="M154" i="9"/>
  <c r="Q154" i="9" s="1"/>
  <c r="J154" i="9"/>
  <c r="P153" i="9"/>
  <c r="Q153" i="9" s="1"/>
  <c r="M153" i="9"/>
  <c r="J153" i="9"/>
  <c r="P152" i="9"/>
  <c r="M152" i="9"/>
  <c r="J152" i="9"/>
  <c r="Q152" i="9" s="1"/>
  <c r="P151" i="9"/>
  <c r="M151" i="9"/>
  <c r="Q151" i="9" s="1"/>
  <c r="J151" i="9"/>
  <c r="P150" i="9"/>
  <c r="Q150" i="9" s="1"/>
  <c r="M150" i="9"/>
  <c r="J150" i="9"/>
  <c r="P149" i="9"/>
  <c r="M149" i="9"/>
  <c r="J149" i="9"/>
  <c r="Q149" i="9" s="1"/>
  <c r="P148" i="9"/>
  <c r="M148" i="9"/>
  <c r="Q148" i="9" s="1"/>
  <c r="J148" i="9"/>
  <c r="P147" i="9"/>
  <c r="O147" i="9"/>
  <c r="N147" i="9"/>
  <c r="M147" i="9"/>
  <c r="L147" i="9"/>
  <c r="K147" i="9"/>
  <c r="I147" i="9"/>
  <c r="H147" i="9"/>
  <c r="G147" i="9"/>
  <c r="J147" i="9" s="1"/>
  <c r="F147" i="9"/>
  <c r="E147" i="9"/>
  <c r="O146" i="9"/>
  <c r="N146" i="9"/>
  <c r="P146" i="9" s="1"/>
  <c r="L146" i="9"/>
  <c r="K146" i="9"/>
  <c r="M146" i="9" s="1"/>
  <c r="I146" i="9"/>
  <c r="H146" i="9"/>
  <c r="G146" i="9"/>
  <c r="F146" i="9"/>
  <c r="E146" i="9"/>
  <c r="J146" i="9" s="1"/>
  <c r="P144" i="9"/>
  <c r="M144" i="9"/>
  <c r="Q144" i="9" s="1"/>
  <c r="J144" i="9"/>
  <c r="P143" i="9"/>
  <c r="M143" i="9"/>
  <c r="J143" i="9"/>
  <c r="P142" i="9"/>
  <c r="Q142" i="9" s="1"/>
  <c r="M142" i="9"/>
  <c r="J142" i="9"/>
  <c r="P141" i="9"/>
  <c r="M141" i="9"/>
  <c r="J141" i="9"/>
  <c r="Q141" i="9" s="1"/>
  <c r="P140" i="9"/>
  <c r="M140" i="9"/>
  <c r="J140" i="9"/>
  <c r="P139" i="9"/>
  <c r="M139" i="9"/>
  <c r="Q139" i="9" s="1"/>
  <c r="J139" i="9"/>
  <c r="P138" i="9"/>
  <c r="Q138" i="9" s="1"/>
  <c r="M138" i="9"/>
  <c r="J138" i="9"/>
  <c r="P137" i="9"/>
  <c r="M137" i="9"/>
  <c r="J137" i="9"/>
  <c r="Q137" i="9" s="1"/>
  <c r="P136" i="9"/>
  <c r="M136" i="9"/>
  <c r="Q136" i="9" s="1"/>
  <c r="J136" i="9"/>
  <c r="P135" i="9"/>
  <c r="Q135" i="9" s="1"/>
  <c r="M135" i="9"/>
  <c r="J135" i="9"/>
  <c r="O134" i="9"/>
  <c r="N134" i="9"/>
  <c r="P134" i="9" s="1"/>
  <c r="L134" i="9"/>
  <c r="K134" i="9"/>
  <c r="M134" i="9" s="1"/>
  <c r="I134" i="9"/>
  <c r="H134" i="9"/>
  <c r="G134" i="9"/>
  <c r="F134" i="9"/>
  <c r="E134" i="9"/>
  <c r="J134" i="9" s="1"/>
  <c r="O133" i="9"/>
  <c r="N133" i="9"/>
  <c r="P133" i="9" s="1"/>
  <c r="L133" i="9"/>
  <c r="K133" i="9"/>
  <c r="M133" i="9" s="1"/>
  <c r="I133" i="9"/>
  <c r="H133" i="9"/>
  <c r="G133" i="9"/>
  <c r="F133" i="9"/>
  <c r="E133" i="9"/>
  <c r="J133" i="9" s="1"/>
  <c r="P131" i="9"/>
  <c r="Q131" i="9" s="1"/>
  <c r="M131" i="9"/>
  <c r="J131" i="9"/>
  <c r="P130" i="9"/>
  <c r="M130" i="9"/>
  <c r="J130" i="9"/>
  <c r="Q130" i="9" s="1"/>
  <c r="P129" i="9"/>
  <c r="M129" i="9"/>
  <c r="Q129" i="9" s="1"/>
  <c r="J129" i="9"/>
  <c r="P128" i="9"/>
  <c r="Q128" i="9" s="1"/>
  <c r="M128" i="9"/>
  <c r="J128" i="9"/>
  <c r="P127" i="9"/>
  <c r="M127" i="9"/>
  <c r="J127" i="9"/>
  <c r="Q127" i="9" s="1"/>
  <c r="P126" i="9"/>
  <c r="M126" i="9"/>
  <c r="Q126" i="9" s="1"/>
  <c r="J126" i="9"/>
  <c r="P125" i="9"/>
  <c r="Q125" i="9" s="1"/>
  <c r="M125" i="9"/>
  <c r="J125" i="9"/>
  <c r="P124" i="9"/>
  <c r="Q124" i="9" s="1"/>
  <c r="M124" i="9"/>
  <c r="J124" i="9"/>
  <c r="P123" i="9"/>
  <c r="M123" i="9"/>
  <c r="Q123" i="9" s="1"/>
  <c r="J123" i="9"/>
  <c r="P122" i="9"/>
  <c r="Q122" i="9" s="1"/>
  <c r="M122" i="9"/>
  <c r="J122" i="9"/>
  <c r="P121" i="9"/>
  <c r="Q121" i="9" s="1"/>
  <c r="M121" i="9"/>
  <c r="J121" i="9"/>
  <c r="P120" i="9"/>
  <c r="M120" i="9"/>
  <c r="Q120" i="9" s="1"/>
  <c r="J120" i="9"/>
  <c r="P119" i="9"/>
  <c r="Q119" i="9" s="1"/>
  <c r="M119" i="9"/>
  <c r="J119" i="9"/>
  <c r="P118" i="9"/>
  <c r="Q118" i="9" s="1"/>
  <c r="M118" i="9"/>
  <c r="J118" i="9"/>
  <c r="O117" i="9"/>
  <c r="N117" i="9"/>
  <c r="P117" i="9" s="1"/>
  <c r="L117" i="9"/>
  <c r="K117" i="9"/>
  <c r="M117" i="9" s="1"/>
  <c r="I117" i="9"/>
  <c r="H117" i="9"/>
  <c r="G117" i="9"/>
  <c r="F117" i="9"/>
  <c r="E117" i="9"/>
  <c r="J117" i="9" s="1"/>
  <c r="O116" i="9"/>
  <c r="P116" i="9" s="1"/>
  <c r="Q116" i="9" s="1"/>
  <c r="N116" i="9"/>
  <c r="L116" i="9"/>
  <c r="M116" i="9" s="1"/>
  <c r="K116" i="9"/>
  <c r="I116" i="9"/>
  <c r="H116" i="9"/>
  <c r="G116" i="9"/>
  <c r="F116" i="9"/>
  <c r="J116" i="9" s="1"/>
  <c r="E116" i="9"/>
  <c r="P114" i="9"/>
  <c r="Q114" i="9" s="1"/>
  <c r="M114" i="9"/>
  <c r="J114" i="9"/>
  <c r="P113" i="9"/>
  <c r="M113" i="9"/>
  <c r="J113" i="9"/>
  <c r="Q113" i="9" s="1"/>
  <c r="P112" i="9"/>
  <c r="Q112" i="9" s="1"/>
  <c r="M112" i="9"/>
  <c r="J112" i="9"/>
  <c r="P111" i="9"/>
  <c r="Q111" i="9" s="1"/>
  <c r="M111" i="9"/>
  <c r="J111" i="9"/>
  <c r="O110" i="9"/>
  <c r="N110" i="9"/>
  <c r="P110" i="9" s="1"/>
  <c r="L110" i="9"/>
  <c r="K110" i="9"/>
  <c r="M110" i="9" s="1"/>
  <c r="I110" i="9"/>
  <c r="H110" i="9"/>
  <c r="G110" i="9"/>
  <c r="F110" i="9"/>
  <c r="E110" i="9"/>
  <c r="O109" i="9"/>
  <c r="P109" i="9" s="1"/>
  <c r="N109" i="9"/>
  <c r="L109" i="9"/>
  <c r="M109" i="9" s="1"/>
  <c r="K109" i="9"/>
  <c r="I109" i="9"/>
  <c r="H109" i="9"/>
  <c r="G109" i="9"/>
  <c r="F109" i="9"/>
  <c r="J109" i="9" s="1"/>
  <c r="E109" i="9"/>
  <c r="P107" i="9"/>
  <c r="Q107" i="9" s="1"/>
  <c r="M107" i="9"/>
  <c r="J107" i="9"/>
  <c r="P106" i="9"/>
  <c r="M106" i="9"/>
  <c r="J106" i="9"/>
  <c r="Q106" i="9" s="1"/>
  <c r="P105" i="9"/>
  <c r="Q105" i="9" s="1"/>
  <c r="M105" i="9"/>
  <c r="J105" i="9"/>
  <c r="P104" i="9"/>
  <c r="M104" i="9"/>
  <c r="J104" i="9"/>
  <c r="Q104" i="9" s="1"/>
  <c r="P103" i="9"/>
  <c r="M103" i="9"/>
  <c r="Q103" i="9" s="1"/>
  <c r="J103" i="9"/>
  <c r="P102" i="9"/>
  <c r="Q102" i="9" s="1"/>
  <c r="M102" i="9"/>
  <c r="J102" i="9"/>
  <c r="P101" i="9"/>
  <c r="M101" i="9"/>
  <c r="J101" i="9"/>
  <c r="Q101" i="9" s="1"/>
  <c r="P100" i="9"/>
  <c r="M100" i="9"/>
  <c r="Q100" i="9" s="1"/>
  <c r="J100" i="9"/>
  <c r="P99" i="9"/>
  <c r="M99" i="9"/>
  <c r="J99" i="9"/>
  <c r="P98" i="9"/>
  <c r="Q98" i="9" s="1"/>
  <c r="M98" i="9"/>
  <c r="J98" i="9"/>
  <c r="O97" i="9"/>
  <c r="N97" i="9"/>
  <c r="L97" i="9"/>
  <c r="K97" i="9"/>
  <c r="I97" i="9"/>
  <c r="H97" i="9"/>
  <c r="G97" i="9"/>
  <c r="F97" i="9"/>
  <c r="E97" i="9"/>
  <c r="J97" i="9" s="1"/>
  <c r="P96" i="9"/>
  <c r="O96" i="9"/>
  <c r="N96" i="9"/>
  <c r="M96" i="9"/>
  <c r="L96" i="9"/>
  <c r="K96" i="9"/>
  <c r="I96" i="9"/>
  <c r="H96" i="9"/>
  <c r="G96" i="9"/>
  <c r="J96" i="9" s="1"/>
  <c r="F96" i="9"/>
  <c r="E96" i="9"/>
  <c r="P94" i="9"/>
  <c r="M94" i="9"/>
  <c r="J94" i="9"/>
  <c r="Q94" i="9" s="1"/>
  <c r="P93" i="9"/>
  <c r="M93" i="9"/>
  <c r="Q93" i="9" s="1"/>
  <c r="J93" i="9"/>
  <c r="P92" i="9"/>
  <c r="Q92" i="9" s="1"/>
  <c r="M92" i="9"/>
  <c r="J92" i="9"/>
  <c r="P91" i="9"/>
  <c r="M91" i="9"/>
  <c r="J91" i="9"/>
  <c r="Q91" i="9" s="1"/>
  <c r="Q90" i="9"/>
  <c r="J90" i="9"/>
  <c r="K86" i="9" s="1"/>
  <c r="Q89" i="9"/>
  <c r="M89" i="9"/>
  <c r="P89" i="9" s="1"/>
  <c r="J89" i="9"/>
  <c r="P88" i="9"/>
  <c r="Q88" i="9" s="1"/>
  <c r="M88" i="9"/>
  <c r="J88" i="9"/>
  <c r="P87" i="9"/>
  <c r="M87" i="9"/>
  <c r="J87" i="9"/>
  <c r="Q87" i="9" s="1"/>
  <c r="O86" i="9"/>
  <c r="M86" i="9"/>
  <c r="L86" i="9"/>
  <c r="I86" i="9"/>
  <c r="H86" i="9"/>
  <c r="G86" i="9"/>
  <c r="F86" i="9"/>
  <c r="J86" i="9" s="1"/>
  <c r="E86" i="9"/>
  <c r="O85" i="9"/>
  <c r="M85" i="9"/>
  <c r="L85" i="9"/>
  <c r="K85" i="9"/>
  <c r="I85" i="9"/>
  <c r="H85" i="9"/>
  <c r="G85" i="9"/>
  <c r="J85" i="9" s="1"/>
  <c r="F85" i="9"/>
  <c r="E85" i="9"/>
  <c r="P83" i="9"/>
  <c r="M83" i="9"/>
  <c r="J83" i="9"/>
  <c r="Q83" i="9" s="1"/>
  <c r="P82" i="9"/>
  <c r="Q82" i="9" s="1"/>
  <c r="M82" i="9"/>
  <c r="J82" i="9"/>
  <c r="P81" i="9"/>
  <c r="M81" i="9"/>
  <c r="J81" i="9"/>
  <c r="Q81" i="9" s="1"/>
  <c r="P80" i="9"/>
  <c r="M80" i="9"/>
  <c r="Q80" i="9" s="1"/>
  <c r="J80" i="9"/>
  <c r="P79" i="9"/>
  <c r="Q79" i="9" s="1"/>
  <c r="M79" i="9"/>
  <c r="J79" i="9"/>
  <c r="P78" i="9"/>
  <c r="M78" i="9"/>
  <c r="J78" i="9"/>
  <c r="Q78" i="9" s="1"/>
  <c r="P77" i="9"/>
  <c r="M77" i="9"/>
  <c r="Q77" i="9" s="1"/>
  <c r="J77" i="9"/>
  <c r="P76" i="9"/>
  <c r="M76" i="9"/>
  <c r="J76" i="9"/>
  <c r="P75" i="9"/>
  <c r="Q75" i="9" s="1"/>
  <c r="M75" i="9"/>
  <c r="J75" i="9"/>
  <c r="P74" i="9"/>
  <c r="M74" i="9"/>
  <c r="J74" i="9"/>
  <c r="Q74" i="9" s="1"/>
  <c r="P73" i="9"/>
  <c r="Q73" i="9" s="1"/>
  <c r="M73" i="9"/>
  <c r="J73" i="9"/>
  <c r="P72" i="9"/>
  <c r="M72" i="9"/>
  <c r="J72" i="9"/>
  <c r="Q72" i="9" s="1"/>
  <c r="P71" i="9"/>
  <c r="M71" i="9"/>
  <c r="Q71" i="9" s="1"/>
  <c r="J71" i="9"/>
  <c r="P70" i="9"/>
  <c r="Q70" i="9" s="1"/>
  <c r="M70" i="9"/>
  <c r="J70" i="9"/>
  <c r="P69" i="9"/>
  <c r="M69" i="9"/>
  <c r="J69" i="9"/>
  <c r="Q69" i="9" s="1"/>
  <c r="P68" i="9"/>
  <c r="M68" i="9"/>
  <c r="Q68" i="9" s="1"/>
  <c r="J68" i="9"/>
  <c r="P67" i="9"/>
  <c r="M67" i="9"/>
  <c r="J67" i="9"/>
  <c r="P66" i="9"/>
  <c r="Q66" i="9" s="1"/>
  <c r="M66" i="9"/>
  <c r="J66" i="9"/>
  <c r="P65" i="9"/>
  <c r="M65" i="9"/>
  <c r="J65" i="9"/>
  <c r="Q65" i="9" s="1"/>
  <c r="P64" i="9"/>
  <c r="Q64" i="9" s="1"/>
  <c r="M64" i="9"/>
  <c r="J64" i="9"/>
  <c r="P63" i="9"/>
  <c r="M63" i="9"/>
  <c r="J63" i="9"/>
  <c r="Q63" i="9" s="1"/>
  <c r="P62" i="9"/>
  <c r="M62" i="9"/>
  <c r="Q62" i="9" s="1"/>
  <c r="J62" i="9"/>
  <c r="P61" i="9"/>
  <c r="Q61" i="9" s="1"/>
  <c r="M61" i="9"/>
  <c r="J61" i="9"/>
  <c r="P60" i="9"/>
  <c r="M60" i="9"/>
  <c r="J60" i="9"/>
  <c r="Q60" i="9" s="1"/>
  <c r="O59" i="9"/>
  <c r="N59" i="9"/>
  <c r="P59" i="9" s="1"/>
  <c r="L59" i="9"/>
  <c r="K59" i="9"/>
  <c r="I59" i="9"/>
  <c r="H59" i="9"/>
  <c r="G59" i="9"/>
  <c r="F59" i="9"/>
  <c r="E59" i="9"/>
  <c r="O58" i="9"/>
  <c r="P58" i="9" s="1"/>
  <c r="N58" i="9"/>
  <c r="L58" i="9"/>
  <c r="M58" i="9" s="1"/>
  <c r="K58" i="9"/>
  <c r="I58" i="9"/>
  <c r="H58" i="9"/>
  <c r="G58" i="9"/>
  <c r="F58" i="9"/>
  <c r="J58" i="9" s="1"/>
  <c r="E58" i="9"/>
  <c r="P56" i="9"/>
  <c r="Q56" i="9" s="1"/>
  <c r="M56" i="9"/>
  <c r="J56" i="9"/>
  <c r="P55" i="9"/>
  <c r="M55" i="9"/>
  <c r="J55" i="9"/>
  <c r="Q55" i="9" s="1"/>
  <c r="P54" i="9"/>
  <c r="Q54" i="9" s="1"/>
  <c r="M54" i="9"/>
  <c r="J54" i="9"/>
  <c r="P53" i="9"/>
  <c r="M53" i="9"/>
  <c r="J53" i="9"/>
  <c r="Q53" i="9" s="1"/>
  <c r="P52" i="9"/>
  <c r="M52" i="9"/>
  <c r="Q52" i="9" s="1"/>
  <c r="J52" i="9"/>
  <c r="P51" i="9"/>
  <c r="Q51" i="9" s="1"/>
  <c r="M51" i="9"/>
  <c r="J51" i="9"/>
  <c r="P50" i="9"/>
  <c r="M50" i="9"/>
  <c r="J50" i="9"/>
  <c r="Q50" i="9" s="1"/>
  <c r="P49" i="9"/>
  <c r="M49" i="9"/>
  <c r="Q49" i="9" s="1"/>
  <c r="J49" i="9"/>
  <c r="P48" i="9"/>
  <c r="M48" i="9"/>
  <c r="M44" i="9" s="1"/>
  <c r="J48" i="9"/>
  <c r="P47" i="9"/>
  <c r="Q47" i="9" s="1"/>
  <c r="M47" i="9"/>
  <c r="J47" i="9"/>
  <c r="J43" i="9" s="1"/>
  <c r="P46" i="9"/>
  <c r="M46" i="9"/>
  <c r="J46" i="9"/>
  <c r="J44" i="9" s="1"/>
  <c r="P45" i="9"/>
  <c r="M45" i="9"/>
  <c r="M43" i="9" s="1"/>
  <c r="J45" i="9"/>
  <c r="P44" i="9"/>
  <c r="O44" i="9"/>
  <c r="N44" i="9"/>
  <c r="L44" i="9"/>
  <c r="K44" i="9"/>
  <c r="K40" i="9" s="1"/>
  <c r="M40" i="9" s="1"/>
  <c r="I44" i="9"/>
  <c r="H44" i="9"/>
  <c r="H40" i="9" s="1"/>
  <c r="G44" i="9"/>
  <c r="F44" i="9"/>
  <c r="E44" i="9"/>
  <c r="E40" i="9" s="1"/>
  <c r="J40" i="9" s="1"/>
  <c r="O43" i="9"/>
  <c r="O39" i="9" s="1"/>
  <c r="N43" i="9"/>
  <c r="L43" i="9"/>
  <c r="K43" i="9"/>
  <c r="I43" i="9"/>
  <c r="I39" i="9" s="1"/>
  <c r="H43" i="9"/>
  <c r="G43" i="9"/>
  <c r="F43" i="9"/>
  <c r="F39" i="9" s="1"/>
  <c r="E43" i="9"/>
  <c r="P42" i="9"/>
  <c r="Q42" i="9" s="1"/>
  <c r="M42" i="9"/>
  <c r="J42" i="9"/>
  <c r="P41" i="9"/>
  <c r="M41" i="9"/>
  <c r="J41" i="9"/>
  <c r="Q41" i="9" s="1"/>
  <c r="O40" i="9"/>
  <c r="N40" i="9"/>
  <c r="P40" i="9" s="1"/>
  <c r="Q40" i="9" s="1"/>
  <c r="L40" i="9"/>
  <c r="I40" i="9"/>
  <c r="G40" i="9"/>
  <c r="F40" i="9"/>
  <c r="N39" i="9"/>
  <c r="P39" i="9" s="1"/>
  <c r="L39" i="9"/>
  <c r="K39" i="9"/>
  <c r="M39" i="9" s="1"/>
  <c r="H39" i="9"/>
  <c r="G39" i="9"/>
  <c r="E39" i="9"/>
  <c r="P37" i="9"/>
  <c r="M37" i="9"/>
  <c r="Q37" i="9" s="1"/>
  <c r="J37" i="9"/>
  <c r="P36" i="9"/>
  <c r="Q36" i="9" s="1"/>
  <c r="M36" i="9"/>
  <c r="J36" i="9"/>
  <c r="P35" i="9"/>
  <c r="M35" i="9"/>
  <c r="J35" i="9"/>
  <c r="Q35" i="9" s="1"/>
  <c r="P34" i="9"/>
  <c r="M34" i="9"/>
  <c r="Q34" i="9" s="1"/>
  <c r="J34" i="9"/>
  <c r="P33" i="9"/>
  <c r="P23" i="9" s="1"/>
  <c r="M33" i="9"/>
  <c r="J33" i="9"/>
  <c r="P32" i="9"/>
  <c r="M32" i="9"/>
  <c r="J32" i="9"/>
  <c r="Q32" i="9" s="1"/>
  <c r="P31" i="9"/>
  <c r="M31" i="9"/>
  <c r="Q31" i="9" s="1"/>
  <c r="J31" i="9"/>
  <c r="P30" i="9"/>
  <c r="Q30" i="9" s="1"/>
  <c r="M30" i="9"/>
  <c r="J30" i="9"/>
  <c r="P29" i="9"/>
  <c r="M29" i="9"/>
  <c r="J29" i="9"/>
  <c r="J23" i="9" s="1"/>
  <c r="P28" i="9"/>
  <c r="M28" i="9"/>
  <c r="Q28" i="9" s="1"/>
  <c r="J28" i="9"/>
  <c r="P27" i="9"/>
  <c r="Q27" i="9" s="1"/>
  <c r="M27" i="9"/>
  <c r="J27" i="9"/>
  <c r="P26" i="9"/>
  <c r="M26" i="9"/>
  <c r="J26" i="9"/>
  <c r="J22" i="9" s="1"/>
  <c r="P25" i="9"/>
  <c r="M25" i="9"/>
  <c r="Q25" i="9" s="1"/>
  <c r="J25" i="9"/>
  <c r="P24" i="9"/>
  <c r="Q24" i="9" s="1"/>
  <c r="M24" i="9"/>
  <c r="M22" i="9" s="1"/>
  <c r="J24" i="9"/>
  <c r="O23" i="9"/>
  <c r="N23" i="9"/>
  <c r="N7" i="9" s="1"/>
  <c r="L23" i="9"/>
  <c r="K23" i="9"/>
  <c r="K7" i="9" s="1"/>
  <c r="I23" i="9"/>
  <c r="H23" i="9"/>
  <c r="H7" i="9" s="1"/>
  <c r="H5" i="9" s="1"/>
  <c r="G23" i="9"/>
  <c r="F23" i="9"/>
  <c r="E23" i="9"/>
  <c r="E7" i="9" s="1"/>
  <c r="O22" i="9"/>
  <c r="O6" i="9" s="1"/>
  <c r="O4" i="9" s="1"/>
  <c r="N22" i="9"/>
  <c r="L22" i="9"/>
  <c r="L6" i="9" s="1"/>
  <c r="L4" i="9" s="1"/>
  <c r="K22" i="9"/>
  <c r="I22" i="9"/>
  <c r="I6" i="9" s="1"/>
  <c r="I4" i="9" s="1"/>
  <c r="H22" i="9"/>
  <c r="G22" i="9"/>
  <c r="F22" i="9"/>
  <c r="F6" i="9" s="1"/>
  <c r="F4" i="9" s="1"/>
  <c r="E22" i="9"/>
  <c r="P21" i="9"/>
  <c r="Q21" i="9" s="1"/>
  <c r="M21" i="9"/>
  <c r="J21" i="9"/>
  <c r="P20" i="9"/>
  <c r="M20" i="9"/>
  <c r="J20" i="9"/>
  <c r="Q20" i="9" s="1"/>
  <c r="P19" i="9"/>
  <c r="M19" i="9"/>
  <c r="Q19" i="9" s="1"/>
  <c r="J19" i="9"/>
  <c r="P18" i="9"/>
  <c r="Q18" i="9" s="1"/>
  <c r="M18" i="9"/>
  <c r="J18" i="9"/>
  <c r="P17" i="9"/>
  <c r="M17" i="9"/>
  <c r="J17" i="9"/>
  <c r="Q17" i="9" s="1"/>
  <c r="P16" i="9"/>
  <c r="M16" i="9"/>
  <c r="Q16" i="9" s="1"/>
  <c r="J16" i="9"/>
  <c r="P15" i="9"/>
  <c r="Q15" i="9" s="1"/>
  <c r="M15" i="9"/>
  <c r="J15" i="9"/>
  <c r="P14" i="9"/>
  <c r="M14" i="9"/>
  <c r="J14" i="9"/>
  <c r="Q14" i="9" s="1"/>
  <c r="P13" i="9"/>
  <c r="M13" i="9"/>
  <c r="Q13" i="9" s="1"/>
  <c r="J13" i="9"/>
  <c r="P12" i="9"/>
  <c r="Q12" i="9" s="1"/>
  <c r="M12" i="9"/>
  <c r="J12" i="9"/>
  <c r="P11" i="9"/>
  <c r="M11" i="9"/>
  <c r="J11" i="9"/>
  <c r="Q11" i="9" s="1"/>
  <c r="P10" i="9"/>
  <c r="M10" i="9"/>
  <c r="Q10" i="9" s="1"/>
  <c r="J10" i="9"/>
  <c r="P9" i="9"/>
  <c r="Q9" i="9" s="1"/>
  <c r="O9" i="9"/>
  <c r="N9" i="9"/>
  <c r="M9" i="9"/>
  <c r="L9" i="9"/>
  <c r="K9" i="9"/>
  <c r="I9" i="9"/>
  <c r="H9" i="9"/>
  <c r="G9" i="9"/>
  <c r="J9" i="9" s="1"/>
  <c r="F9" i="9"/>
  <c r="E9" i="9"/>
  <c r="O8" i="9"/>
  <c r="N8" i="9"/>
  <c r="P8" i="9" s="1"/>
  <c r="L8" i="9"/>
  <c r="K8" i="9"/>
  <c r="M8" i="9" s="1"/>
  <c r="I8" i="9"/>
  <c r="H8" i="9"/>
  <c r="H6" i="9" s="1"/>
  <c r="H4" i="9" s="1"/>
  <c r="G8" i="9"/>
  <c r="F8" i="9"/>
  <c r="E8" i="9"/>
  <c r="J8" i="9" s="1"/>
  <c r="O7" i="9"/>
  <c r="O5" i="9" s="1"/>
  <c r="L7" i="9"/>
  <c r="L5" i="9" s="1"/>
  <c r="I7" i="9"/>
  <c r="I5" i="9" s="1"/>
  <c r="F7" i="9"/>
  <c r="F5" i="9" s="1"/>
  <c r="G6" i="9"/>
  <c r="G4" i="9" s="1"/>
  <c r="P328" i="6"/>
  <c r="M328" i="6"/>
  <c r="J328" i="6"/>
  <c r="P327" i="6"/>
  <c r="M327" i="6"/>
  <c r="Q327" i="6" s="1"/>
  <c r="J327" i="6"/>
  <c r="P326" i="6"/>
  <c r="Q326" i="6" s="1"/>
  <c r="M326" i="6"/>
  <c r="J326" i="6"/>
  <c r="P325" i="6"/>
  <c r="Q325" i="6" s="1"/>
  <c r="M325" i="6"/>
  <c r="J325" i="6"/>
  <c r="P324" i="6"/>
  <c r="M324" i="6"/>
  <c r="J324" i="6"/>
  <c r="Q324" i="6" s="1"/>
  <c r="P323" i="6"/>
  <c r="Q323" i="6" s="1"/>
  <c r="M323" i="6"/>
  <c r="J323" i="6"/>
  <c r="P322" i="6"/>
  <c r="Q322" i="6" s="1"/>
  <c r="M322" i="6"/>
  <c r="J322" i="6"/>
  <c r="P321" i="6"/>
  <c r="M321" i="6"/>
  <c r="J321" i="6"/>
  <c r="Q321" i="6" s="1"/>
  <c r="P320" i="6"/>
  <c r="Q320" i="6" s="1"/>
  <c r="M320" i="6"/>
  <c r="J320" i="6"/>
  <c r="P319" i="6"/>
  <c r="Q319" i="6" s="1"/>
  <c r="M319" i="6"/>
  <c r="J319" i="6"/>
  <c r="P318" i="6"/>
  <c r="M318" i="6"/>
  <c r="J318" i="6"/>
  <c r="Q318" i="6" s="1"/>
  <c r="P317" i="6"/>
  <c r="Q317" i="6" s="1"/>
  <c r="M317" i="6"/>
  <c r="J317" i="6"/>
  <c r="P316" i="6"/>
  <c r="Q316" i="6" s="1"/>
  <c r="M316" i="6"/>
  <c r="J316" i="6"/>
  <c r="P315" i="6"/>
  <c r="M315" i="6"/>
  <c r="J315" i="6"/>
  <c r="Q315" i="6" s="1"/>
  <c r="P314" i="6"/>
  <c r="Q314" i="6" s="1"/>
  <c r="M314" i="6"/>
  <c r="J314" i="6"/>
  <c r="P313" i="6"/>
  <c r="Q313" i="6" s="1"/>
  <c r="M313" i="6"/>
  <c r="J313" i="6"/>
  <c r="P312" i="6"/>
  <c r="M312" i="6"/>
  <c r="J312" i="6"/>
  <c r="Q312" i="6" s="1"/>
  <c r="P311" i="6"/>
  <c r="Q311" i="6" s="1"/>
  <c r="M311" i="6"/>
  <c r="J311" i="6"/>
  <c r="P310" i="6"/>
  <c r="Q310" i="6" s="1"/>
  <c r="M310" i="6"/>
  <c r="J310" i="6"/>
  <c r="P309" i="6"/>
  <c r="M309" i="6"/>
  <c r="J309" i="6"/>
  <c r="Q309" i="6" s="1"/>
  <c r="P308" i="6"/>
  <c r="Q308" i="6" s="1"/>
  <c r="M308" i="6"/>
  <c r="J308" i="6"/>
  <c r="P307" i="6"/>
  <c r="Q307" i="6" s="1"/>
  <c r="M307" i="6"/>
  <c r="J307" i="6"/>
  <c r="P306" i="6"/>
  <c r="M306" i="6"/>
  <c r="J306" i="6"/>
  <c r="Q306" i="6" s="1"/>
  <c r="P305" i="6"/>
  <c r="Q305" i="6" s="1"/>
  <c r="M305" i="6"/>
  <c r="J305" i="6"/>
  <c r="P304" i="6"/>
  <c r="Q304" i="6" s="1"/>
  <c r="M304" i="6"/>
  <c r="J304" i="6"/>
  <c r="P303" i="6"/>
  <c r="M303" i="6"/>
  <c r="J303" i="6"/>
  <c r="Q303" i="6" s="1"/>
  <c r="P302" i="6"/>
  <c r="M302" i="6"/>
  <c r="J302" i="6"/>
  <c r="P301" i="6"/>
  <c r="Q301" i="6" s="1"/>
  <c r="M301" i="6"/>
  <c r="J301" i="6"/>
  <c r="O300" i="6"/>
  <c r="N300" i="6"/>
  <c r="P300" i="6" s="1"/>
  <c r="L300" i="6"/>
  <c r="K300" i="6"/>
  <c r="M300" i="6" s="1"/>
  <c r="I300" i="6"/>
  <c r="H300" i="6"/>
  <c r="G300" i="6"/>
  <c r="F300" i="6"/>
  <c r="E300" i="6"/>
  <c r="O299" i="6"/>
  <c r="P299" i="6" s="1"/>
  <c r="Q299" i="6" s="1"/>
  <c r="N299" i="6"/>
  <c r="L299" i="6"/>
  <c r="M299" i="6" s="1"/>
  <c r="K299" i="6"/>
  <c r="I299" i="6"/>
  <c r="H299" i="6"/>
  <c r="G299" i="6"/>
  <c r="F299" i="6"/>
  <c r="J299" i="6" s="1"/>
  <c r="E299" i="6"/>
  <c r="P298" i="6"/>
  <c r="Q298" i="6" s="1"/>
  <c r="M298" i="6"/>
  <c r="J298" i="6"/>
  <c r="P297" i="6"/>
  <c r="M297" i="6"/>
  <c r="J297" i="6"/>
  <c r="Q297" i="6" s="1"/>
  <c r="P296" i="6"/>
  <c r="Q296" i="6" s="1"/>
  <c r="M296" i="6"/>
  <c r="J296" i="6"/>
  <c r="P295" i="6"/>
  <c r="Q295" i="6" s="1"/>
  <c r="M295" i="6"/>
  <c r="J295" i="6"/>
  <c r="P294" i="6"/>
  <c r="M294" i="6"/>
  <c r="J294" i="6"/>
  <c r="Q294" i="6" s="1"/>
  <c r="P293" i="6"/>
  <c r="Q293" i="6" s="1"/>
  <c r="M293" i="6"/>
  <c r="J293" i="6"/>
  <c r="P292" i="6"/>
  <c r="Q292" i="6" s="1"/>
  <c r="M292" i="6"/>
  <c r="J292" i="6"/>
  <c r="P291" i="6"/>
  <c r="M291" i="6"/>
  <c r="J291" i="6"/>
  <c r="Q291" i="6" s="1"/>
  <c r="P290" i="6"/>
  <c r="Q290" i="6" s="1"/>
  <c r="M290" i="6"/>
  <c r="J290" i="6"/>
  <c r="P289" i="6"/>
  <c r="Q289" i="6" s="1"/>
  <c r="M289" i="6"/>
  <c r="J289" i="6"/>
  <c r="P288" i="6"/>
  <c r="M288" i="6"/>
  <c r="J288" i="6"/>
  <c r="Q288" i="6" s="1"/>
  <c r="P287" i="6"/>
  <c r="Q287" i="6" s="1"/>
  <c r="M287" i="6"/>
  <c r="J287" i="6"/>
  <c r="P286" i="6"/>
  <c r="Q286" i="6" s="1"/>
  <c r="M286" i="6"/>
  <c r="J286" i="6"/>
  <c r="P285" i="6"/>
  <c r="M285" i="6"/>
  <c r="J285" i="6"/>
  <c r="Q285" i="6" s="1"/>
  <c r="P284" i="6"/>
  <c r="Q284" i="6" s="1"/>
  <c r="M284" i="6"/>
  <c r="J284" i="6"/>
  <c r="P283" i="6"/>
  <c r="Q283" i="6" s="1"/>
  <c r="M283" i="6"/>
  <c r="J283" i="6"/>
  <c r="P282" i="6"/>
  <c r="M282" i="6"/>
  <c r="J282" i="6"/>
  <c r="Q282" i="6" s="1"/>
  <c r="P281" i="6"/>
  <c r="Q281" i="6" s="1"/>
  <c r="M281" i="6"/>
  <c r="J281" i="6"/>
  <c r="P280" i="6"/>
  <c r="Q280" i="6" s="1"/>
  <c r="M280" i="6"/>
  <c r="J280" i="6"/>
  <c r="P279" i="6"/>
  <c r="M279" i="6"/>
  <c r="J279" i="6"/>
  <c r="Q279" i="6" s="1"/>
  <c r="O278" i="6"/>
  <c r="P278" i="6" s="1"/>
  <c r="N278" i="6"/>
  <c r="L278" i="6"/>
  <c r="M278" i="6" s="1"/>
  <c r="K278" i="6"/>
  <c r="I278" i="6"/>
  <c r="I270" i="6" s="1"/>
  <c r="H278" i="6"/>
  <c r="G278" i="6"/>
  <c r="G270" i="6" s="1"/>
  <c r="F278" i="6"/>
  <c r="J278" i="6" s="1"/>
  <c r="E278" i="6"/>
  <c r="P277" i="6"/>
  <c r="O277" i="6"/>
  <c r="N277" i="6"/>
  <c r="M277" i="6"/>
  <c r="L277" i="6"/>
  <c r="K277" i="6"/>
  <c r="I277" i="6"/>
  <c r="H277" i="6"/>
  <c r="G277" i="6"/>
  <c r="G269" i="6" s="1"/>
  <c r="F277" i="6"/>
  <c r="E277" i="6"/>
  <c r="P276" i="6"/>
  <c r="M276" i="6"/>
  <c r="J276" i="6"/>
  <c r="Q276" i="6" s="1"/>
  <c r="P275" i="6"/>
  <c r="Q275" i="6" s="1"/>
  <c r="M275" i="6"/>
  <c r="J275" i="6"/>
  <c r="P274" i="6"/>
  <c r="M274" i="6"/>
  <c r="J274" i="6"/>
  <c r="P273" i="6"/>
  <c r="M273" i="6"/>
  <c r="J273" i="6"/>
  <c r="Q273" i="6" s="1"/>
  <c r="P272" i="6"/>
  <c r="M272" i="6"/>
  <c r="J272" i="6"/>
  <c r="P271" i="6"/>
  <c r="Q271" i="6" s="1"/>
  <c r="M271" i="6"/>
  <c r="J271" i="6"/>
  <c r="N270" i="6"/>
  <c r="K270" i="6"/>
  <c r="H270" i="6"/>
  <c r="E270" i="6"/>
  <c r="O269" i="6"/>
  <c r="P269" i="6" s="1"/>
  <c r="N269" i="6"/>
  <c r="L269" i="6"/>
  <c r="M269" i="6" s="1"/>
  <c r="K269" i="6"/>
  <c r="I269" i="6"/>
  <c r="H269" i="6"/>
  <c r="F269" i="6"/>
  <c r="J269" i="6" s="1"/>
  <c r="E269" i="6"/>
  <c r="P267" i="6"/>
  <c r="Q267" i="6" s="1"/>
  <c r="J267" i="6"/>
  <c r="P266" i="6"/>
  <c r="Q266" i="6" s="1"/>
  <c r="M266" i="6"/>
  <c r="J266" i="6"/>
  <c r="P265" i="6"/>
  <c r="M265" i="6"/>
  <c r="J265" i="6"/>
  <c r="Q265" i="6" s="1"/>
  <c r="P264" i="6"/>
  <c r="Q264" i="6" s="1"/>
  <c r="M264" i="6"/>
  <c r="J264" i="6"/>
  <c r="P263" i="6"/>
  <c r="M263" i="6"/>
  <c r="J263" i="6"/>
  <c r="P262" i="6"/>
  <c r="M262" i="6"/>
  <c r="J262" i="6"/>
  <c r="Q262" i="6" s="1"/>
  <c r="P261" i="6"/>
  <c r="M261" i="6"/>
  <c r="J261" i="6"/>
  <c r="P260" i="6"/>
  <c r="Q260" i="6" s="1"/>
  <c r="M260" i="6"/>
  <c r="J260" i="6"/>
  <c r="P259" i="6"/>
  <c r="M259" i="6"/>
  <c r="J259" i="6"/>
  <c r="Q259" i="6" s="1"/>
  <c r="P258" i="6"/>
  <c r="Q258" i="6" s="1"/>
  <c r="M258" i="6"/>
  <c r="J258" i="6"/>
  <c r="P257" i="6"/>
  <c r="M257" i="6"/>
  <c r="J257" i="6"/>
  <c r="P256" i="6"/>
  <c r="M256" i="6"/>
  <c r="J256" i="6"/>
  <c r="Q256" i="6" s="1"/>
  <c r="P255" i="6"/>
  <c r="M255" i="6"/>
  <c r="J255" i="6"/>
  <c r="P254" i="6"/>
  <c r="Q254" i="6" s="1"/>
  <c r="M254" i="6"/>
  <c r="J254" i="6"/>
  <c r="P253" i="6"/>
  <c r="M253" i="6"/>
  <c r="J253" i="6"/>
  <c r="Q253" i="6" s="1"/>
  <c r="P252" i="6"/>
  <c r="Q252" i="6" s="1"/>
  <c r="M252" i="6"/>
  <c r="J252" i="6"/>
  <c r="P251" i="6"/>
  <c r="Q251" i="6" s="1"/>
  <c r="M251" i="6"/>
  <c r="P250" i="6"/>
  <c r="Q250" i="6" s="1"/>
  <c r="M250" i="6"/>
  <c r="J250" i="6"/>
  <c r="O249" i="6"/>
  <c r="N249" i="6"/>
  <c r="L249" i="6"/>
  <c r="K249" i="6"/>
  <c r="M249" i="6" s="1"/>
  <c r="I249" i="6"/>
  <c r="H249" i="6"/>
  <c r="G249" i="6"/>
  <c r="F249" i="6"/>
  <c r="E249" i="6"/>
  <c r="O248" i="6"/>
  <c r="P248" i="6" s="1"/>
  <c r="N248" i="6"/>
  <c r="L248" i="6"/>
  <c r="M248" i="6" s="1"/>
  <c r="K248" i="6"/>
  <c r="I248" i="6"/>
  <c r="H248" i="6"/>
  <c r="G248" i="6"/>
  <c r="F248" i="6"/>
  <c r="E248" i="6"/>
  <c r="J248" i="6" s="1"/>
  <c r="P246" i="6"/>
  <c r="Q246" i="6" s="1"/>
  <c r="M246" i="6"/>
  <c r="J246" i="6"/>
  <c r="P245" i="6"/>
  <c r="M245" i="6"/>
  <c r="J245" i="6"/>
  <c r="Q245" i="6" s="1"/>
  <c r="P244" i="6"/>
  <c r="Q244" i="6" s="1"/>
  <c r="M244" i="6"/>
  <c r="J244" i="6"/>
  <c r="P243" i="6"/>
  <c r="Q243" i="6" s="1"/>
  <c r="M243" i="6"/>
  <c r="J243" i="6"/>
  <c r="P242" i="6"/>
  <c r="M242" i="6"/>
  <c r="J242" i="6"/>
  <c r="Q242" i="6" s="1"/>
  <c r="P241" i="6"/>
  <c r="Q241" i="6" s="1"/>
  <c r="M241" i="6"/>
  <c r="J241" i="6"/>
  <c r="P240" i="6"/>
  <c r="Q240" i="6" s="1"/>
  <c r="M240" i="6"/>
  <c r="J240" i="6"/>
  <c r="P239" i="6"/>
  <c r="M239" i="6"/>
  <c r="J239" i="6"/>
  <c r="Q239" i="6" s="1"/>
  <c r="P238" i="6"/>
  <c r="Q238" i="6" s="1"/>
  <c r="M238" i="6"/>
  <c r="J238" i="6"/>
  <c r="P237" i="6"/>
  <c r="Q237" i="6" s="1"/>
  <c r="M237" i="6"/>
  <c r="J237" i="6"/>
  <c r="P236" i="6"/>
  <c r="M236" i="6"/>
  <c r="J236" i="6"/>
  <c r="Q236" i="6" s="1"/>
  <c r="P235" i="6"/>
  <c r="Q235" i="6" s="1"/>
  <c r="M235" i="6"/>
  <c r="J235" i="6"/>
  <c r="P234" i="6"/>
  <c r="Q234" i="6" s="1"/>
  <c r="M234" i="6"/>
  <c r="J234" i="6"/>
  <c r="P233" i="6"/>
  <c r="M233" i="6"/>
  <c r="J233" i="6"/>
  <c r="Q233" i="6" s="1"/>
  <c r="P232" i="6"/>
  <c r="Q232" i="6" s="1"/>
  <c r="M232" i="6"/>
  <c r="J232" i="6"/>
  <c r="P231" i="6"/>
  <c r="Q231" i="6" s="1"/>
  <c r="M231" i="6"/>
  <c r="J231" i="6"/>
  <c r="P230" i="6"/>
  <c r="M230" i="6"/>
  <c r="J230" i="6"/>
  <c r="Q230" i="6" s="1"/>
  <c r="P229" i="6"/>
  <c r="Q229" i="6" s="1"/>
  <c r="M229" i="6"/>
  <c r="J229" i="6"/>
  <c r="P228" i="6"/>
  <c r="Q228" i="6" s="1"/>
  <c r="M228" i="6"/>
  <c r="J228" i="6"/>
  <c r="P227" i="6"/>
  <c r="M227" i="6"/>
  <c r="J227" i="6"/>
  <c r="Q227" i="6" s="1"/>
  <c r="O226" i="6"/>
  <c r="N226" i="6"/>
  <c r="P226" i="6" s="1"/>
  <c r="L226" i="6"/>
  <c r="K226" i="6"/>
  <c r="M226" i="6" s="1"/>
  <c r="I226" i="6"/>
  <c r="H226" i="6"/>
  <c r="G226" i="6"/>
  <c r="F226" i="6"/>
  <c r="E226" i="6"/>
  <c r="P225" i="6"/>
  <c r="O225" i="6"/>
  <c r="N225" i="6"/>
  <c r="M225" i="6"/>
  <c r="L225" i="6"/>
  <c r="K225" i="6"/>
  <c r="I225" i="6"/>
  <c r="H225" i="6"/>
  <c r="G225" i="6"/>
  <c r="J225" i="6" s="1"/>
  <c r="F225" i="6"/>
  <c r="E225" i="6"/>
  <c r="P135" i="6"/>
  <c r="M135" i="6"/>
  <c r="J135" i="6"/>
  <c r="O134" i="6"/>
  <c r="N134" i="6"/>
  <c r="P134" i="6" s="1"/>
  <c r="L134" i="6"/>
  <c r="K134" i="6"/>
  <c r="M134" i="6" s="1"/>
  <c r="I134" i="6"/>
  <c r="H134" i="6"/>
  <c r="G134" i="6"/>
  <c r="F134" i="6"/>
  <c r="E134" i="6"/>
  <c r="O133" i="6"/>
  <c r="N133" i="6"/>
  <c r="L133" i="6"/>
  <c r="K133" i="6"/>
  <c r="M133" i="6" s="1"/>
  <c r="I133" i="6"/>
  <c r="H133" i="6"/>
  <c r="G133" i="6"/>
  <c r="F133" i="6"/>
  <c r="E133" i="6"/>
  <c r="P131" i="6"/>
  <c r="Q131" i="6" s="1"/>
  <c r="M131" i="6"/>
  <c r="J131" i="6"/>
  <c r="P130" i="6"/>
  <c r="Q130" i="6" s="1"/>
  <c r="M130" i="6"/>
  <c r="J130" i="6"/>
  <c r="P129" i="6"/>
  <c r="M129" i="6"/>
  <c r="J129" i="6"/>
  <c r="Q129" i="6" s="1"/>
  <c r="P128" i="6"/>
  <c r="Q128" i="6" s="1"/>
  <c r="M128" i="6"/>
  <c r="J128" i="6"/>
  <c r="P127" i="6"/>
  <c r="M127" i="6"/>
  <c r="J127" i="6"/>
  <c r="P126" i="6"/>
  <c r="M126" i="6"/>
  <c r="J126" i="6"/>
  <c r="Q126" i="6" s="1"/>
  <c r="P125" i="6"/>
  <c r="M125" i="6"/>
  <c r="J125" i="6"/>
  <c r="P124" i="6"/>
  <c r="Q124" i="6" s="1"/>
  <c r="M124" i="6"/>
  <c r="J124" i="6"/>
  <c r="P123" i="6"/>
  <c r="M123" i="6"/>
  <c r="J123" i="6"/>
  <c r="Q123" i="6" s="1"/>
  <c r="P122" i="6"/>
  <c r="Q122" i="6" s="1"/>
  <c r="M122" i="6"/>
  <c r="J122" i="6"/>
  <c r="P121" i="6"/>
  <c r="M121" i="6"/>
  <c r="J121" i="6"/>
  <c r="P120" i="6"/>
  <c r="M120" i="6"/>
  <c r="J120" i="6"/>
  <c r="Q120" i="6" s="1"/>
  <c r="P119" i="6"/>
  <c r="M119" i="6"/>
  <c r="J119" i="6"/>
  <c r="P118" i="6"/>
  <c r="Q118" i="6" s="1"/>
  <c r="M118" i="6"/>
  <c r="J118" i="6"/>
  <c r="O117" i="6"/>
  <c r="N117" i="6"/>
  <c r="P117" i="6" s="1"/>
  <c r="L117" i="6"/>
  <c r="K117" i="6"/>
  <c r="M117" i="6" s="1"/>
  <c r="I117" i="6"/>
  <c r="H117" i="6"/>
  <c r="G117" i="6"/>
  <c r="F117" i="6"/>
  <c r="E117" i="6"/>
  <c r="J117" i="6" s="1"/>
  <c r="O116" i="6"/>
  <c r="P116" i="6" s="1"/>
  <c r="N116" i="6"/>
  <c r="L116" i="6"/>
  <c r="M116" i="6" s="1"/>
  <c r="K116" i="6"/>
  <c r="I116" i="6"/>
  <c r="H116" i="6"/>
  <c r="G116" i="6"/>
  <c r="F116" i="6"/>
  <c r="J116" i="6" s="1"/>
  <c r="E116" i="6"/>
  <c r="P114" i="6"/>
  <c r="M114" i="6"/>
  <c r="J114" i="6"/>
  <c r="P113" i="6"/>
  <c r="M113" i="6"/>
  <c r="J113" i="6"/>
  <c r="Q113" i="6" s="1"/>
  <c r="P112" i="6"/>
  <c r="M112" i="6"/>
  <c r="J112" i="6"/>
  <c r="P111" i="6"/>
  <c r="Q111" i="6" s="1"/>
  <c r="M111" i="6"/>
  <c r="J111" i="6"/>
  <c r="O110" i="6"/>
  <c r="N110" i="6"/>
  <c r="P110" i="6" s="1"/>
  <c r="L110" i="6"/>
  <c r="K110" i="6"/>
  <c r="M110" i="6" s="1"/>
  <c r="I110" i="6"/>
  <c r="H110" i="6"/>
  <c r="G110" i="6"/>
  <c r="F110" i="6"/>
  <c r="E110" i="6"/>
  <c r="J110" i="6" s="1"/>
  <c r="O109" i="6"/>
  <c r="P109" i="6" s="1"/>
  <c r="Q109" i="6" s="1"/>
  <c r="N109" i="6"/>
  <c r="L109" i="6"/>
  <c r="M109" i="6" s="1"/>
  <c r="K109" i="6"/>
  <c r="I109" i="6"/>
  <c r="H109" i="6"/>
  <c r="G109" i="6"/>
  <c r="F109" i="6"/>
  <c r="J109" i="6" s="1"/>
  <c r="E109" i="6"/>
  <c r="P107" i="6"/>
  <c r="M107" i="6"/>
  <c r="J107" i="6"/>
  <c r="P106" i="6"/>
  <c r="M106" i="6"/>
  <c r="J106" i="6"/>
  <c r="Q106" i="6" s="1"/>
  <c r="P105" i="6"/>
  <c r="M105" i="6"/>
  <c r="J105" i="6"/>
  <c r="P104" i="6"/>
  <c r="Q104" i="6" s="1"/>
  <c r="M104" i="6"/>
  <c r="J104" i="6"/>
  <c r="P103" i="6"/>
  <c r="M103" i="6"/>
  <c r="J103" i="6"/>
  <c r="Q103" i="6" s="1"/>
  <c r="P102" i="6"/>
  <c r="M102" i="6"/>
  <c r="J102" i="6"/>
  <c r="P101" i="6"/>
  <c r="M101" i="6"/>
  <c r="J101" i="6"/>
  <c r="P100" i="6"/>
  <c r="M100" i="6"/>
  <c r="J100" i="6"/>
  <c r="Q100" i="6" s="1"/>
  <c r="P99" i="6"/>
  <c r="M99" i="6"/>
  <c r="J99" i="6"/>
  <c r="P98" i="6"/>
  <c r="Q98" i="6" s="1"/>
  <c r="M98" i="6"/>
  <c r="J98" i="6"/>
  <c r="O97" i="6"/>
  <c r="N97" i="6"/>
  <c r="P97" i="6" s="1"/>
  <c r="L97" i="6"/>
  <c r="K97" i="6"/>
  <c r="M97" i="6" s="1"/>
  <c r="I97" i="6"/>
  <c r="H97" i="6"/>
  <c r="G97" i="6"/>
  <c r="F97" i="6"/>
  <c r="E97" i="6"/>
  <c r="J97" i="6" s="1"/>
  <c r="Q97" i="6" s="1"/>
  <c r="O96" i="6"/>
  <c r="P96" i="6" s="1"/>
  <c r="N96" i="6"/>
  <c r="L96" i="6"/>
  <c r="M96" i="6" s="1"/>
  <c r="K96" i="6"/>
  <c r="I96" i="6"/>
  <c r="H96" i="6"/>
  <c r="G96" i="6"/>
  <c r="F96" i="6"/>
  <c r="J96" i="6" s="1"/>
  <c r="E96" i="6"/>
  <c r="P94" i="6"/>
  <c r="M94" i="6"/>
  <c r="J94" i="6"/>
  <c r="P93" i="6"/>
  <c r="M93" i="6"/>
  <c r="J93" i="6"/>
  <c r="Q93" i="6" s="1"/>
  <c r="P92" i="6"/>
  <c r="M92" i="6"/>
  <c r="J92" i="6"/>
  <c r="P91" i="6"/>
  <c r="Q91" i="6" s="1"/>
  <c r="M91" i="6"/>
  <c r="J91" i="6"/>
  <c r="Q90" i="6"/>
  <c r="J90" i="6"/>
  <c r="K86" i="6" s="1"/>
  <c r="Q89" i="6"/>
  <c r="M89" i="6"/>
  <c r="P89" i="6" s="1"/>
  <c r="J89" i="6"/>
  <c r="P88" i="6"/>
  <c r="Q88" i="6" s="1"/>
  <c r="M88" i="6"/>
  <c r="J88" i="6"/>
  <c r="P87" i="6"/>
  <c r="M87" i="6"/>
  <c r="J87" i="6"/>
  <c r="Q87" i="6" s="1"/>
  <c r="O86" i="6"/>
  <c r="L86" i="6"/>
  <c r="M86" i="6" s="1"/>
  <c r="I86" i="6"/>
  <c r="H86" i="6"/>
  <c r="G86" i="6"/>
  <c r="F86" i="6"/>
  <c r="E86" i="6"/>
  <c r="O85" i="6"/>
  <c r="M85" i="6"/>
  <c r="L85" i="6"/>
  <c r="K85" i="6"/>
  <c r="I85" i="6"/>
  <c r="H85" i="6"/>
  <c r="G85" i="6"/>
  <c r="J85" i="6" s="1"/>
  <c r="F85" i="6"/>
  <c r="E85" i="6"/>
  <c r="P83" i="6"/>
  <c r="M83" i="6"/>
  <c r="J83" i="6"/>
  <c r="Q83" i="6" s="1"/>
  <c r="P82" i="6"/>
  <c r="Q82" i="6" s="1"/>
  <c r="M82" i="6"/>
  <c r="J82" i="6"/>
  <c r="P81" i="6"/>
  <c r="M81" i="6"/>
  <c r="J81" i="6"/>
  <c r="Q81" i="6" s="1"/>
  <c r="P80" i="6"/>
  <c r="M80" i="6"/>
  <c r="Q80" i="6" s="1"/>
  <c r="J80" i="6"/>
  <c r="P79" i="6"/>
  <c r="M79" i="6"/>
  <c r="J79" i="6"/>
  <c r="P78" i="6"/>
  <c r="Q78" i="6" s="1"/>
  <c r="M78" i="6"/>
  <c r="J78" i="6"/>
  <c r="P77" i="6"/>
  <c r="M77" i="6"/>
  <c r="J77" i="6"/>
  <c r="Q77" i="6" s="1"/>
  <c r="P76" i="6"/>
  <c r="M76" i="6"/>
  <c r="J76" i="6"/>
  <c r="P75" i="6"/>
  <c r="M75" i="6"/>
  <c r="J75" i="6"/>
  <c r="P74" i="6"/>
  <c r="M74" i="6"/>
  <c r="J74" i="6"/>
  <c r="Q74" i="6" s="1"/>
  <c r="P73" i="6"/>
  <c r="Q73" i="6" s="1"/>
  <c r="M73" i="6"/>
  <c r="J73" i="6"/>
  <c r="P72" i="6"/>
  <c r="M72" i="6"/>
  <c r="J72" i="6"/>
  <c r="Q72" i="6" s="1"/>
  <c r="P71" i="6"/>
  <c r="M71" i="6"/>
  <c r="Q71" i="6" s="1"/>
  <c r="J71" i="6"/>
  <c r="P70" i="6"/>
  <c r="M70" i="6"/>
  <c r="J70" i="6"/>
  <c r="P69" i="6"/>
  <c r="M69" i="6"/>
  <c r="J69" i="6"/>
  <c r="P68" i="6"/>
  <c r="M68" i="6"/>
  <c r="J68" i="6"/>
  <c r="Q68" i="6" s="1"/>
  <c r="P67" i="6"/>
  <c r="M67" i="6"/>
  <c r="J67" i="6"/>
  <c r="P66" i="6"/>
  <c r="Q66" i="6" s="1"/>
  <c r="M66" i="6"/>
  <c r="J66" i="6"/>
  <c r="P65" i="6"/>
  <c r="M65" i="6"/>
  <c r="J65" i="6"/>
  <c r="Q65" i="6" s="1"/>
  <c r="P64" i="6"/>
  <c r="Q64" i="6" s="1"/>
  <c r="M64" i="6"/>
  <c r="J64" i="6"/>
  <c r="P63" i="6"/>
  <c r="M63" i="6"/>
  <c r="J63" i="6"/>
  <c r="Q63" i="6" s="1"/>
  <c r="P62" i="6"/>
  <c r="M62" i="6"/>
  <c r="Q62" i="6" s="1"/>
  <c r="J62" i="6"/>
  <c r="P61" i="6"/>
  <c r="M61" i="6"/>
  <c r="J61" i="6"/>
  <c r="P60" i="6"/>
  <c r="Q60" i="6" s="1"/>
  <c r="M60" i="6"/>
  <c r="J60" i="6"/>
  <c r="O59" i="6"/>
  <c r="N59" i="6"/>
  <c r="P59" i="6" s="1"/>
  <c r="L59" i="6"/>
  <c r="K59" i="6"/>
  <c r="I59" i="6"/>
  <c r="H59" i="6"/>
  <c r="G59" i="6"/>
  <c r="F59" i="6"/>
  <c r="E59" i="6"/>
  <c r="O58" i="6"/>
  <c r="P58" i="6" s="1"/>
  <c r="N58" i="6"/>
  <c r="L58" i="6"/>
  <c r="M58" i="6" s="1"/>
  <c r="K58" i="6"/>
  <c r="I58" i="6"/>
  <c r="H58" i="6"/>
  <c r="G58" i="6"/>
  <c r="F58" i="6"/>
  <c r="J58" i="6" s="1"/>
  <c r="E58" i="6"/>
  <c r="P56" i="6"/>
  <c r="M56" i="6"/>
  <c r="J56" i="6"/>
  <c r="P55" i="6"/>
  <c r="M55" i="6"/>
  <c r="J55" i="6"/>
  <c r="Q55" i="6" s="1"/>
  <c r="P54" i="6"/>
  <c r="M54" i="6"/>
  <c r="J54" i="6"/>
  <c r="P53" i="6"/>
  <c r="M53" i="6"/>
  <c r="J53" i="6"/>
  <c r="Q53" i="6" s="1"/>
  <c r="P52" i="6"/>
  <c r="M52" i="6"/>
  <c r="J52" i="6"/>
  <c r="P51" i="6"/>
  <c r="M51" i="6"/>
  <c r="J51" i="6"/>
  <c r="P50" i="6"/>
  <c r="M50" i="6"/>
  <c r="J50" i="6"/>
  <c r="P49" i="6"/>
  <c r="M49" i="6"/>
  <c r="J49" i="6"/>
  <c r="Q49" i="6" s="1"/>
  <c r="P48" i="6"/>
  <c r="M48" i="6"/>
  <c r="M44" i="6" s="1"/>
  <c r="J48" i="6"/>
  <c r="P47" i="6"/>
  <c r="Q47" i="6" s="1"/>
  <c r="M47" i="6"/>
  <c r="J47" i="6"/>
  <c r="J43" i="6" s="1"/>
  <c r="P46" i="6"/>
  <c r="M46" i="6"/>
  <c r="J46" i="6"/>
  <c r="Q46" i="6" s="1"/>
  <c r="P45" i="6"/>
  <c r="M45" i="6"/>
  <c r="M43" i="6" s="1"/>
  <c r="J45" i="6"/>
  <c r="P44" i="6"/>
  <c r="O44" i="6"/>
  <c r="N44" i="6"/>
  <c r="N40" i="6" s="1"/>
  <c r="P40" i="6" s="1"/>
  <c r="L44" i="6"/>
  <c r="K44" i="6"/>
  <c r="K40" i="6" s="1"/>
  <c r="M40" i="6" s="1"/>
  <c r="I44" i="6"/>
  <c r="H44" i="6"/>
  <c r="G44" i="6"/>
  <c r="G40" i="6" s="1"/>
  <c r="F44" i="6"/>
  <c r="E44" i="6"/>
  <c r="E40" i="6" s="1"/>
  <c r="O43" i="6"/>
  <c r="O39" i="6" s="1"/>
  <c r="P39" i="6" s="1"/>
  <c r="N43" i="6"/>
  <c r="N39" i="6" s="1"/>
  <c r="L43" i="6"/>
  <c r="K43" i="6"/>
  <c r="K39" i="6" s="1"/>
  <c r="I43" i="6"/>
  <c r="I39" i="6" s="1"/>
  <c r="H43" i="6"/>
  <c r="H39" i="6" s="1"/>
  <c r="G43" i="6"/>
  <c r="F43" i="6"/>
  <c r="F39" i="6" s="1"/>
  <c r="J39" i="6" s="1"/>
  <c r="E43" i="6"/>
  <c r="E39" i="6" s="1"/>
  <c r="P42" i="6"/>
  <c r="M42" i="6"/>
  <c r="J42" i="6"/>
  <c r="P41" i="6"/>
  <c r="Q41" i="6" s="1"/>
  <c r="M41" i="6"/>
  <c r="J41" i="6"/>
  <c r="O40" i="6"/>
  <c r="L40" i="6"/>
  <c r="I40" i="6"/>
  <c r="H40" i="6"/>
  <c r="F40" i="6"/>
  <c r="L39" i="6"/>
  <c r="M39" i="6" s="1"/>
  <c r="G39" i="6"/>
  <c r="P37" i="6"/>
  <c r="Q37" i="6" s="1"/>
  <c r="M37" i="6"/>
  <c r="J37" i="6"/>
  <c r="P36" i="6"/>
  <c r="M36" i="6"/>
  <c r="J36" i="6"/>
  <c r="Q36" i="6" s="1"/>
  <c r="P35" i="6"/>
  <c r="Q35" i="6" s="1"/>
  <c r="M35" i="6"/>
  <c r="J35" i="6"/>
  <c r="P34" i="6"/>
  <c r="Q34" i="6" s="1"/>
  <c r="M34" i="6"/>
  <c r="J34" i="6"/>
  <c r="P33" i="6"/>
  <c r="M33" i="6"/>
  <c r="J33" i="6"/>
  <c r="Q33" i="6" s="1"/>
  <c r="P32" i="6"/>
  <c r="Q32" i="6" s="1"/>
  <c r="M32" i="6"/>
  <c r="J32" i="6"/>
  <c r="P31" i="6"/>
  <c r="Q31" i="6" s="1"/>
  <c r="M31" i="6"/>
  <c r="J31" i="6"/>
  <c r="P30" i="6"/>
  <c r="M30" i="6"/>
  <c r="J30" i="6"/>
  <c r="Q30" i="6" s="1"/>
  <c r="P29" i="6"/>
  <c r="M29" i="6"/>
  <c r="M23" i="6" s="1"/>
  <c r="J29" i="6"/>
  <c r="P28" i="6"/>
  <c r="Q28" i="6" s="1"/>
  <c r="M28" i="6"/>
  <c r="J28" i="6"/>
  <c r="P27" i="6"/>
  <c r="M27" i="6"/>
  <c r="J27" i="6"/>
  <c r="P26" i="6"/>
  <c r="Q26" i="6" s="1"/>
  <c r="M26" i="6"/>
  <c r="J26" i="6"/>
  <c r="P25" i="6"/>
  <c r="Q25" i="6" s="1"/>
  <c r="M25" i="6"/>
  <c r="J25" i="6"/>
  <c r="P24" i="6"/>
  <c r="M24" i="6"/>
  <c r="J24" i="6"/>
  <c r="Q24" i="6" s="1"/>
  <c r="O23" i="6"/>
  <c r="N23" i="6"/>
  <c r="L23" i="6"/>
  <c r="K23" i="6"/>
  <c r="I23" i="6"/>
  <c r="H23" i="6"/>
  <c r="G23" i="6"/>
  <c r="G7" i="6" s="1"/>
  <c r="F23" i="6"/>
  <c r="E23" i="6"/>
  <c r="P22" i="6"/>
  <c r="O22" i="6"/>
  <c r="N22" i="6"/>
  <c r="M22" i="6"/>
  <c r="L22" i="6"/>
  <c r="K22" i="6"/>
  <c r="J22" i="6"/>
  <c r="I22" i="6"/>
  <c r="H22" i="6"/>
  <c r="G22" i="6"/>
  <c r="F22" i="6"/>
  <c r="E22" i="6"/>
  <c r="P21" i="6"/>
  <c r="M21" i="6"/>
  <c r="J21" i="6"/>
  <c r="Q21" i="6" s="1"/>
  <c r="P20" i="6"/>
  <c r="Q20" i="6" s="1"/>
  <c r="M20" i="6"/>
  <c r="J20" i="6"/>
  <c r="P19" i="6"/>
  <c r="Q19" i="6" s="1"/>
  <c r="M19" i="6"/>
  <c r="J19" i="6"/>
  <c r="P18" i="6"/>
  <c r="M18" i="6"/>
  <c r="J18" i="6"/>
  <c r="Q18" i="6" s="1"/>
  <c r="P17" i="6"/>
  <c r="Q17" i="6" s="1"/>
  <c r="M17" i="6"/>
  <c r="J17" i="6"/>
  <c r="P16" i="6"/>
  <c r="Q16" i="6" s="1"/>
  <c r="M16" i="6"/>
  <c r="J16" i="6"/>
  <c r="P15" i="6"/>
  <c r="M15" i="6"/>
  <c r="J15" i="6"/>
  <c r="Q15" i="6" s="1"/>
  <c r="P14" i="6"/>
  <c r="Q14" i="6" s="1"/>
  <c r="M14" i="6"/>
  <c r="J14" i="6"/>
  <c r="P13" i="6"/>
  <c r="Q13" i="6" s="1"/>
  <c r="M13" i="6"/>
  <c r="J13" i="6"/>
  <c r="P12" i="6"/>
  <c r="M12" i="6"/>
  <c r="J12" i="6"/>
  <c r="Q12" i="6" s="1"/>
  <c r="P11" i="6"/>
  <c r="Q11" i="6" s="1"/>
  <c r="M11" i="6"/>
  <c r="J11" i="6"/>
  <c r="P10" i="6"/>
  <c r="Q10" i="6" s="1"/>
  <c r="M10" i="6"/>
  <c r="J10" i="6"/>
  <c r="O9" i="6"/>
  <c r="O7" i="6" s="1"/>
  <c r="N9" i="6"/>
  <c r="N7" i="6" s="1"/>
  <c r="L9" i="6"/>
  <c r="L7" i="6" s="1"/>
  <c r="K9" i="6"/>
  <c r="M9" i="6" s="1"/>
  <c r="I9" i="6"/>
  <c r="I7" i="6" s="1"/>
  <c r="H9" i="6"/>
  <c r="H7" i="6" s="1"/>
  <c r="G9" i="6"/>
  <c r="F9" i="6"/>
  <c r="F7" i="6" s="1"/>
  <c r="E9" i="6"/>
  <c r="O8" i="6"/>
  <c r="P8" i="6" s="1"/>
  <c r="Q8" i="6" s="1"/>
  <c r="N8" i="6"/>
  <c r="L8" i="6"/>
  <c r="M8" i="6" s="1"/>
  <c r="K8" i="6"/>
  <c r="I8" i="6"/>
  <c r="I6" i="6" s="1"/>
  <c r="H8" i="6"/>
  <c r="G8" i="6"/>
  <c r="G6" i="6" s="1"/>
  <c r="F8" i="6"/>
  <c r="J8" i="6" s="1"/>
  <c r="E8" i="6"/>
  <c r="N6" i="6"/>
  <c r="K6" i="6"/>
  <c r="H6" i="6"/>
  <c r="H4" i="6" s="1"/>
  <c r="E6" i="6"/>
  <c r="E211" i="10"/>
  <c r="O211" i="10"/>
  <c r="O185" i="10" s="1"/>
  <c r="P185" i="10" s="1"/>
  <c r="N211" i="10"/>
  <c r="L211" i="10"/>
  <c r="K211" i="10"/>
  <c r="I211" i="10"/>
  <c r="H211" i="10"/>
  <c r="G211" i="10"/>
  <c r="G185" i="10" s="1"/>
  <c r="J185" i="10" s="1"/>
  <c r="F211" i="10"/>
  <c r="O211" i="5"/>
  <c r="O210" i="5"/>
  <c r="L211" i="5"/>
  <c r="K211" i="5"/>
  <c r="L210" i="5"/>
  <c r="K210" i="5"/>
  <c r="I211" i="5"/>
  <c r="H211" i="5"/>
  <c r="F211" i="5"/>
  <c r="E211" i="5"/>
  <c r="I210" i="5"/>
  <c r="H210" i="5"/>
  <c r="F210" i="5"/>
  <c r="E210" i="5"/>
  <c r="G211" i="5"/>
  <c r="G210" i="5"/>
  <c r="O185" i="5"/>
  <c r="I185" i="5"/>
  <c r="J5" i="8" l="1"/>
  <c r="Q5" i="8" s="1"/>
  <c r="Q4" i="8"/>
  <c r="Q5" i="7"/>
  <c r="Q4" i="7"/>
  <c r="Q328" i="6"/>
  <c r="J300" i="6"/>
  <c r="Q302" i="6"/>
  <c r="Q278" i="6"/>
  <c r="Q274" i="6"/>
  <c r="Q272" i="6"/>
  <c r="Q263" i="6"/>
  <c r="Q261" i="6"/>
  <c r="Q257" i="6"/>
  <c r="P249" i="6"/>
  <c r="Q255" i="6"/>
  <c r="J249" i="6"/>
  <c r="Q249" i="6" s="1"/>
  <c r="W248" i="13" s="1"/>
  <c r="J226" i="6"/>
  <c r="Q193" i="6"/>
  <c r="Q7" i="8"/>
  <c r="Q127" i="6"/>
  <c r="Q125" i="6"/>
  <c r="Q121" i="6"/>
  <c r="Q119" i="6"/>
  <c r="Q114" i="6"/>
  <c r="Q110" i="6"/>
  <c r="Q107" i="6"/>
  <c r="Q101" i="6"/>
  <c r="Q99" i="6"/>
  <c r="Q94" i="6"/>
  <c r="H5" i="6"/>
  <c r="J86" i="6"/>
  <c r="Q75" i="6"/>
  <c r="Q69" i="6"/>
  <c r="J59" i="6"/>
  <c r="Q56" i="6"/>
  <c r="Q54" i="6"/>
  <c r="Q52" i="6"/>
  <c r="Q50" i="6"/>
  <c r="J40" i="6"/>
  <c r="Q40" i="6" s="1"/>
  <c r="Q29" i="6"/>
  <c r="J23" i="6"/>
  <c r="J9" i="6"/>
  <c r="M211" i="10"/>
  <c r="K185" i="10"/>
  <c r="M185" i="10" s="1"/>
  <c r="Q185" i="10"/>
  <c r="P211" i="10"/>
  <c r="J211" i="10"/>
  <c r="G4" i="6"/>
  <c r="J133" i="6"/>
  <c r="Q185" i="6"/>
  <c r="P133" i="6"/>
  <c r="Q184" i="10"/>
  <c r="I5" i="6"/>
  <c r="G5" i="6"/>
  <c r="J134" i="6"/>
  <c r="Q134" i="6" s="1"/>
  <c r="Q135" i="6"/>
  <c r="J7" i="9"/>
  <c r="J39" i="9"/>
  <c r="Q58" i="9"/>
  <c r="P7" i="9"/>
  <c r="Q8" i="9"/>
  <c r="M7" i="9"/>
  <c r="Q39" i="9"/>
  <c r="Q26" i="9"/>
  <c r="Q22" i="9" s="1"/>
  <c r="Q29" i="9"/>
  <c r="Q46" i="9"/>
  <c r="Q44" i="9" s="1"/>
  <c r="J110" i="9"/>
  <c r="Q110" i="9" s="1"/>
  <c r="E6" i="9"/>
  <c r="K6" i="9"/>
  <c r="N6" i="9"/>
  <c r="G7" i="9"/>
  <c r="G5" i="9" s="1"/>
  <c r="P22" i="9"/>
  <c r="Q33" i="9"/>
  <c r="Q23" i="9" s="1"/>
  <c r="Q48" i="9"/>
  <c r="M59" i="9"/>
  <c r="Q59" i="9" s="1"/>
  <c r="Q67" i="9"/>
  <c r="Q76" i="9"/>
  <c r="N85" i="9"/>
  <c r="P85" i="9" s="1"/>
  <c r="Q85" i="9" s="1"/>
  <c r="M90" i="9"/>
  <c r="P97" i="9"/>
  <c r="Q99" i="9"/>
  <c r="M23" i="9"/>
  <c r="Q45" i="9"/>
  <c r="Q43" i="9" s="1"/>
  <c r="P43" i="9"/>
  <c r="J59" i="9"/>
  <c r="Q96" i="9"/>
  <c r="M97" i="9"/>
  <c r="Q109" i="9"/>
  <c r="Q117" i="9"/>
  <c r="Q133" i="9"/>
  <c r="Q134" i="9"/>
  <c r="Q146" i="9"/>
  <c r="Q143" i="9"/>
  <c r="J158" i="9"/>
  <c r="Q188" i="9"/>
  <c r="P192" i="9"/>
  <c r="N184" i="9"/>
  <c r="P184" i="9" s="1"/>
  <c r="Q197" i="9"/>
  <c r="Q206" i="9"/>
  <c r="M225" i="9"/>
  <c r="E269" i="9"/>
  <c r="J269" i="9" s="1"/>
  <c r="M269" i="9"/>
  <c r="Q269" i="9" s="1"/>
  <c r="M277" i="9"/>
  <c r="M278" i="9"/>
  <c r="K270" i="9"/>
  <c r="M270" i="9" s="1"/>
  <c r="Q140" i="9"/>
  <c r="P158" i="9"/>
  <c r="Q158" i="9" s="1"/>
  <c r="J185" i="9"/>
  <c r="Q185" i="9" s="1"/>
  <c r="AC184" i="13" s="1"/>
  <c r="M192" i="9"/>
  <c r="K184" i="9"/>
  <c r="M184" i="9" s="1"/>
  <c r="J278" i="9"/>
  <c r="E270" i="9"/>
  <c r="J270" i="9" s="1"/>
  <c r="Q147" i="9"/>
  <c r="Q157" i="9"/>
  <c r="J192" i="9"/>
  <c r="E184" i="9"/>
  <c r="J184" i="9" s="1"/>
  <c r="J193" i="9"/>
  <c r="Q193" i="9"/>
  <c r="Q194" i="9"/>
  <c r="Q203" i="9"/>
  <c r="Q211" i="9"/>
  <c r="Q225" i="9"/>
  <c r="Q249" i="9"/>
  <c r="Q277" i="9"/>
  <c r="P278" i="9"/>
  <c r="Q278" i="9" s="1"/>
  <c r="N270" i="9"/>
  <c r="P270" i="9" s="1"/>
  <c r="Q300" i="9"/>
  <c r="Q328" i="9"/>
  <c r="AC327" i="13" s="1"/>
  <c r="I4" i="6"/>
  <c r="P7" i="6"/>
  <c r="Q58" i="6"/>
  <c r="Q22" i="6"/>
  <c r="Q39" i="6"/>
  <c r="E4" i="6"/>
  <c r="K4" i="6"/>
  <c r="F6" i="6"/>
  <c r="F4" i="6" s="1"/>
  <c r="L6" i="6"/>
  <c r="L4" i="6" s="1"/>
  <c r="O6" i="6"/>
  <c r="O4" i="6" s="1"/>
  <c r="E7" i="6"/>
  <c r="K7" i="6"/>
  <c r="P9" i="6"/>
  <c r="Q9" i="6" s="1"/>
  <c r="J44" i="6"/>
  <c r="Q48" i="6"/>
  <c r="Q44" i="6" s="1"/>
  <c r="M59" i="6"/>
  <c r="Q59" i="6" s="1"/>
  <c r="Q67" i="6"/>
  <c r="Q76" i="6"/>
  <c r="N85" i="6"/>
  <c r="P85" i="6" s="1"/>
  <c r="Q85" i="6" s="1"/>
  <c r="M90" i="6"/>
  <c r="Q96" i="6"/>
  <c r="Q105" i="6"/>
  <c r="Q116" i="6"/>
  <c r="Q27" i="6"/>
  <c r="Q23" i="6" s="1"/>
  <c r="Q45" i="6"/>
  <c r="Q43" i="6" s="1"/>
  <c r="P43" i="6"/>
  <c r="P23" i="6"/>
  <c r="Q42" i="6"/>
  <c r="Q51" i="6"/>
  <c r="Q61" i="6"/>
  <c r="Q70" i="6"/>
  <c r="Q79" i="6"/>
  <c r="Q92" i="6"/>
  <c r="Q102" i="6"/>
  <c r="Q112" i="6"/>
  <c r="Q117" i="6"/>
  <c r="Q133" i="6"/>
  <c r="Q226" i="6"/>
  <c r="W225" i="13" s="1"/>
  <c r="Q225" i="6"/>
  <c r="Q248" i="6"/>
  <c r="Q269" i="6"/>
  <c r="Q300" i="6"/>
  <c r="Q277" i="6"/>
  <c r="J277" i="6"/>
  <c r="F270" i="6"/>
  <c r="F5" i="6" s="1"/>
  <c r="L270" i="6"/>
  <c r="M270" i="6" s="1"/>
  <c r="O270" i="6"/>
  <c r="O5" i="6" s="1"/>
  <c r="Q211" i="10"/>
  <c r="U210" i="13" s="1"/>
  <c r="P323" i="13"/>
  <c r="P309" i="13"/>
  <c r="AC325" i="13"/>
  <c r="AC323" i="13"/>
  <c r="AC321" i="13"/>
  <c r="AC319" i="13"/>
  <c r="AC317" i="13"/>
  <c r="AC315" i="13"/>
  <c r="AC313" i="13"/>
  <c r="AC311" i="13"/>
  <c r="AC309" i="13"/>
  <c r="AC307" i="13"/>
  <c r="AC305" i="13"/>
  <c r="AC303" i="13"/>
  <c r="AC301" i="13"/>
  <c r="AC299" i="13"/>
  <c r="AC297" i="13"/>
  <c r="AC295" i="13"/>
  <c r="AC293" i="13"/>
  <c r="AC291" i="13"/>
  <c r="AC289" i="13"/>
  <c r="AC287" i="13"/>
  <c r="AC285" i="13"/>
  <c r="AC283" i="13"/>
  <c r="AC281" i="13"/>
  <c r="AC279" i="13"/>
  <c r="AC277" i="13"/>
  <c r="AC275" i="13"/>
  <c r="AC273" i="13"/>
  <c r="AC271" i="13"/>
  <c r="AC225" i="13"/>
  <c r="AC222" i="13"/>
  <c r="AC220" i="13"/>
  <c r="AC218" i="13"/>
  <c r="AC216" i="13"/>
  <c r="AC214" i="13"/>
  <c r="AC212" i="13"/>
  <c r="AC210" i="13"/>
  <c r="AC208" i="13"/>
  <c r="AC206" i="13"/>
  <c r="AC204" i="13"/>
  <c r="AC202" i="13"/>
  <c r="AC200" i="13"/>
  <c r="AC198" i="13"/>
  <c r="AC196" i="13"/>
  <c r="AC194" i="13"/>
  <c r="AC192" i="13"/>
  <c r="AC190" i="13"/>
  <c r="AC188" i="13"/>
  <c r="AC186" i="13"/>
  <c r="AA222" i="13"/>
  <c r="AA220" i="13"/>
  <c r="AA218" i="13"/>
  <c r="AA216" i="13"/>
  <c r="AA214" i="13"/>
  <c r="AA212" i="13"/>
  <c r="AA210" i="13"/>
  <c r="AA208" i="13"/>
  <c r="AA206" i="13"/>
  <c r="AA204" i="13"/>
  <c r="AA202" i="13"/>
  <c r="AA200" i="13"/>
  <c r="AA198" i="13"/>
  <c r="AA196" i="13"/>
  <c r="AA194" i="13"/>
  <c r="AA190" i="13"/>
  <c r="AA188" i="13"/>
  <c r="AA186" i="13"/>
  <c r="AA245" i="13"/>
  <c r="AA243" i="13"/>
  <c r="AA241" i="13"/>
  <c r="AA239" i="13"/>
  <c r="AA237" i="13"/>
  <c r="AA235" i="13"/>
  <c r="AA233" i="13"/>
  <c r="AA231" i="13"/>
  <c r="AA229" i="13"/>
  <c r="AA227" i="13"/>
  <c r="AA225" i="13"/>
  <c r="AA266" i="13"/>
  <c r="AA264" i="13"/>
  <c r="AA262" i="13"/>
  <c r="AA260" i="13"/>
  <c r="AA258" i="13"/>
  <c r="AA256" i="13"/>
  <c r="AA254" i="13"/>
  <c r="AA252" i="13"/>
  <c r="AA250" i="13"/>
  <c r="AA248" i="13"/>
  <c r="AA327" i="13"/>
  <c r="AA325" i="13"/>
  <c r="AA323" i="13"/>
  <c r="AA321" i="13"/>
  <c r="AA319" i="13"/>
  <c r="AA317" i="13"/>
  <c r="AA315" i="13"/>
  <c r="AA313" i="13"/>
  <c r="AA311" i="13"/>
  <c r="AA309" i="13"/>
  <c r="AA307" i="13"/>
  <c r="AA305" i="13"/>
  <c r="AA303" i="13"/>
  <c r="AA301" i="13"/>
  <c r="AA299" i="13"/>
  <c r="AA297" i="13"/>
  <c r="AA295" i="13"/>
  <c r="AA293" i="13"/>
  <c r="AA291" i="13"/>
  <c r="AA289" i="13"/>
  <c r="AA287" i="13"/>
  <c r="AA285" i="13"/>
  <c r="AA283" i="13"/>
  <c r="AA281" i="13"/>
  <c r="AA279" i="13"/>
  <c r="AA277" i="13"/>
  <c r="AA275" i="13"/>
  <c r="AA273" i="13"/>
  <c r="AA271" i="13"/>
  <c r="Y327" i="13"/>
  <c r="Y325" i="13"/>
  <c r="Y323" i="13"/>
  <c r="Y321" i="13"/>
  <c r="Y319" i="13"/>
  <c r="Y317" i="13"/>
  <c r="Y315" i="13"/>
  <c r="Y313" i="13"/>
  <c r="Y311" i="13"/>
  <c r="Y309" i="13"/>
  <c r="Y307" i="13"/>
  <c r="Y305" i="13"/>
  <c r="Y303" i="13"/>
  <c r="Y301" i="13"/>
  <c r="Y299" i="13"/>
  <c r="Y297" i="13"/>
  <c r="Y295" i="13"/>
  <c r="Y293" i="13"/>
  <c r="Y291" i="13"/>
  <c r="Y289" i="13"/>
  <c r="Y287" i="13"/>
  <c r="Y285" i="13"/>
  <c r="Y283" i="13"/>
  <c r="Y281" i="13"/>
  <c r="Y279" i="13"/>
  <c r="Y277" i="13"/>
  <c r="Y275" i="13"/>
  <c r="Y273" i="13"/>
  <c r="Y271" i="13"/>
  <c r="Y266" i="13"/>
  <c r="Y264" i="13"/>
  <c r="Y262" i="13"/>
  <c r="Y260" i="13"/>
  <c r="Y258" i="13"/>
  <c r="Y256" i="13"/>
  <c r="Y254" i="13"/>
  <c r="Y252" i="13"/>
  <c r="Y250" i="13"/>
  <c r="Y248" i="13"/>
  <c r="Y245" i="13"/>
  <c r="Y243" i="13"/>
  <c r="Y241" i="13"/>
  <c r="Y239" i="13"/>
  <c r="Y237" i="13"/>
  <c r="Y235" i="13"/>
  <c r="Y233" i="13"/>
  <c r="Y231" i="13"/>
  <c r="Y229" i="13"/>
  <c r="Y227" i="13"/>
  <c r="Y225" i="13"/>
  <c r="Y222" i="13"/>
  <c r="Y220" i="13"/>
  <c r="Y218" i="13"/>
  <c r="Y216" i="13"/>
  <c r="Y214" i="13"/>
  <c r="Y212" i="13"/>
  <c r="Y210" i="13"/>
  <c r="Y208" i="13"/>
  <c r="Y206" i="13"/>
  <c r="Y204" i="13"/>
  <c r="Y202" i="13"/>
  <c r="Y200" i="13"/>
  <c r="Y198" i="13"/>
  <c r="Y196" i="13"/>
  <c r="Y194" i="13"/>
  <c r="Y190" i="13"/>
  <c r="Y188" i="13"/>
  <c r="Y186" i="13"/>
  <c r="W222" i="13"/>
  <c r="W220" i="13"/>
  <c r="W218" i="13"/>
  <c r="W216" i="13"/>
  <c r="W214" i="13"/>
  <c r="W212" i="13"/>
  <c r="W210" i="13"/>
  <c r="W208" i="13"/>
  <c r="W206" i="13"/>
  <c r="W204" i="13"/>
  <c r="W202" i="13"/>
  <c r="W200" i="13"/>
  <c r="W198" i="13"/>
  <c r="W196" i="13"/>
  <c r="W194" i="13"/>
  <c r="W190" i="13"/>
  <c r="W188" i="13"/>
  <c r="W186" i="13"/>
  <c r="W245" i="13"/>
  <c r="W243" i="13"/>
  <c r="W241" i="13"/>
  <c r="W239" i="13"/>
  <c r="W237" i="13"/>
  <c r="W235" i="13"/>
  <c r="W233" i="13"/>
  <c r="W231" i="13"/>
  <c r="W229" i="13"/>
  <c r="W227" i="13"/>
  <c r="W266" i="13"/>
  <c r="W264" i="13"/>
  <c r="W262" i="13"/>
  <c r="W260" i="13"/>
  <c r="W258" i="13"/>
  <c r="W256" i="13"/>
  <c r="W254" i="13"/>
  <c r="W252" i="13"/>
  <c r="W250" i="13"/>
  <c r="W325" i="13"/>
  <c r="W323" i="13"/>
  <c r="W321" i="13"/>
  <c r="W319" i="13"/>
  <c r="W317" i="13"/>
  <c r="W315" i="13"/>
  <c r="W313" i="13"/>
  <c r="W311" i="13"/>
  <c r="W309" i="13"/>
  <c r="W307" i="13"/>
  <c r="W305" i="13"/>
  <c r="W303" i="13"/>
  <c r="W301" i="13"/>
  <c r="W299" i="13"/>
  <c r="W297" i="13"/>
  <c r="W295" i="13"/>
  <c r="W293" i="13"/>
  <c r="W291" i="13"/>
  <c r="W289" i="13"/>
  <c r="W287" i="13"/>
  <c r="W285" i="13"/>
  <c r="W283" i="13"/>
  <c r="W281" i="13"/>
  <c r="W279" i="13"/>
  <c r="W277" i="13"/>
  <c r="W275" i="13"/>
  <c r="W273" i="13"/>
  <c r="W271" i="13"/>
  <c r="W327" i="13"/>
  <c r="U319" i="13"/>
  <c r="U285" i="13"/>
  <c r="U250" i="13"/>
  <c r="U204" i="13"/>
  <c r="U200" i="13"/>
  <c r="U198" i="13"/>
  <c r="U196" i="13"/>
  <c r="U194" i="13"/>
  <c r="U190" i="13"/>
  <c r="U188" i="13"/>
  <c r="U186" i="13"/>
  <c r="S204" i="13"/>
  <c r="S250" i="13"/>
  <c r="S327" i="13"/>
  <c r="S285" i="13"/>
  <c r="Q245" i="13"/>
  <c r="Q243" i="13"/>
  <c r="Q241" i="13"/>
  <c r="Q239" i="13"/>
  <c r="Q237" i="13"/>
  <c r="Q235" i="13"/>
  <c r="Q233" i="13"/>
  <c r="Q231" i="13"/>
  <c r="Q229" i="13"/>
  <c r="Q227" i="13"/>
  <c r="Q225" i="13"/>
  <c r="Q266" i="13"/>
  <c r="Q264" i="13"/>
  <c r="Q262" i="13"/>
  <c r="Q260" i="13"/>
  <c r="Q258" i="13"/>
  <c r="Q256" i="13"/>
  <c r="Q254" i="13"/>
  <c r="Q252" i="13"/>
  <c r="Q250" i="13"/>
  <c r="Q248" i="13"/>
  <c r="Q327" i="13"/>
  <c r="Q325" i="13"/>
  <c r="Q323" i="13"/>
  <c r="Q321" i="13"/>
  <c r="Q319" i="13"/>
  <c r="Q317" i="13"/>
  <c r="Q315" i="13"/>
  <c r="Q313" i="13"/>
  <c r="Q311" i="13"/>
  <c r="Q309" i="13"/>
  <c r="Q307" i="13"/>
  <c r="Q305" i="13"/>
  <c r="Q303" i="13"/>
  <c r="Q301" i="13"/>
  <c r="Q299" i="13"/>
  <c r="Q297" i="13"/>
  <c r="Q295" i="13"/>
  <c r="Q293" i="13"/>
  <c r="Q291" i="13"/>
  <c r="Q289" i="13"/>
  <c r="Q287" i="13"/>
  <c r="Q285" i="13"/>
  <c r="Q283" i="13"/>
  <c r="Q281" i="13"/>
  <c r="Q279" i="13"/>
  <c r="Q277" i="13"/>
  <c r="Q275" i="13"/>
  <c r="Q273" i="13"/>
  <c r="Q271" i="13"/>
  <c r="Q269" i="13"/>
  <c r="E196" i="13"/>
  <c r="E198" i="13"/>
  <c r="W192" i="13" l="1"/>
  <c r="Q270" i="9"/>
  <c r="AC269" i="13" s="1"/>
  <c r="Q184" i="9"/>
  <c r="Q97" i="9"/>
  <c r="E4" i="9"/>
  <c r="J4" i="9" s="1"/>
  <c r="J6" i="9"/>
  <c r="K5" i="9"/>
  <c r="M5" i="9" s="1"/>
  <c r="Q7" i="9"/>
  <c r="Q192" i="9"/>
  <c r="P90" i="9"/>
  <c r="N86" i="9"/>
  <c r="N4" i="9"/>
  <c r="P4" i="9" s="1"/>
  <c r="P6" i="9"/>
  <c r="E5" i="9"/>
  <c r="J5" i="9" s="1"/>
  <c r="K4" i="9"/>
  <c r="M4" i="9" s="1"/>
  <c r="M6" i="9"/>
  <c r="AA269" i="13"/>
  <c r="AA184" i="13"/>
  <c r="AA192" i="13"/>
  <c r="Y192" i="13"/>
  <c r="Y269" i="13"/>
  <c r="J270" i="6"/>
  <c r="W184" i="13"/>
  <c r="P270" i="6"/>
  <c r="P90" i="6"/>
  <c r="N86" i="6"/>
  <c r="E5" i="6"/>
  <c r="J5" i="6" s="1"/>
  <c r="J7" i="6"/>
  <c r="J4" i="6"/>
  <c r="L5" i="6"/>
  <c r="N4" i="6"/>
  <c r="P4" i="6" s="1"/>
  <c r="P6" i="6"/>
  <c r="M6" i="6"/>
  <c r="M7" i="6"/>
  <c r="Q7" i="6" s="1"/>
  <c r="K5" i="6"/>
  <c r="M4" i="6"/>
  <c r="J6" i="6"/>
  <c r="O211" i="4"/>
  <c r="P211" i="4"/>
  <c r="L211" i="4"/>
  <c r="K211" i="4"/>
  <c r="I211" i="4"/>
  <c r="H211" i="4"/>
  <c r="G211" i="4"/>
  <c r="F211" i="4"/>
  <c r="E211" i="4"/>
  <c r="E210" i="4"/>
  <c r="AC179" i="13"/>
  <c r="P328" i="10"/>
  <c r="M328" i="10"/>
  <c r="J328" i="10"/>
  <c r="P327" i="10"/>
  <c r="M327" i="10"/>
  <c r="J327" i="10"/>
  <c r="Q327" i="10" s="1"/>
  <c r="P326" i="10"/>
  <c r="M326" i="10"/>
  <c r="J326" i="10"/>
  <c r="P325" i="10"/>
  <c r="Q325" i="10" s="1"/>
  <c r="M325" i="10"/>
  <c r="J325" i="10"/>
  <c r="P324" i="10"/>
  <c r="M324" i="10"/>
  <c r="J324" i="10"/>
  <c r="Q324" i="10" s="1"/>
  <c r="U323" i="13" s="1"/>
  <c r="P323" i="10"/>
  <c r="Q323" i="10" s="1"/>
  <c r="M323" i="10"/>
  <c r="J323" i="10"/>
  <c r="P322" i="10"/>
  <c r="M322" i="10"/>
  <c r="J322" i="10"/>
  <c r="P321" i="10"/>
  <c r="M321" i="10"/>
  <c r="J321" i="10"/>
  <c r="Q321" i="10" s="1"/>
  <c r="P320" i="10"/>
  <c r="Q320" i="10" s="1"/>
  <c r="M320" i="10"/>
  <c r="J320" i="10"/>
  <c r="P319" i="10"/>
  <c r="Q319" i="10" s="1"/>
  <c r="M319" i="10"/>
  <c r="J319" i="10"/>
  <c r="P318" i="10"/>
  <c r="M318" i="10"/>
  <c r="J318" i="10"/>
  <c r="Q318" i="10" s="1"/>
  <c r="U317" i="13" s="1"/>
  <c r="P317" i="10"/>
  <c r="Q317" i="10" s="1"/>
  <c r="M317" i="10"/>
  <c r="J317" i="10"/>
  <c r="P316" i="10"/>
  <c r="M316" i="10"/>
  <c r="J316" i="10"/>
  <c r="P315" i="10"/>
  <c r="M315" i="10"/>
  <c r="J315" i="10"/>
  <c r="Q315" i="10" s="1"/>
  <c r="P314" i="10"/>
  <c r="M314" i="10"/>
  <c r="J314" i="10"/>
  <c r="P313" i="10"/>
  <c r="Q313" i="10" s="1"/>
  <c r="M313" i="10"/>
  <c r="J313" i="10"/>
  <c r="P312" i="10"/>
  <c r="M312" i="10"/>
  <c r="J312" i="10"/>
  <c r="Q312" i="10" s="1"/>
  <c r="U311" i="13" s="1"/>
  <c r="P311" i="10"/>
  <c r="Q311" i="10" s="1"/>
  <c r="M311" i="10"/>
  <c r="J311" i="10"/>
  <c r="P310" i="10"/>
  <c r="M310" i="10"/>
  <c r="J310" i="10"/>
  <c r="P309" i="10"/>
  <c r="M309" i="10"/>
  <c r="J309" i="10"/>
  <c r="Q309" i="10" s="1"/>
  <c r="P308" i="10"/>
  <c r="M308" i="10"/>
  <c r="J308" i="10"/>
  <c r="P307" i="10"/>
  <c r="Q307" i="10" s="1"/>
  <c r="M307" i="10"/>
  <c r="J307" i="10"/>
  <c r="P306" i="10"/>
  <c r="M306" i="10"/>
  <c r="J306" i="10"/>
  <c r="Q306" i="10" s="1"/>
  <c r="U305" i="13" s="1"/>
  <c r="P305" i="10"/>
  <c r="Q305" i="10" s="1"/>
  <c r="M305" i="10"/>
  <c r="J305" i="10"/>
  <c r="P304" i="10"/>
  <c r="M304" i="10"/>
  <c r="J304" i="10"/>
  <c r="P303" i="10"/>
  <c r="M303" i="10"/>
  <c r="J303" i="10"/>
  <c r="Q303" i="10" s="1"/>
  <c r="P302" i="10"/>
  <c r="M302" i="10"/>
  <c r="J302" i="10"/>
  <c r="P301" i="10"/>
  <c r="Q301" i="10" s="1"/>
  <c r="M301" i="10"/>
  <c r="J301" i="10"/>
  <c r="O300" i="10"/>
  <c r="N300" i="10"/>
  <c r="P300" i="10" s="1"/>
  <c r="L300" i="10"/>
  <c r="K300" i="10"/>
  <c r="M300" i="10" s="1"/>
  <c r="I300" i="10"/>
  <c r="H300" i="10"/>
  <c r="G300" i="10"/>
  <c r="G270" i="10" s="1"/>
  <c r="F300" i="10"/>
  <c r="E300" i="10"/>
  <c r="O299" i="10"/>
  <c r="P299" i="10" s="1"/>
  <c r="Q299" i="10" s="1"/>
  <c r="N299" i="10"/>
  <c r="L299" i="10"/>
  <c r="M299" i="10" s="1"/>
  <c r="K299" i="10"/>
  <c r="I299" i="10"/>
  <c r="H299" i="10"/>
  <c r="G299" i="10"/>
  <c r="F299" i="10"/>
  <c r="J299" i="10" s="1"/>
  <c r="E299" i="10"/>
  <c r="P298" i="10"/>
  <c r="M298" i="10"/>
  <c r="J298" i="10"/>
  <c r="P297" i="10"/>
  <c r="M297" i="10"/>
  <c r="J297" i="10"/>
  <c r="Q297" i="10" s="1"/>
  <c r="P296" i="10"/>
  <c r="M296" i="10"/>
  <c r="J296" i="10"/>
  <c r="P295" i="10"/>
  <c r="Q295" i="10" s="1"/>
  <c r="M295" i="10"/>
  <c r="J295" i="10"/>
  <c r="P294" i="10"/>
  <c r="M294" i="10"/>
  <c r="J294" i="10"/>
  <c r="Q294" i="10" s="1"/>
  <c r="U293" i="13" s="1"/>
  <c r="P293" i="10"/>
  <c r="Q293" i="10" s="1"/>
  <c r="M293" i="10"/>
  <c r="J293" i="10"/>
  <c r="P292" i="10"/>
  <c r="M292" i="10"/>
  <c r="J292" i="10"/>
  <c r="P291" i="10"/>
  <c r="M291" i="10"/>
  <c r="J291" i="10"/>
  <c r="Q291" i="10" s="1"/>
  <c r="P290" i="10"/>
  <c r="M290" i="10"/>
  <c r="J290" i="10"/>
  <c r="P289" i="10"/>
  <c r="Q289" i="10" s="1"/>
  <c r="M289" i="10"/>
  <c r="J289" i="10"/>
  <c r="P288" i="10"/>
  <c r="M288" i="10"/>
  <c r="J288" i="10"/>
  <c r="Q288" i="10" s="1"/>
  <c r="U287" i="13" s="1"/>
  <c r="P287" i="10"/>
  <c r="Q287" i="10" s="1"/>
  <c r="M287" i="10"/>
  <c r="J287" i="10"/>
  <c r="P286" i="10"/>
  <c r="Q286" i="10" s="1"/>
  <c r="M286" i="10"/>
  <c r="J286" i="10"/>
  <c r="P285" i="10"/>
  <c r="M285" i="10"/>
  <c r="J285" i="10"/>
  <c r="Q285" i="10" s="1"/>
  <c r="P284" i="10"/>
  <c r="M284" i="10"/>
  <c r="J284" i="10"/>
  <c r="P283" i="10"/>
  <c r="Q283" i="10" s="1"/>
  <c r="M283" i="10"/>
  <c r="J283" i="10"/>
  <c r="P282" i="10"/>
  <c r="M282" i="10"/>
  <c r="J282" i="10"/>
  <c r="Q282" i="10" s="1"/>
  <c r="U281" i="13" s="1"/>
  <c r="P281" i="10"/>
  <c r="Q281" i="10" s="1"/>
  <c r="M281" i="10"/>
  <c r="J281" i="10"/>
  <c r="P280" i="10"/>
  <c r="M280" i="10"/>
  <c r="J280" i="10"/>
  <c r="P279" i="10"/>
  <c r="M279" i="10"/>
  <c r="J279" i="10"/>
  <c r="Q279" i="10" s="1"/>
  <c r="O278" i="10"/>
  <c r="P278" i="10" s="1"/>
  <c r="N278" i="10"/>
  <c r="L278" i="10"/>
  <c r="M278" i="10" s="1"/>
  <c r="K278" i="10"/>
  <c r="I278" i="10"/>
  <c r="I270" i="10" s="1"/>
  <c r="H278" i="10"/>
  <c r="G278" i="10"/>
  <c r="F278" i="10"/>
  <c r="E278" i="10"/>
  <c r="P277" i="10"/>
  <c r="O277" i="10"/>
  <c r="N277" i="10"/>
  <c r="M277" i="10"/>
  <c r="L277" i="10"/>
  <c r="K277" i="10"/>
  <c r="I277" i="10"/>
  <c r="H277" i="10"/>
  <c r="G277" i="10"/>
  <c r="G269" i="10" s="1"/>
  <c r="F277" i="10"/>
  <c r="E277" i="10"/>
  <c r="P276" i="10"/>
  <c r="M276" i="10"/>
  <c r="J276" i="10"/>
  <c r="Q276" i="10" s="1"/>
  <c r="U275" i="13" s="1"/>
  <c r="P275" i="10"/>
  <c r="Q275" i="10" s="1"/>
  <c r="M275" i="10"/>
  <c r="J275" i="10"/>
  <c r="P274" i="10"/>
  <c r="Q274" i="10" s="1"/>
  <c r="U273" i="13" s="1"/>
  <c r="M274" i="10"/>
  <c r="J274" i="10"/>
  <c r="P273" i="10"/>
  <c r="M273" i="10"/>
  <c r="J273" i="10"/>
  <c r="Q273" i="10" s="1"/>
  <c r="P272" i="10"/>
  <c r="Q272" i="10" s="1"/>
  <c r="U271" i="13" s="1"/>
  <c r="M272" i="10"/>
  <c r="J272" i="10"/>
  <c r="P271" i="10"/>
  <c r="Q271" i="10" s="1"/>
  <c r="M271" i="10"/>
  <c r="J271" i="10"/>
  <c r="N270" i="10"/>
  <c r="K270" i="10"/>
  <c r="H270" i="10"/>
  <c r="E270" i="10"/>
  <c r="O269" i="10"/>
  <c r="P269" i="10" s="1"/>
  <c r="N269" i="10"/>
  <c r="L269" i="10"/>
  <c r="M269" i="10" s="1"/>
  <c r="K269" i="10"/>
  <c r="I269" i="10"/>
  <c r="H269" i="10"/>
  <c r="F269" i="10"/>
  <c r="E269" i="10"/>
  <c r="P267" i="10"/>
  <c r="Q267" i="10" s="1"/>
  <c r="U266" i="13" s="1"/>
  <c r="J267" i="10"/>
  <c r="P266" i="10"/>
  <c r="Q266" i="10" s="1"/>
  <c r="M266" i="10"/>
  <c r="J266" i="10"/>
  <c r="P265" i="10"/>
  <c r="M265" i="10"/>
  <c r="J265" i="10"/>
  <c r="P264" i="10"/>
  <c r="Q264" i="10" s="1"/>
  <c r="M264" i="10"/>
  <c r="J264" i="10"/>
  <c r="P263" i="10"/>
  <c r="Q263" i="10" s="1"/>
  <c r="U262" i="13" s="1"/>
  <c r="M263" i="10"/>
  <c r="J263" i="10"/>
  <c r="P262" i="10"/>
  <c r="M262" i="10"/>
  <c r="J262" i="10"/>
  <c r="Q262" i="10" s="1"/>
  <c r="P261" i="10"/>
  <c r="Q261" i="10" s="1"/>
  <c r="U260" i="13" s="1"/>
  <c r="M261" i="10"/>
  <c r="J261" i="10"/>
  <c r="P260" i="10"/>
  <c r="Q260" i="10" s="1"/>
  <c r="M260" i="10"/>
  <c r="J260" i="10"/>
  <c r="P259" i="10"/>
  <c r="M259" i="10"/>
  <c r="J259" i="10"/>
  <c r="P258" i="10"/>
  <c r="M258" i="10"/>
  <c r="Q258" i="10" s="1"/>
  <c r="J258" i="10"/>
  <c r="P257" i="10"/>
  <c r="Q257" i="10" s="1"/>
  <c r="U256" i="13" s="1"/>
  <c r="M257" i="10"/>
  <c r="J257" i="10"/>
  <c r="P256" i="10"/>
  <c r="M256" i="10"/>
  <c r="J256" i="10"/>
  <c r="Q256" i="10" s="1"/>
  <c r="P255" i="10"/>
  <c r="M255" i="10"/>
  <c r="J255" i="10"/>
  <c r="P254" i="10"/>
  <c r="Q254" i="10" s="1"/>
  <c r="M254" i="10"/>
  <c r="J254" i="10"/>
  <c r="P253" i="10"/>
  <c r="M253" i="10"/>
  <c r="J253" i="10"/>
  <c r="Q253" i="10" s="1"/>
  <c r="U252" i="13" s="1"/>
  <c r="P252" i="10"/>
  <c r="M252" i="10"/>
  <c r="Q252" i="10" s="1"/>
  <c r="J252" i="10"/>
  <c r="P251" i="10"/>
  <c r="Q251" i="10" s="1"/>
  <c r="M251" i="10"/>
  <c r="P250" i="10"/>
  <c r="Q250" i="10" s="1"/>
  <c r="M250" i="10"/>
  <c r="J250" i="10"/>
  <c r="O249" i="10"/>
  <c r="N249" i="10"/>
  <c r="P249" i="10" s="1"/>
  <c r="L249" i="10"/>
  <c r="K249" i="10"/>
  <c r="M249" i="10" s="1"/>
  <c r="I249" i="10"/>
  <c r="H249" i="10"/>
  <c r="G249" i="10"/>
  <c r="F249" i="10"/>
  <c r="E249" i="10"/>
  <c r="O248" i="10"/>
  <c r="N248" i="10"/>
  <c r="P248" i="10" s="1"/>
  <c r="L248" i="10"/>
  <c r="K248" i="10"/>
  <c r="M248" i="10" s="1"/>
  <c r="I248" i="10"/>
  <c r="H248" i="10"/>
  <c r="G248" i="10"/>
  <c r="F248" i="10"/>
  <c r="E248" i="10"/>
  <c r="J248" i="10" s="1"/>
  <c r="P246" i="10"/>
  <c r="M246" i="10"/>
  <c r="J246" i="10"/>
  <c r="P245" i="10"/>
  <c r="M245" i="10"/>
  <c r="J245" i="10"/>
  <c r="Q245" i="10" s="1"/>
  <c r="P244" i="10"/>
  <c r="M244" i="10"/>
  <c r="Q244" i="10" s="1"/>
  <c r="U243" i="13" s="1"/>
  <c r="J244" i="10"/>
  <c r="P243" i="10"/>
  <c r="Q243" i="10" s="1"/>
  <c r="M243" i="10"/>
  <c r="J243" i="10"/>
  <c r="P242" i="10"/>
  <c r="M242" i="10"/>
  <c r="J242" i="10"/>
  <c r="Q242" i="10" s="1"/>
  <c r="U241" i="13" s="1"/>
  <c r="P241" i="10"/>
  <c r="M241" i="10"/>
  <c r="Q241" i="10" s="1"/>
  <c r="J241" i="10"/>
  <c r="P240" i="10"/>
  <c r="M240" i="10"/>
  <c r="J240" i="10"/>
  <c r="P239" i="10"/>
  <c r="M239" i="10"/>
  <c r="J239" i="10"/>
  <c r="Q239" i="10" s="1"/>
  <c r="P238" i="10"/>
  <c r="M238" i="10"/>
  <c r="Q238" i="10" s="1"/>
  <c r="U237" i="13" s="1"/>
  <c r="J238" i="10"/>
  <c r="P237" i="10"/>
  <c r="Q237" i="10" s="1"/>
  <c r="M237" i="10"/>
  <c r="J237" i="10"/>
  <c r="P236" i="10"/>
  <c r="M236" i="10"/>
  <c r="J236" i="10"/>
  <c r="Q236" i="10" s="1"/>
  <c r="U235" i="13" s="1"/>
  <c r="P235" i="10"/>
  <c r="M235" i="10"/>
  <c r="Q235" i="10" s="1"/>
  <c r="J235" i="10"/>
  <c r="P234" i="10"/>
  <c r="M234" i="10"/>
  <c r="J234" i="10"/>
  <c r="P233" i="10"/>
  <c r="M233" i="10"/>
  <c r="J233" i="10"/>
  <c r="Q233" i="10" s="1"/>
  <c r="P232" i="10"/>
  <c r="M232" i="10"/>
  <c r="J232" i="10"/>
  <c r="P231" i="10"/>
  <c r="Q231" i="10" s="1"/>
  <c r="M231" i="10"/>
  <c r="J231" i="10"/>
  <c r="P230" i="10"/>
  <c r="M230" i="10"/>
  <c r="J230" i="10"/>
  <c r="Q230" i="10" s="1"/>
  <c r="U229" i="13" s="1"/>
  <c r="P229" i="10"/>
  <c r="M229" i="10"/>
  <c r="Q229" i="10" s="1"/>
  <c r="J229" i="10"/>
  <c r="P228" i="10"/>
  <c r="M228" i="10"/>
  <c r="J228" i="10"/>
  <c r="P227" i="10"/>
  <c r="M227" i="10"/>
  <c r="J227" i="10"/>
  <c r="Q227" i="10" s="1"/>
  <c r="O226" i="10"/>
  <c r="N226" i="10"/>
  <c r="P226" i="10" s="1"/>
  <c r="L226" i="10"/>
  <c r="K226" i="10"/>
  <c r="M226" i="10" s="1"/>
  <c r="I226" i="10"/>
  <c r="H226" i="10"/>
  <c r="G226" i="10"/>
  <c r="F226" i="10"/>
  <c r="E226" i="10"/>
  <c r="P225" i="10"/>
  <c r="O225" i="10"/>
  <c r="N225" i="10"/>
  <c r="M225" i="10"/>
  <c r="L225" i="10"/>
  <c r="K225" i="10"/>
  <c r="I225" i="10"/>
  <c r="H225" i="10"/>
  <c r="G225" i="10"/>
  <c r="J225" i="10" s="1"/>
  <c r="F225" i="10"/>
  <c r="E225" i="10"/>
  <c r="P223" i="10"/>
  <c r="M223" i="10"/>
  <c r="J223" i="10"/>
  <c r="Q223" i="10" s="1"/>
  <c r="U222" i="13" s="1"/>
  <c r="P222" i="10"/>
  <c r="M222" i="10"/>
  <c r="Q222" i="10" s="1"/>
  <c r="J222" i="10"/>
  <c r="P221" i="10"/>
  <c r="M221" i="10"/>
  <c r="J221" i="10"/>
  <c r="P220" i="10"/>
  <c r="M220" i="10"/>
  <c r="J220" i="10"/>
  <c r="Q220" i="10" s="1"/>
  <c r="P219" i="10"/>
  <c r="M219" i="10"/>
  <c r="J219" i="10"/>
  <c r="P218" i="10"/>
  <c r="Q218" i="10" s="1"/>
  <c r="M218" i="10"/>
  <c r="J218" i="10"/>
  <c r="P217" i="10"/>
  <c r="M217" i="10"/>
  <c r="J217" i="10"/>
  <c r="Q217" i="10" s="1"/>
  <c r="U216" i="13" s="1"/>
  <c r="P216" i="10"/>
  <c r="M216" i="10"/>
  <c r="Q216" i="10" s="1"/>
  <c r="J216" i="10"/>
  <c r="P215" i="10"/>
  <c r="M215" i="10"/>
  <c r="J215" i="10"/>
  <c r="P214" i="10"/>
  <c r="M214" i="10"/>
  <c r="J214" i="10"/>
  <c r="Q214" i="10" s="1"/>
  <c r="P213" i="10"/>
  <c r="M213" i="10"/>
  <c r="J213" i="10"/>
  <c r="P212" i="10"/>
  <c r="Q212" i="10" s="1"/>
  <c r="M212" i="10"/>
  <c r="J212" i="10"/>
  <c r="O210" i="10"/>
  <c r="N210" i="10"/>
  <c r="L210" i="10"/>
  <c r="K210" i="10"/>
  <c r="I210" i="10"/>
  <c r="H210" i="10"/>
  <c r="G210" i="10"/>
  <c r="F210" i="10"/>
  <c r="E210" i="10"/>
  <c r="J210" i="10" s="1"/>
  <c r="P209" i="10"/>
  <c r="M209" i="10"/>
  <c r="J209" i="10"/>
  <c r="P208" i="10"/>
  <c r="M208" i="10"/>
  <c r="J208" i="10"/>
  <c r="Q208" i="10" s="1"/>
  <c r="P207" i="10"/>
  <c r="M207" i="10"/>
  <c r="J207" i="10"/>
  <c r="P206" i="10"/>
  <c r="Q206" i="10" s="1"/>
  <c r="M206" i="10"/>
  <c r="J206" i="10"/>
  <c r="P205" i="10"/>
  <c r="M205" i="10"/>
  <c r="J205" i="10"/>
  <c r="Q205" i="10" s="1"/>
  <c r="P204" i="10"/>
  <c r="M204" i="10"/>
  <c r="Q204" i="10" s="1"/>
  <c r="J204" i="10"/>
  <c r="U202" i="13"/>
  <c r="P131" i="10"/>
  <c r="M131" i="10"/>
  <c r="J131" i="10"/>
  <c r="P130" i="10"/>
  <c r="Q130" i="10" s="1"/>
  <c r="M130" i="10"/>
  <c r="J130" i="10"/>
  <c r="P129" i="10"/>
  <c r="Q129" i="10" s="1"/>
  <c r="M129" i="10"/>
  <c r="J129" i="10"/>
  <c r="P128" i="10"/>
  <c r="M128" i="10"/>
  <c r="J128" i="10"/>
  <c r="Q128" i="10" s="1"/>
  <c r="P127" i="10"/>
  <c r="M127" i="10"/>
  <c r="J127" i="10"/>
  <c r="P126" i="10"/>
  <c r="Q126" i="10" s="1"/>
  <c r="M126" i="10"/>
  <c r="J126" i="10"/>
  <c r="P125" i="10"/>
  <c r="M125" i="10"/>
  <c r="J125" i="10"/>
  <c r="Q125" i="10" s="1"/>
  <c r="P124" i="10"/>
  <c r="Q124" i="10" s="1"/>
  <c r="M124" i="10"/>
  <c r="J124" i="10"/>
  <c r="P123" i="10"/>
  <c r="M123" i="10"/>
  <c r="J123" i="10"/>
  <c r="P122" i="10"/>
  <c r="M122" i="10"/>
  <c r="J122" i="10"/>
  <c r="Q122" i="10" s="1"/>
  <c r="P121" i="10"/>
  <c r="M121" i="10"/>
  <c r="J121" i="10"/>
  <c r="P120" i="10"/>
  <c r="Q120" i="10" s="1"/>
  <c r="M120" i="10"/>
  <c r="J120" i="10"/>
  <c r="P119" i="10"/>
  <c r="M119" i="10"/>
  <c r="J119" i="10"/>
  <c r="Q119" i="10" s="1"/>
  <c r="P118" i="10"/>
  <c r="Q118" i="10" s="1"/>
  <c r="M118" i="10"/>
  <c r="J118" i="10"/>
  <c r="O117" i="10"/>
  <c r="P117" i="10" s="1"/>
  <c r="N117" i="10"/>
  <c r="L117" i="10"/>
  <c r="K117" i="10"/>
  <c r="M117" i="10" s="1"/>
  <c r="I117" i="10"/>
  <c r="H117" i="10"/>
  <c r="G117" i="10"/>
  <c r="J117" i="10" s="1"/>
  <c r="F117" i="10"/>
  <c r="E117" i="10"/>
  <c r="O116" i="10"/>
  <c r="N116" i="10"/>
  <c r="P116" i="10" s="1"/>
  <c r="Q116" i="10" s="1"/>
  <c r="L116" i="10"/>
  <c r="K116" i="10"/>
  <c r="M116" i="10" s="1"/>
  <c r="I116" i="10"/>
  <c r="H116" i="10"/>
  <c r="G116" i="10"/>
  <c r="F116" i="10"/>
  <c r="E116" i="10"/>
  <c r="J116" i="10" s="1"/>
  <c r="P114" i="10"/>
  <c r="Q114" i="10" s="1"/>
  <c r="M114" i="10"/>
  <c r="J114" i="10"/>
  <c r="P113" i="10"/>
  <c r="Q113" i="10" s="1"/>
  <c r="M113" i="10"/>
  <c r="J113" i="10"/>
  <c r="P112" i="10"/>
  <c r="M112" i="10"/>
  <c r="J112" i="10"/>
  <c r="Q112" i="10" s="1"/>
  <c r="P111" i="10"/>
  <c r="Q111" i="10" s="1"/>
  <c r="M111" i="10"/>
  <c r="J111" i="10"/>
  <c r="P110" i="10"/>
  <c r="O110" i="10"/>
  <c r="N110" i="10"/>
  <c r="M110" i="10"/>
  <c r="L110" i="10"/>
  <c r="K110" i="10"/>
  <c r="I110" i="10"/>
  <c r="H110" i="10"/>
  <c r="G110" i="10"/>
  <c r="J110" i="10" s="1"/>
  <c r="F110" i="10"/>
  <c r="E110" i="10"/>
  <c r="O109" i="10"/>
  <c r="N109" i="10"/>
  <c r="P109" i="10" s="1"/>
  <c r="L109" i="10"/>
  <c r="K109" i="10"/>
  <c r="M109" i="10" s="1"/>
  <c r="I109" i="10"/>
  <c r="H109" i="10"/>
  <c r="G109" i="10"/>
  <c r="F109" i="10"/>
  <c r="E109" i="10"/>
  <c r="J109" i="10" s="1"/>
  <c r="P107" i="10"/>
  <c r="M107" i="10"/>
  <c r="J107" i="10"/>
  <c r="P106" i="10"/>
  <c r="Q106" i="10" s="1"/>
  <c r="M106" i="10"/>
  <c r="J106" i="10"/>
  <c r="P105" i="10"/>
  <c r="M105" i="10"/>
  <c r="J105" i="10"/>
  <c r="Q105" i="10" s="1"/>
  <c r="P104" i="10"/>
  <c r="Q104" i="10" s="1"/>
  <c r="M104" i="10"/>
  <c r="J104" i="10"/>
  <c r="P103" i="10"/>
  <c r="M103" i="10"/>
  <c r="J103" i="10"/>
  <c r="P102" i="10"/>
  <c r="M102" i="10"/>
  <c r="J102" i="10"/>
  <c r="Q102" i="10" s="1"/>
  <c r="P101" i="10"/>
  <c r="Q101" i="10" s="1"/>
  <c r="M101" i="10"/>
  <c r="J101" i="10"/>
  <c r="P100" i="10"/>
  <c r="Q100" i="10" s="1"/>
  <c r="M100" i="10"/>
  <c r="J100" i="10"/>
  <c r="P99" i="10"/>
  <c r="M99" i="10"/>
  <c r="J99" i="10"/>
  <c r="Q99" i="10" s="1"/>
  <c r="P98" i="10"/>
  <c r="Q98" i="10" s="1"/>
  <c r="M98" i="10"/>
  <c r="J98" i="10"/>
  <c r="P97" i="10"/>
  <c r="O97" i="10"/>
  <c r="N97" i="10"/>
  <c r="M97" i="10"/>
  <c r="L97" i="10"/>
  <c r="K97" i="10"/>
  <c r="I97" i="10"/>
  <c r="H97" i="10"/>
  <c r="G97" i="10"/>
  <c r="F97" i="10"/>
  <c r="E97" i="10"/>
  <c r="O96" i="10"/>
  <c r="N96" i="10"/>
  <c r="P96" i="10" s="1"/>
  <c r="L96" i="10"/>
  <c r="K96" i="10"/>
  <c r="M96" i="10" s="1"/>
  <c r="I96" i="10"/>
  <c r="H96" i="10"/>
  <c r="G96" i="10"/>
  <c r="F96" i="10"/>
  <c r="E96" i="10"/>
  <c r="J96" i="10" s="1"/>
  <c r="P94" i="10"/>
  <c r="M94" i="10"/>
  <c r="J94" i="10"/>
  <c r="P93" i="10"/>
  <c r="Q93" i="10" s="1"/>
  <c r="M93" i="10"/>
  <c r="J93" i="10"/>
  <c r="P92" i="10"/>
  <c r="M92" i="10"/>
  <c r="J92" i="10"/>
  <c r="Q92" i="10" s="1"/>
  <c r="P91" i="10"/>
  <c r="Q91" i="10" s="1"/>
  <c r="M91" i="10"/>
  <c r="J91" i="10"/>
  <c r="Q90" i="10"/>
  <c r="P90" i="10"/>
  <c r="J90" i="10"/>
  <c r="M90" i="10" s="1"/>
  <c r="Q89" i="10"/>
  <c r="J89" i="10"/>
  <c r="P88" i="10"/>
  <c r="M88" i="10"/>
  <c r="J88" i="10"/>
  <c r="P87" i="10"/>
  <c r="Q87" i="10" s="1"/>
  <c r="M87" i="10"/>
  <c r="J87" i="10"/>
  <c r="O86" i="10"/>
  <c r="N86" i="10"/>
  <c r="P86" i="10" s="1"/>
  <c r="L86" i="10"/>
  <c r="K86" i="10"/>
  <c r="M86" i="10" s="1"/>
  <c r="I86" i="10"/>
  <c r="H86" i="10"/>
  <c r="G86" i="10"/>
  <c r="F86" i="10"/>
  <c r="E86" i="10"/>
  <c r="O85" i="10"/>
  <c r="L85" i="10"/>
  <c r="I85" i="10"/>
  <c r="H85" i="10"/>
  <c r="G85" i="10"/>
  <c r="F85" i="10"/>
  <c r="J85" i="10" s="1"/>
  <c r="E85" i="10"/>
  <c r="P83" i="10"/>
  <c r="Q83" i="10" s="1"/>
  <c r="M83" i="10"/>
  <c r="J83" i="10"/>
  <c r="P82" i="10"/>
  <c r="M82" i="10"/>
  <c r="J82" i="10"/>
  <c r="Q82" i="10" s="1"/>
  <c r="P81" i="10"/>
  <c r="M81" i="10"/>
  <c r="J81" i="10"/>
  <c r="P80" i="10"/>
  <c r="Q80" i="10" s="1"/>
  <c r="M80" i="10"/>
  <c r="J80" i="10"/>
  <c r="P79" i="10"/>
  <c r="M79" i="10"/>
  <c r="J79" i="10"/>
  <c r="P78" i="10"/>
  <c r="Q78" i="10" s="1"/>
  <c r="M78" i="10"/>
  <c r="J78" i="10"/>
  <c r="P77" i="10"/>
  <c r="Q77" i="10" s="1"/>
  <c r="M77" i="10"/>
  <c r="J77" i="10"/>
  <c r="P76" i="10"/>
  <c r="M76" i="10"/>
  <c r="J76" i="10"/>
  <c r="Q76" i="10" s="1"/>
  <c r="P75" i="10"/>
  <c r="M75" i="10"/>
  <c r="J75" i="10"/>
  <c r="P74" i="10"/>
  <c r="Q74" i="10" s="1"/>
  <c r="M74" i="10"/>
  <c r="J74" i="10"/>
  <c r="P73" i="10"/>
  <c r="M73" i="10"/>
  <c r="J73" i="10"/>
  <c r="Q73" i="10" s="1"/>
  <c r="P72" i="10"/>
  <c r="M72" i="10"/>
  <c r="J72" i="10"/>
  <c r="P71" i="10"/>
  <c r="Q71" i="10" s="1"/>
  <c r="M71" i="10"/>
  <c r="J71" i="10"/>
  <c r="P70" i="10"/>
  <c r="M70" i="10"/>
  <c r="Q70" i="10" s="1"/>
  <c r="J70" i="10"/>
  <c r="P69" i="10"/>
  <c r="M69" i="10"/>
  <c r="J69" i="10"/>
  <c r="P68" i="10"/>
  <c r="M68" i="10"/>
  <c r="J68" i="10"/>
  <c r="Q68" i="10" s="1"/>
  <c r="P67" i="10"/>
  <c r="M67" i="10"/>
  <c r="Q67" i="10" s="1"/>
  <c r="J67" i="10"/>
  <c r="P66" i="10"/>
  <c r="M66" i="10"/>
  <c r="J66" i="10"/>
  <c r="P65" i="10"/>
  <c r="M65" i="10"/>
  <c r="J65" i="10"/>
  <c r="P64" i="10"/>
  <c r="M64" i="10"/>
  <c r="J64" i="10"/>
  <c r="Q64" i="10" s="1"/>
  <c r="P63" i="10"/>
  <c r="M63" i="10"/>
  <c r="J63" i="10"/>
  <c r="P62" i="10"/>
  <c r="M62" i="10"/>
  <c r="J62" i="10"/>
  <c r="Q62" i="10" s="1"/>
  <c r="P61" i="10"/>
  <c r="M61" i="10"/>
  <c r="J61" i="10"/>
  <c r="P60" i="10"/>
  <c r="Q60" i="10" s="1"/>
  <c r="M60" i="10"/>
  <c r="J60" i="10"/>
  <c r="O59" i="10"/>
  <c r="N59" i="10"/>
  <c r="P59" i="10" s="1"/>
  <c r="L59" i="10"/>
  <c r="K59" i="10"/>
  <c r="M59" i="10" s="1"/>
  <c r="I59" i="10"/>
  <c r="H59" i="10"/>
  <c r="G59" i="10"/>
  <c r="F59" i="10"/>
  <c r="E59" i="10"/>
  <c r="J59" i="10" s="1"/>
  <c r="O58" i="10"/>
  <c r="N58" i="10"/>
  <c r="P58" i="10" s="1"/>
  <c r="L58" i="10"/>
  <c r="K58" i="10"/>
  <c r="I58" i="10"/>
  <c r="H58" i="10"/>
  <c r="G58" i="10"/>
  <c r="F58" i="10"/>
  <c r="E58" i="10"/>
  <c r="P56" i="10"/>
  <c r="M56" i="10"/>
  <c r="J56" i="10"/>
  <c r="P55" i="10"/>
  <c r="Q55" i="10" s="1"/>
  <c r="M55" i="10"/>
  <c r="J55" i="10"/>
  <c r="P54" i="10"/>
  <c r="M54" i="10"/>
  <c r="J54" i="10"/>
  <c r="Q54" i="10" s="1"/>
  <c r="P53" i="10"/>
  <c r="Q53" i="10" s="1"/>
  <c r="M53" i="10"/>
  <c r="J53" i="10"/>
  <c r="P52" i="10"/>
  <c r="M52" i="10"/>
  <c r="J52" i="10"/>
  <c r="Q52" i="10" s="1"/>
  <c r="P51" i="10"/>
  <c r="M51" i="10"/>
  <c r="Q51" i="10" s="1"/>
  <c r="J51" i="10"/>
  <c r="P50" i="10"/>
  <c r="M50" i="10"/>
  <c r="J50" i="10"/>
  <c r="P49" i="10"/>
  <c r="M49" i="10"/>
  <c r="J49" i="10"/>
  <c r="Q49" i="10" s="1"/>
  <c r="P48" i="10"/>
  <c r="M48" i="10"/>
  <c r="J48" i="10"/>
  <c r="P47" i="10"/>
  <c r="M47" i="10"/>
  <c r="M43" i="10" s="1"/>
  <c r="J47" i="10"/>
  <c r="P46" i="10"/>
  <c r="P44" i="10" s="1"/>
  <c r="M46" i="10"/>
  <c r="J46" i="10"/>
  <c r="P45" i="10"/>
  <c r="M45" i="10"/>
  <c r="J45" i="10"/>
  <c r="Q45" i="10" s="1"/>
  <c r="O44" i="10"/>
  <c r="O40" i="10" s="1"/>
  <c r="N44" i="10"/>
  <c r="L44" i="10"/>
  <c r="L40" i="10" s="1"/>
  <c r="K44" i="10"/>
  <c r="I44" i="10"/>
  <c r="I40" i="10" s="1"/>
  <c r="H44" i="10"/>
  <c r="G44" i="10"/>
  <c r="F44" i="10"/>
  <c r="F40" i="10" s="1"/>
  <c r="E44" i="10"/>
  <c r="P43" i="10"/>
  <c r="O43" i="10"/>
  <c r="N43" i="10"/>
  <c r="N39" i="10" s="1"/>
  <c r="P39" i="10" s="1"/>
  <c r="L43" i="10"/>
  <c r="K43" i="10"/>
  <c r="K39" i="10" s="1"/>
  <c r="M39" i="10" s="1"/>
  <c r="I43" i="10"/>
  <c r="H43" i="10"/>
  <c r="H39" i="10" s="1"/>
  <c r="G43" i="10"/>
  <c r="F43" i="10"/>
  <c r="E43" i="10"/>
  <c r="E39" i="10" s="1"/>
  <c r="J39" i="10" s="1"/>
  <c r="P42" i="10"/>
  <c r="M42" i="10"/>
  <c r="J42" i="10"/>
  <c r="P41" i="10"/>
  <c r="Q41" i="10" s="1"/>
  <c r="M41" i="10"/>
  <c r="J41" i="10"/>
  <c r="P40" i="10"/>
  <c r="N40" i="10"/>
  <c r="M40" i="10"/>
  <c r="K40" i="10"/>
  <c r="H40" i="10"/>
  <c r="G40" i="10"/>
  <c r="E40" i="10"/>
  <c r="O39" i="10"/>
  <c r="L39" i="10"/>
  <c r="I39" i="10"/>
  <c r="G39" i="10"/>
  <c r="F39" i="10"/>
  <c r="P37" i="10"/>
  <c r="M37" i="10"/>
  <c r="J37" i="10"/>
  <c r="Q37" i="10" s="1"/>
  <c r="P36" i="10"/>
  <c r="M36" i="10"/>
  <c r="Q36" i="10" s="1"/>
  <c r="J36" i="10"/>
  <c r="P35" i="10"/>
  <c r="Q35" i="10" s="1"/>
  <c r="M35" i="10"/>
  <c r="J35" i="10"/>
  <c r="P34" i="10"/>
  <c r="M34" i="10"/>
  <c r="J34" i="10"/>
  <c r="Q34" i="10" s="1"/>
  <c r="P33" i="10"/>
  <c r="M33" i="10"/>
  <c r="Q33" i="10" s="1"/>
  <c r="J33" i="10"/>
  <c r="P32" i="10"/>
  <c r="Q32" i="10" s="1"/>
  <c r="M32" i="10"/>
  <c r="J32" i="10"/>
  <c r="P31" i="10"/>
  <c r="M31" i="10"/>
  <c r="J31" i="10"/>
  <c r="Q31" i="10" s="1"/>
  <c r="P30" i="10"/>
  <c r="M30" i="10"/>
  <c r="Q30" i="10" s="1"/>
  <c r="J30" i="10"/>
  <c r="P29" i="10"/>
  <c r="Q29" i="10" s="1"/>
  <c r="M29" i="10"/>
  <c r="J29" i="10"/>
  <c r="P28" i="10"/>
  <c r="M28" i="10"/>
  <c r="J28" i="10"/>
  <c r="J22" i="10" s="1"/>
  <c r="P27" i="10"/>
  <c r="M27" i="10"/>
  <c r="J27" i="10"/>
  <c r="P26" i="10"/>
  <c r="P22" i="10" s="1"/>
  <c r="M26" i="10"/>
  <c r="J26" i="10"/>
  <c r="P25" i="10"/>
  <c r="M25" i="10"/>
  <c r="J25" i="10"/>
  <c r="Q25" i="10" s="1"/>
  <c r="P24" i="10"/>
  <c r="M24" i="10"/>
  <c r="Q24" i="10" s="1"/>
  <c r="J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O22" i="10"/>
  <c r="N22" i="10"/>
  <c r="N6" i="10" s="1"/>
  <c r="L22" i="10"/>
  <c r="K22" i="10"/>
  <c r="K6" i="10" s="1"/>
  <c r="I22" i="10"/>
  <c r="H22" i="10"/>
  <c r="H6" i="10" s="1"/>
  <c r="G22" i="10"/>
  <c r="F22" i="10"/>
  <c r="E22" i="10"/>
  <c r="E6" i="10" s="1"/>
  <c r="P21" i="10"/>
  <c r="M21" i="10"/>
  <c r="J21" i="10"/>
  <c r="P20" i="10"/>
  <c r="Q20" i="10" s="1"/>
  <c r="M20" i="10"/>
  <c r="J20" i="10"/>
  <c r="P19" i="10"/>
  <c r="M19" i="10"/>
  <c r="J19" i="10"/>
  <c r="Q19" i="10" s="1"/>
  <c r="P18" i="10"/>
  <c r="M18" i="10"/>
  <c r="Q18" i="10" s="1"/>
  <c r="J18" i="10"/>
  <c r="P17" i="10"/>
  <c r="Q17" i="10" s="1"/>
  <c r="M17" i="10"/>
  <c r="J17" i="10"/>
  <c r="P16" i="10"/>
  <c r="M16" i="10"/>
  <c r="J16" i="10"/>
  <c r="Q16" i="10" s="1"/>
  <c r="P15" i="10"/>
  <c r="M15" i="10"/>
  <c r="J15" i="10"/>
  <c r="P14" i="10"/>
  <c r="Q14" i="10" s="1"/>
  <c r="M14" i="10"/>
  <c r="J14" i="10"/>
  <c r="P13" i="10"/>
  <c r="M13" i="10"/>
  <c r="J13" i="10"/>
  <c r="Q13" i="10" s="1"/>
  <c r="P12" i="10"/>
  <c r="M12" i="10"/>
  <c r="Q12" i="10" s="1"/>
  <c r="J12" i="10"/>
  <c r="P11" i="10"/>
  <c r="Q11" i="10" s="1"/>
  <c r="M11" i="10"/>
  <c r="J11" i="10"/>
  <c r="P10" i="10"/>
  <c r="M10" i="10"/>
  <c r="J10" i="10"/>
  <c r="Q10" i="10" s="1"/>
  <c r="O9" i="10"/>
  <c r="O7" i="10" s="1"/>
  <c r="N9" i="10"/>
  <c r="P9" i="10" s="1"/>
  <c r="L9" i="10"/>
  <c r="L7" i="10" s="1"/>
  <c r="K9" i="10"/>
  <c r="M9" i="10" s="1"/>
  <c r="I9" i="10"/>
  <c r="I7" i="10" s="1"/>
  <c r="H9" i="10"/>
  <c r="H7" i="10" s="1"/>
  <c r="G9" i="10"/>
  <c r="F9" i="10"/>
  <c r="F7" i="10" s="1"/>
  <c r="E9" i="10"/>
  <c r="E7" i="10" s="1"/>
  <c r="P8" i="10"/>
  <c r="Q8" i="10" s="1"/>
  <c r="O8" i="10"/>
  <c r="N8" i="10"/>
  <c r="M8" i="10"/>
  <c r="L8" i="10"/>
  <c r="K8" i="10"/>
  <c r="I8" i="10"/>
  <c r="H8" i="10"/>
  <c r="G8" i="10"/>
  <c r="J8" i="10" s="1"/>
  <c r="F8" i="10"/>
  <c r="E8" i="10"/>
  <c r="N7" i="10"/>
  <c r="K7" i="10"/>
  <c r="M7" i="10" s="1"/>
  <c r="O6" i="10"/>
  <c r="O4" i="10" s="1"/>
  <c r="L6" i="10"/>
  <c r="L4" i="10" s="1"/>
  <c r="I6" i="10"/>
  <c r="I4" i="10" s="1"/>
  <c r="F6" i="10"/>
  <c r="F4" i="10" s="1"/>
  <c r="P328" i="5"/>
  <c r="M328" i="5"/>
  <c r="Q328" i="5" s="1"/>
  <c r="J328" i="5"/>
  <c r="P327" i="5"/>
  <c r="Q327" i="5" s="1"/>
  <c r="M327" i="5"/>
  <c r="J327" i="5"/>
  <c r="P326" i="5"/>
  <c r="M326" i="5"/>
  <c r="J326" i="5"/>
  <c r="Q326" i="5" s="1"/>
  <c r="S325" i="13" s="1"/>
  <c r="P325" i="5"/>
  <c r="M325" i="5"/>
  <c r="Q325" i="5" s="1"/>
  <c r="J325" i="5"/>
  <c r="P324" i="5"/>
  <c r="Q324" i="5" s="1"/>
  <c r="S323" i="13" s="1"/>
  <c r="M324" i="5"/>
  <c r="J324" i="5"/>
  <c r="P323" i="5"/>
  <c r="M323" i="5"/>
  <c r="J323" i="5"/>
  <c r="Q323" i="5" s="1"/>
  <c r="P322" i="5"/>
  <c r="M322" i="5"/>
  <c r="J322" i="5"/>
  <c r="P321" i="5"/>
  <c r="Q321" i="5" s="1"/>
  <c r="M321" i="5"/>
  <c r="J321" i="5"/>
  <c r="P320" i="5"/>
  <c r="M320" i="5"/>
  <c r="J320" i="5"/>
  <c r="Q320" i="5" s="1"/>
  <c r="S319" i="13" s="1"/>
  <c r="P319" i="5"/>
  <c r="M319" i="5"/>
  <c r="Q319" i="5" s="1"/>
  <c r="J319" i="5"/>
  <c r="P318" i="5"/>
  <c r="Q318" i="5" s="1"/>
  <c r="S317" i="13" s="1"/>
  <c r="M318" i="5"/>
  <c r="J318" i="5"/>
  <c r="P317" i="5"/>
  <c r="M317" i="5"/>
  <c r="J317" i="5"/>
  <c r="Q317" i="5" s="1"/>
  <c r="P316" i="5"/>
  <c r="M316" i="5"/>
  <c r="J316" i="5"/>
  <c r="P315" i="5"/>
  <c r="Q315" i="5" s="1"/>
  <c r="M315" i="5"/>
  <c r="J315" i="5"/>
  <c r="P314" i="5"/>
  <c r="M314" i="5"/>
  <c r="J314" i="5"/>
  <c r="Q314" i="5" s="1"/>
  <c r="S313" i="13" s="1"/>
  <c r="P313" i="5"/>
  <c r="M313" i="5"/>
  <c r="Q313" i="5" s="1"/>
  <c r="J313" i="5"/>
  <c r="P312" i="5"/>
  <c r="Q312" i="5" s="1"/>
  <c r="S311" i="13" s="1"/>
  <c r="M312" i="5"/>
  <c r="J312" i="5"/>
  <c r="P311" i="5"/>
  <c r="M311" i="5"/>
  <c r="J311" i="5"/>
  <c r="Q311" i="5" s="1"/>
  <c r="P310" i="5"/>
  <c r="M310" i="5"/>
  <c r="J310" i="5"/>
  <c r="P309" i="5"/>
  <c r="Q309" i="5" s="1"/>
  <c r="M309" i="5"/>
  <c r="J309" i="5"/>
  <c r="P308" i="5"/>
  <c r="M308" i="5"/>
  <c r="J308" i="5"/>
  <c r="Q308" i="5" s="1"/>
  <c r="S307" i="13" s="1"/>
  <c r="P307" i="5"/>
  <c r="M307" i="5"/>
  <c r="Q307" i="5" s="1"/>
  <c r="J307" i="5"/>
  <c r="P306" i="5"/>
  <c r="M306" i="5"/>
  <c r="J306" i="5"/>
  <c r="P305" i="5"/>
  <c r="M305" i="5"/>
  <c r="J305" i="5"/>
  <c r="Q305" i="5" s="1"/>
  <c r="P304" i="5"/>
  <c r="M304" i="5"/>
  <c r="J304" i="5"/>
  <c r="P303" i="5"/>
  <c r="Q303" i="5" s="1"/>
  <c r="M303" i="5"/>
  <c r="J303" i="5"/>
  <c r="P302" i="5"/>
  <c r="M302" i="5"/>
  <c r="J302" i="5"/>
  <c r="Q302" i="5" s="1"/>
  <c r="S301" i="13" s="1"/>
  <c r="P301" i="5"/>
  <c r="M301" i="5"/>
  <c r="Q301" i="5" s="1"/>
  <c r="J301" i="5"/>
  <c r="P300" i="5"/>
  <c r="O300" i="5"/>
  <c r="N300" i="5"/>
  <c r="M300" i="5"/>
  <c r="L300" i="5"/>
  <c r="K300" i="5"/>
  <c r="I300" i="5"/>
  <c r="H300" i="5"/>
  <c r="G300" i="5"/>
  <c r="J300" i="5" s="1"/>
  <c r="F300" i="5"/>
  <c r="E300" i="5"/>
  <c r="O299" i="5"/>
  <c r="N299" i="5"/>
  <c r="P299" i="5" s="1"/>
  <c r="L299" i="5"/>
  <c r="K299" i="5"/>
  <c r="M299" i="5" s="1"/>
  <c r="Q299" i="5" s="1"/>
  <c r="I299" i="5"/>
  <c r="H299" i="5"/>
  <c r="G299" i="5"/>
  <c r="F299" i="5"/>
  <c r="E299" i="5"/>
  <c r="J299" i="5" s="1"/>
  <c r="P298" i="5"/>
  <c r="M298" i="5"/>
  <c r="Q298" i="5" s="1"/>
  <c r="S297" i="13" s="1"/>
  <c r="J298" i="5"/>
  <c r="P297" i="5"/>
  <c r="Q297" i="5" s="1"/>
  <c r="M297" i="5"/>
  <c r="J297" i="5"/>
  <c r="P296" i="5"/>
  <c r="M296" i="5"/>
  <c r="J296" i="5"/>
  <c r="Q296" i="5" s="1"/>
  <c r="S295" i="13" s="1"/>
  <c r="P295" i="5"/>
  <c r="M295" i="5"/>
  <c r="J295" i="5"/>
  <c r="P294" i="5"/>
  <c r="Q294" i="5" s="1"/>
  <c r="S293" i="13" s="1"/>
  <c r="M294" i="5"/>
  <c r="J294" i="5"/>
  <c r="P293" i="5"/>
  <c r="M293" i="5"/>
  <c r="J293" i="5"/>
  <c r="Q293" i="5" s="1"/>
  <c r="P292" i="5"/>
  <c r="M292" i="5"/>
  <c r="J292" i="5"/>
  <c r="P291" i="5"/>
  <c r="Q291" i="5" s="1"/>
  <c r="M291" i="5"/>
  <c r="J291" i="5"/>
  <c r="P290" i="5"/>
  <c r="M290" i="5"/>
  <c r="J290" i="5"/>
  <c r="Q290" i="5" s="1"/>
  <c r="S289" i="13" s="1"/>
  <c r="P289" i="5"/>
  <c r="Q289" i="5" s="1"/>
  <c r="M289" i="5"/>
  <c r="J289" i="5"/>
  <c r="P288" i="5"/>
  <c r="M288" i="5"/>
  <c r="J288" i="5"/>
  <c r="P287" i="5"/>
  <c r="M287" i="5"/>
  <c r="J287" i="5"/>
  <c r="Q287" i="5" s="1"/>
  <c r="P286" i="5"/>
  <c r="M286" i="5"/>
  <c r="J286" i="5"/>
  <c r="P285" i="5"/>
  <c r="Q285" i="5" s="1"/>
  <c r="M285" i="5"/>
  <c r="J285" i="5"/>
  <c r="P284" i="5"/>
  <c r="M284" i="5"/>
  <c r="J284" i="5"/>
  <c r="Q284" i="5" s="1"/>
  <c r="S283" i="13" s="1"/>
  <c r="P283" i="5"/>
  <c r="M283" i="5"/>
  <c r="J283" i="5"/>
  <c r="P282" i="5"/>
  <c r="Q282" i="5" s="1"/>
  <c r="S281" i="13" s="1"/>
  <c r="M282" i="5"/>
  <c r="J282" i="5"/>
  <c r="P281" i="5"/>
  <c r="M281" i="5"/>
  <c r="J281" i="5"/>
  <c r="Q281" i="5" s="1"/>
  <c r="P280" i="5"/>
  <c r="Q280" i="5" s="1"/>
  <c r="S279" i="13" s="1"/>
  <c r="M280" i="5"/>
  <c r="J280" i="5"/>
  <c r="P279" i="5"/>
  <c r="Q279" i="5" s="1"/>
  <c r="M279" i="5"/>
  <c r="J279" i="5"/>
  <c r="O278" i="5"/>
  <c r="N278" i="5"/>
  <c r="L278" i="5"/>
  <c r="K278" i="5"/>
  <c r="I278" i="5"/>
  <c r="H278" i="5"/>
  <c r="H270" i="5" s="1"/>
  <c r="G278" i="5"/>
  <c r="F278" i="5"/>
  <c r="E278" i="5"/>
  <c r="O277" i="5"/>
  <c r="N277" i="5"/>
  <c r="L277" i="5"/>
  <c r="K277" i="5"/>
  <c r="I277" i="5"/>
  <c r="I269" i="5" s="1"/>
  <c r="H277" i="5"/>
  <c r="G277" i="5"/>
  <c r="F277" i="5"/>
  <c r="E277" i="5"/>
  <c r="P276" i="5"/>
  <c r="Q276" i="5" s="1"/>
  <c r="S275" i="13" s="1"/>
  <c r="M276" i="5"/>
  <c r="J276" i="5"/>
  <c r="P275" i="5"/>
  <c r="M275" i="5"/>
  <c r="J275" i="5"/>
  <c r="Q275" i="5" s="1"/>
  <c r="P274" i="5"/>
  <c r="M274" i="5"/>
  <c r="J274" i="5"/>
  <c r="P273" i="5"/>
  <c r="Q273" i="5" s="1"/>
  <c r="M273" i="5"/>
  <c r="J273" i="5"/>
  <c r="P272" i="5"/>
  <c r="M272" i="5"/>
  <c r="J272" i="5"/>
  <c r="Q272" i="5" s="1"/>
  <c r="S271" i="13" s="1"/>
  <c r="P271" i="5"/>
  <c r="Q271" i="5" s="1"/>
  <c r="M271" i="5"/>
  <c r="J271" i="5"/>
  <c r="O270" i="5"/>
  <c r="L270" i="5"/>
  <c r="I270" i="5"/>
  <c r="G270" i="5"/>
  <c r="F270" i="5"/>
  <c r="N269" i="5"/>
  <c r="H269" i="5"/>
  <c r="G269" i="5"/>
  <c r="P267" i="5"/>
  <c r="J267" i="5"/>
  <c r="Q267" i="5" s="1"/>
  <c r="S266" i="13" s="1"/>
  <c r="P266" i="5"/>
  <c r="M266" i="5"/>
  <c r="Q266" i="5" s="1"/>
  <c r="J266" i="5"/>
  <c r="P265" i="5"/>
  <c r="Q265" i="5" s="1"/>
  <c r="S264" i="13" s="1"/>
  <c r="M265" i="5"/>
  <c r="J265" i="5"/>
  <c r="P264" i="5"/>
  <c r="M264" i="5"/>
  <c r="J264" i="5"/>
  <c r="Q264" i="5" s="1"/>
  <c r="P263" i="5"/>
  <c r="M263" i="5"/>
  <c r="J263" i="5"/>
  <c r="P262" i="5"/>
  <c r="Q262" i="5" s="1"/>
  <c r="M262" i="5"/>
  <c r="J262" i="5"/>
  <c r="P261" i="5"/>
  <c r="M261" i="5"/>
  <c r="J261" i="5"/>
  <c r="Q261" i="5" s="1"/>
  <c r="S260" i="13" s="1"/>
  <c r="P260" i="5"/>
  <c r="M260" i="5"/>
  <c r="Q260" i="5" s="1"/>
  <c r="J260" i="5"/>
  <c r="P259" i="5"/>
  <c r="Q259" i="5" s="1"/>
  <c r="S258" i="13" s="1"/>
  <c r="M259" i="5"/>
  <c r="J259" i="5"/>
  <c r="P258" i="5"/>
  <c r="M258" i="5"/>
  <c r="J258" i="5"/>
  <c r="Q258" i="5" s="1"/>
  <c r="P257" i="5"/>
  <c r="M257" i="5"/>
  <c r="Q257" i="5" s="1"/>
  <c r="S256" i="13" s="1"/>
  <c r="J257" i="5"/>
  <c r="P256" i="5"/>
  <c r="Q256" i="5" s="1"/>
  <c r="M256" i="5"/>
  <c r="J256" i="5"/>
  <c r="P255" i="5"/>
  <c r="M255" i="5"/>
  <c r="J255" i="5"/>
  <c r="P254" i="5"/>
  <c r="M254" i="5"/>
  <c r="Q254" i="5" s="1"/>
  <c r="J254" i="5"/>
  <c r="P253" i="5"/>
  <c r="Q253" i="5" s="1"/>
  <c r="S252" i="13" s="1"/>
  <c r="M253" i="5"/>
  <c r="J253" i="5"/>
  <c r="P252" i="5"/>
  <c r="M252" i="5"/>
  <c r="J252" i="5"/>
  <c r="Q252" i="5" s="1"/>
  <c r="P251" i="5"/>
  <c r="M251" i="5"/>
  <c r="Q251" i="5" s="1"/>
  <c r="P250" i="5"/>
  <c r="M250" i="5"/>
  <c r="Q250" i="5" s="1"/>
  <c r="J250" i="5"/>
  <c r="O249" i="5"/>
  <c r="P249" i="5" s="1"/>
  <c r="N249" i="5"/>
  <c r="L249" i="5"/>
  <c r="K249" i="5"/>
  <c r="M249" i="5" s="1"/>
  <c r="I249" i="5"/>
  <c r="H249" i="5"/>
  <c r="G249" i="5"/>
  <c r="F249" i="5"/>
  <c r="E249" i="5"/>
  <c r="O248" i="5"/>
  <c r="N248" i="5"/>
  <c r="P248" i="5" s="1"/>
  <c r="L248" i="5"/>
  <c r="K248" i="5"/>
  <c r="M248" i="5" s="1"/>
  <c r="Q248" i="5" s="1"/>
  <c r="I248" i="5"/>
  <c r="H248" i="5"/>
  <c r="G248" i="5"/>
  <c r="F248" i="5"/>
  <c r="E248" i="5"/>
  <c r="J248" i="5" s="1"/>
  <c r="P246" i="5"/>
  <c r="M246" i="5"/>
  <c r="J246" i="5"/>
  <c r="P245" i="5"/>
  <c r="Q245" i="5" s="1"/>
  <c r="M245" i="5"/>
  <c r="J245" i="5"/>
  <c r="P244" i="5"/>
  <c r="M244" i="5"/>
  <c r="J244" i="5"/>
  <c r="Q244" i="5" s="1"/>
  <c r="S243" i="13" s="1"/>
  <c r="P243" i="5"/>
  <c r="M243" i="5"/>
  <c r="J243" i="5"/>
  <c r="P242" i="5"/>
  <c r="M242" i="5"/>
  <c r="J242" i="5"/>
  <c r="P241" i="5"/>
  <c r="M241" i="5"/>
  <c r="J241" i="5"/>
  <c r="Q241" i="5" s="1"/>
  <c r="P240" i="5"/>
  <c r="M240" i="5"/>
  <c r="J240" i="5"/>
  <c r="P239" i="5"/>
  <c r="Q239" i="5" s="1"/>
  <c r="M239" i="5"/>
  <c r="J239" i="5"/>
  <c r="P238" i="5"/>
  <c r="M238" i="5"/>
  <c r="J238" i="5"/>
  <c r="P237" i="5"/>
  <c r="Q237" i="5" s="1"/>
  <c r="M237" i="5"/>
  <c r="J237" i="5"/>
  <c r="P236" i="5"/>
  <c r="M236" i="5"/>
  <c r="J236" i="5"/>
  <c r="P235" i="5"/>
  <c r="M235" i="5"/>
  <c r="J235" i="5"/>
  <c r="Q235" i="5" s="1"/>
  <c r="P234" i="5"/>
  <c r="M234" i="5"/>
  <c r="J234" i="5"/>
  <c r="P233" i="5"/>
  <c r="Q233" i="5" s="1"/>
  <c r="M233" i="5"/>
  <c r="J233" i="5"/>
  <c r="P232" i="5"/>
  <c r="M232" i="5"/>
  <c r="J232" i="5"/>
  <c r="Q232" i="5" s="1"/>
  <c r="S231" i="13" s="1"/>
  <c r="P231" i="5"/>
  <c r="M231" i="5"/>
  <c r="J231" i="5"/>
  <c r="P230" i="5"/>
  <c r="M230" i="5"/>
  <c r="J230" i="5"/>
  <c r="P229" i="5"/>
  <c r="M229" i="5"/>
  <c r="J229" i="5"/>
  <c r="Q229" i="5" s="1"/>
  <c r="P228" i="5"/>
  <c r="M228" i="5"/>
  <c r="J228" i="5"/>
  <c r="P227" i="5"/>
  <c r="Q227" i="5" s="1"/>
  <c r="M227" i="5"/>
  <c r="J227" i="5"/>
  <c r="O226" i="5"/>
  <c r="N226" i="5"/>
  <c r="P226" i="5" s="1"/>
  <c r="L226" i="5"/>
  <c r="K226" i="5"/>
  <c r="M226" i="5" s="1"/>
  <c r="I226" i="5"/>
  <c r="H226" i="5"/>
  <c r="G226" i="5"/>
  <c r="F226" i="5"/>
  <c r="E226" i="5"/>
  <c r="O225" i="5"/>
  <c r="P225" i="5" s="1"/>
  <c r="N225" i="5"/>
  <c r="L225" i="5"/>
  <c r="M225" i="5" s="1"/>
  <c r="K225" i="5"/>
  <c r="I225" i="5"/>
  <c r="H225" i="5"/>
  <c r="G225" i="5"/>
  <c r="F225" i="5"/>
  <c r="J225" i="5" s="1"/>
  <c r="E225" i="5"/>
  <c r="P223" i="5"/>
  <c r="M223" i="5"/>
  <c r="J223" i="5"/>
  <c r="P222" i="5"/>
  <c r="M222" i="5"/>
  <c r="J222" i="5"/>
  <c r="Q222" i="5" s="1"/>
  <c r="P221" i="5"/>
  <c r="M221" i="5"/>
  <c r="J221" i="5"/>
  <c r="P220" i="5"/>
  <c r="Q220" i="5" s="1"/>
  <c r="M220" i="5"/>
  <c r="J220" i="5"/>
  <c r="P219" i="5"/>
  <c r="M219" i="5"/>
  <c r="J219" i="5"/>
  <c r="P218" i="5"/>
  <c r="Q218" i="5" s="1"/>
  <c r="M218" i="5"/>
  <c r="J218" i="5"/>
  <c r="P217" i="5"/>
  <c r="Q217" i="5" s="1"/>
  <c r="S216" i="13" s="1"/>
  <c r="M217" i="5"/>
  <c r="J217" i="5"/>
  <c r="P216" i="5"/>
  <c r="M216" i="5"/>
  <c r="J216" i="5"/>
  <c r="Q216" i="5" s="1"/>
  <c r="P215" i="5"/>
  <c r="M215" i="5"/>
  <c r="J215" i="5"/>
  <c r="P214" i="5"/>
  <c r="Q214" i="5" s="1"/>
  <c r="M214" i="5"/>
  <c r="J214" i="5"/>
  <c r="P213" i="5"/>
  <c r="M213" i="5"/>
  <c r="J213" i="5"/>
  <c r="Q213" i="5" s="1"/>
  <c r="S212" i="13" s="1"/>
  <c r="P212" i="5"/>
  <c r="M212" i="5"/>
  <c r="J212" i="5"/>
  <c r="P211" i="5"/>
  <c r="N211" i="5"/>
  <c r="M211" i="5"/>
  <c r="J211" i="5"/>
  <c r="N210" i="5"/>
  <c r="P210" i="5" s="1"/>
  <c r="M210" i="5"/>
  <c r="Q210" i="5" s="1"/>
  <c r="J210" i="5"/>
  <c r="P209" i="5"/>
  <c r="M209" i="5"/>
  <c r="J209" i="5"/>
  <c r="P208" i="5"/>
  <c r="Q208" i="5" s="1"/>
  <c r="M208" i="5"/>
  <c r="J208" i="5"/>
  <c r="P207" i="5"/>
  <c r="M207" i="5"/>
  <c r="J207" i="5"/>
  <c r="Q207" i="5" s="1"/>
  <c r="S206" i="13" s="1"/>
  <c r="P206" i="5"/>
  <c r="M206" i="5"/>
  <c r="J206" i="5"/>
  <c r="P205" i="5"/>
  <c r="Q205" i="5" s="1"/>
  <c r="M205" i="5"/>
  <c r="J205" i="5"/>
  <c r="P204" i="5"/>
  <c r="M204" i="5"/>
  <c r="J204" i="5"/>
  <c r="Q204" i="5" s="1"/>
  <c r="P203" i="5"/>
  <c r="M203" i="5"/>
  <c r="J203" i="5"/>
  <c r="P202" i="5"/>
  <c r="Q202" i="5" s="1"/>
  <c r="M202" i="5"/>
  <c r="J202" i="5"/>
  <c r="P201" i="5"/>
  <c r="M201" i="5"/>
  <c r="J201" i="5"/>
  <c r="P200" i="5"/>
  <c r="Q200" i="5" s="1"/>
  <c r="M200" i="5"/>
  <c r="J200" i="5"/>
  <c r="P199" i="5"/>
  <c r="M199" i="5"/>
  <c r="J199" i="5"/>
  <c r="P198" i="5"/>
  <c r="M198" i="5"/>
  <c r="J198" i="5"/>
  <c r="Q198" i="5" s="1"/>
  <c r="P197" i="5"/>
  <c r="M197" i="5"/>
  <c r="J197" i="5"/>
  <c r="P196" i="5"/>
  <c r="Q196" i="5" s="1"/>
  <c r="M196" i="5"/>
  <c r="J196" i="5"/>
  <c r="P195" i="5"/>
  <c r="M195" i="5"/>
  <c r="J195" i="5"/>
  <c r="Q195" i="5" s="1"/>
  <c r="S194" i="13" s="1"/>
  <c r="P194" i="5"/>
  <c r="M194" i="5"/>
  <c r="J194" i="5"/>
  <c r="O193" i="5"/>
  <c r="P193" i="5" s="1"/>
  <c r="N193" i="5"/>
  <c r="M193" i="5"/>
  <c r="L193" i="5"/>
  <c r="K193" i="5"/>
  <c r="I193" i="5"/>
  <c r="H193" i="5"/>
  <c r="G193" i="5"/>
  <c r="G185" i="5" s="1"/>
  <c r="F193" i="5"/>
  <c r="E193" i="5"/>
  <c r="O192" i="5"/>
  <c r="N192" i="5"/>
  <c r="L192" i="5"/>
  <c r="K192" i="5"/>
  <c r="I192" i="5"/>
  <c r="H192" i="5"/>
  <c r="H184" i="5" s="1"/>
  <c r="G192" i="5"/>
  <c r="F192" i="5"/>
  <c r="E192" i="5"/>
  <c r="P191" i="5"/>
  <c r="Q191" i="5" s="1"/>
  <c r="S190" i="13" s="1"/>
  <c r="M191" i="5"/>
  <c r="J191" i="5"/>
  <c r="P190" i="5"/>
  <c r="Q190" i="5" s="1"/>
  <c r="M190" i="5"/>
  <c r="J190" i="5"/>
  <c r="P189" i="5"/>
  <c r="M189" i="5"/>
  <c r="J189" i="5"/>
  <c r="Q189" i="5" s="1"/>
  <c r="S188" i="13" s="1"/>
  <c r="P188" i="5"/>
  <c r="M188" i="5"/>
  <c r="J188" i="5"/>
  <c r="P187" i="5"/>
  <c r="Q187" i="5" s="1"/>
  <c r="S186" i="13" s="1"/>
  <c r="M187" i="5"/>
  <c r="J187" i="5"/>
  <c r="P186" i="5"/>
  <c r="M186" i="5"/>
  <c r="J186" i="5"/>
  <c r="Q186" i="5" s="1"/>
  <c r="N185" i="5"/>
  <c r="L185" i="5"/>
  <c r="K185" i="5"/>
  <c r="H185" i="5"/>
  <c r="F185" i="5"/>
  <c r="E185" i="5"/>
  <c r="O184" i="5"/>
  <c r="L184" i="5"/>
  <c r="I184" i="5"/>
  <c r="G184" i="5"/>
  <c r="F184" i="5"/>
  <c r="P182" i="5"/>
  <c r="M182" i="5"/>
  <c r="J182" i="5"/>
  <c r="Q182" i="5" s="1"/>
  <c r="S181" i="13" s="1"/>
  <c r="P181" i="5"/>
  <c r="M181" i="5"/>
  <c r="Q181" i="5" s="1"/>
  <c r="J181" i="5"/>
  <c r="P180" i="5"/>
  <c r="Q180" i="5" s="1"/>
  <c r="S179" i="13" s="1"/>
  <c r="M180" i="5"/>
  <c r="J180" i="5"/>
  <c r="P179" i="5"/>
  <c r="M179" i="5"/>
  <c r="J179" i="5"/>
  <c r="Q179" i="5" s="1"/>
  <c r="P178" i="5"/>
  <c r="M178" i="5"/>
  <c r="J178" i="5"/>
  <c r="P177" i="5"/>
  <c r="Q177" i="5" s="1"/>
  <c r="M177" i="5"/>
  <c r="J177" i="5"/>
  <c r="P176" i="5"/>
  <c r="M176" i="5"/>
  <c r="J176" i="5"/>
  <c r="Q176" i="5" s="1"/>
  <c r="P175" i="5"/>
  <c r="Q175" i="5" s="1"/>
  <c r="M175" i="5"/>
  <c r="J175" i="5"/>
  <c r="P174" i="5"/>
  <c r="M174" i="5"/>
  <c r="J174" i="5"/>
  <c r="P173" i="5"/>
  <c r="M173" i="5"/>
  <c r="J173" i="5"/>
  <c r="Q173" i="5" s="1"/>
  <c r="P172" i="5"/>
  <c r="M172" i="5"/>
  <c r="J172" i="5"/>
  <c r="P171" i="5"/>
  <c r="Q171" i="5" s="1"/>
  <c r="M171" i="5"/>
  <c r="J171" i="5"/>
  <c r="P170" i="5"/>
  <c r="M170" i="5"/>
  <c r="J170" i="5"/>
  <c r="Q170" i="5" s="1"/>
  <c r="P169" i="5"/>
  <c r="M169" i="5"/>
  <c r="J169" i="5"/>
  <c r="P166" i="5"/>
  <c r="M166" i="5"/>
  <c r="J166" i="5"/>
  <c r="P165" i="5"/>
  <c r="M165" i="5"/>
  <c r="J165" i="5"/>
  <c r="Q165" i="5" s="1"/>
  <c r="P164" i="5"/>
  <c r="M164" i="5"/>
  <c r="J164" i="5"/>
  <c r="P163" i="5"/>
  <c r="Q163" i="5" s="1"/>
  <c r="M163" i="5"/>
  <c r="J163" i="5"/>
  <c r="P162" i="5"/>
  <c r="M162" i="5"/>
  <c r="J162" i="5"/>
  <c r="Q162" i="5" s="1"/>
  <c r="P161" i="5"/>
  <c r="M161" i="5"/>
  <c r="J161" i="5"/>
  <c r="P160" i="5"/>
  <c r="M160" i="5"/>
  <c r="J160" i="5"/>
  <c r="P159" i="5"/>
  <c r="M159" i="5"/>
  <c r="J159" i="5"/>
  <c r="Q159" i="5" s="1"/>
  <c r="O158" i="5"/>
  <c r="N158" i="5"/>
  <c r="P158" i="5" s="1"/>
  <c r="L158" i="5"/>
  <c r="K158" i="5"/>
  <c r="M158" i="5" s="1"/>
  <c r="I158" i="5"/>
  <c r="H158" i="5"/>
  <c r="G158" i="5"/>
  <c r="F158" i="5"/>
  <c r="E158" i="5"/>
  <c r="P157" i="5"/>
  <c r="O157" i="5"/>
  <c r="N157" i="5"/>
  <c r="M157" i="5"/>
  <c r="L157" i="5"/>
  <c r="K157" i="5"/>
  <c r="I157" i="5"/>
  <c r="H157" i="5"/>
  <c r="G157" i="5"/>
  <c r="J157" i="5" s="1"/>
  <c r="F157" i="5"/>
  <c r="E157" i="5"/>
  <c r="P155" i="5"/>
  <c r="M155" i="5"/>
  <c r="J155" i="5"/>
  <c r="Q155" i="5" s="1"/>
  <c r="P154" i="5"/>
  <c r="M154" i="5"/>
  <c r="Q154" i="5" s="1"/>
  <c r="J154" i="5"/>
  <c r="P153" i="5"/>
  <c r="Q153" i="5" s="1"/>
  <c r="M153" i="5"/>
  <c r="J153" i="5"/>
  <c r="P152" i="5"/>
  <c r="M152" i="5"/>
  <c r="J152" i="5"/>
  <c r="Q152" i="5" s="1"/>
  <c r="P151" i="5"/>
  <c r="M151" i="5"/>
  <c r="J151" i="5"/>
  <c r="P150" i="5"/>
  <c r="Q150" i="5" s="1"/>
  <c r="M150" i="5"/>
  <c r="J150" i="5"/>
  <c r="P149" i="5"/>
  <c r="M149" i="5"/>
  <c r="J149" i="5"/>
  <c r="Q149" i="5" s="1"/>
  <c r="P148" i="5"/>
  <c r="M148" i="5"/>
  <c r="Q148" i="5" s="1"/>
  <c r="J148" i="5"/>
  <c r="P147" i="5"/>
  <c r="O147" i="5"/>
  <c r="N147" i="5"/>
  <c r="M147" i="5"/>
  <c r="L147" i="5"/>
  <c r="K147" i="5"/>
  <c r="I147" i="5"/>
  <c r="H147" i="5"/>
  <c r="G147" i="5"/>
  <c r="J147" i="5" s="1"/>
  <c r="F147" i="5"/>
  <c r="E147" i="5"/>
  <c r="O146" i="5"/>
  <c r="N146" i="5"/>
  <c r="P146" i="5" s="1"/>
  <c r="L146" i="5"/>
  <c r="K146" i="5"/>
  <c r="M146" i="5" s="1"/>
  <c r="Q146" i="5" s="1"/>
  <c r="I146" i="5"/>
  <c r="H146" i="5"/>
  <c r="G146" i="5"/>
  <c r="F146" i="5"/>
  <c r="E146" i="5"/>
  <c r="J146" i="5" s="1"/>
  <c r="P144" i="5"/>
  <c r="M144" i="5"/>
  <c r="J144" i="5"/>
  <c r="P143" i="5"/>
  <c r="Q143" i="5" s="1"/>
  <c r="M143" i="5"/>
  <c r="J143" i="5"/>
  <c r="P142" i="5"/>
  <c r="M142" i="5"/>
  <c r="J142" i="5"/>
  <c r="Q142" i="5" s="1"/>
  <c r="P141" i="5"/>
  <c r="Q141" i="5" s="1"/>
  <c r="M141" i="5"/>
  <c r="J141" i="5"/>
  <c r="P140" i="5"/>
  <c r="Q140" i="5" s="1"/>
  <c r="M140" i="5"/>
  <c r="J140" i="5"/>
  <c r="P139" i="5"/>
  <c r="M139" i="5"/>
  <c r="J139" i="5"/>
  <c r="Q139" i="5" s="1"/>
  <c r="P138" i="5"/>
  <c r="Q138" i="5" s="1"/>
  <c r="M138" i="5"/>
  <c r="J138" i="5"/>
  <c r="P137" i="5"/>
  <c r="Q137" i="5" s="1"/>
  <c r="M137" i="5"/>
  <c r="J137" i="5"/>
  <c r="P136" i="5"/>
  <c r="M136" i="5"/>
  <c r="J136" i="5"/>
  <c r="Q136" i="5" s="1"/>
  <c r="P135" i="5"/>
  <c r="Q135" i="5" s="1"/>
  <c r="M135" i="5"/>
  <c r="J135" i="5"/>
  <c r="P134" i="5"/>
  <c r="O134" i="5"/>
  <c r="N134" i="5"/>
  <c r="M134" i="5"/>
  <c r="L134" i="5"/>
  <c r="K134" i="5"/>
  <c r="I134" i="5"/>
  <c r="H134" i="5"/>
  <c r="G134" i="5"/>
  <c r="F134" i="5"/>
  <c r="E134" i="5"/>
  <c r="O133" i="5"/>
  <c r="N133" i="5"/>
  <c r="P133" i="5" s="1"/>
  <c r="L133" i="5"/>
  <c r="K133" i="5"/>
  <c r="M133" i="5" s="1"/>
  <c r="I133" i="5"/>
  <c r="H133" i="5"/>
  <c r="G133" i="5"/>
  <c r="F133" i="5"/>
  <c r="E133" i="5"/>
  <c r="J133" i="5" s="1"/>
  <c r="P131" i="5"/>
  <c r="M131" i="5"/>
  <c r="J131" i="5"/>
  <c r="P130" i="5"/>
  <c r="Q130" i="5" s="1"/>
  <c r="M130" i="5"/>
  <c r="J130" i="5"/>
  <c r="P129" i="5"/>
  <c r="M129" i="5"/>
  <c r="J129" i="5"/>
  <c r="Q129" i="5" s="1"/>
  <c r="P128" i="5"/>
  <c r="Q128" i="5" s="1"/>
  <c r="M128" i="5"/>
  <c r="J128" i="5"/>
  <c r="P127" i="5"/>
  <c r="M127" i="5"/>
  <c r="J127" i="5"/>
  <c r="P126" i="5"/>
  <c r="M126" i="5"/>
  <c r="J126" i="5"/>
  <c r="Q126" i="5" s="1"/>
  <c r="P125" i="5"/>
  <c r="Q125" i="5" s="1"/>
  <c r="M125" i="5"/>
  <c r="J125" i="5"/>
  <c r="P124" i="5"/>
  <c r="Q124" i="5" s="1"/>
  <c r="M124" i="5"/>
  <c r="J124" i="5"/>
  <c r="P123" i="5"/>
  <c r="M123" i="5"/>
  <c r="J123" i="5"/>
  <c r="Q123" i="5" s="1"/>
  <c r="P122" i="5"/>
  <c r="Q122" i="5" s="1"/>
  <c r="M122" i="5"/>
  <c r="J122" i="5"/>
  <c r="P121" i="5"/>
  <c r="M121" i="5"/>
  <c r="J121" i="5"/>
  <c r="P120" i="5"/>
  <c r="M120" i="5"/>
  <c r="J120" i="5"/>
  <c r="Q120" i="5" s="1"/>
  <c r="P119" i="5"/>
  <c r="M119" i="5"/>
  <c r="J119" i="5"/>
  <c r="P118" i="5"/>
  <c r="Q118" i="5" s="1"/>
  <c r="M118" i="5"/>
  <c r="J118" i="5"/>
  <c r="O117" i="5"/>
  <c r="N117" i="5"/>
  <c r="P117" i="5" s="1"/>
  <c r="L117" i="5"/>
  <c r="K117" i="5"/>
  <c r="M117" i="5" s="1"/>
  <c r="I117" i="5"/>
  <c r="H117" i="5"/>
  <c r="G117" i="5"/>
  <c r="F117" i="5"/>
  <c r="E117" i="5"/>
  <c r="O116" i="5"/>
  <c r="P116" i="5" s="1"/>
  <c r="N116" i="5"/>
  <c r="L116" i="5"/>
  <c r="M116" i="5" s="1"/>
  <c r="K116" i="5"/>
  <c r="I116" i="5"/>
  <c r="H116" i="5"/>
  <c r="G116" i="5"/>
  <c r="F116" i="5"/>
  <c r="J116" i="5" s="1"/>
  <c r="E116" i="5"/>
  <c r="P114" i="5"/>
  <c r="M114" i="5"/>
  <c r="J114" i="5"/>
  <c r="P113" i="5"/>
  <c r="M113" i="5"/>
  <c r="J113" i="5"/>
  <c r="Q113" i="5" s="1"/>
  <c r="P112" i="5"/>
  <c r="M112" i="5"/>
  <c r="J112" i="5"/>
  <c r="P111" i="5"/>
  <c r="Q111" i="5" s="1"/>
  <c r="M111" i="5"/>
  <c r="J111" i="5"/>
  <c r="O110" i="5"/>
  <c r="N110" i="5"/>
  <c r="P110" i="5" s="1"/>
  <c r="L110" i="5"/>
  <c r="K110" i="5"/>
  <c r="M110" i="5" s="1"/>
  <c r="I110" i="5"/>
  <c r="H110" i="5"/>
  <c r="G110" i="5"/>
  <c r="F110" i="5"/>
  <c r="E110" i="5"/>
  <c r="J110" i="5" s="1"/>
  <c r="O109" i="5"/>
  <c r="P109" i="5" s="1"/>
  <c r="N109" i="5"/>
  <c r="L109" i="5"/>
  <c r="M109" i="5" s="1"/>
  <c r="K109" i="5"/>
  <c r="I109" i="5"/>
  <c r="H109" i="5"/>
  <c r="G109" i="5"/>
  <c r="F109" i="5"/>
  <c r="J109" i="5" s="1"/>
  <c r="E109" i="5"/>
  <c r="P107" i="5"/>
  <c r="M107" i="5"/>
  <c r="J107" i="5"/>
  <c r="P106" i="5"/>
  <c r="M106" i="5"/>
  <c r="J106" i="5"/>
  <c r="Q106" i="5" s="1"/>
  <c r="P105" i="5"/>
  <c r="M105" i="5"/>
  <c r="J105" i="5"/>
  <c r="P104" i="5"/>
  <c r="M104" i="5"/>
  <c r="J104" i="5"/>
  <c r="Q104" i="5" s="1"/>
  <c r="P103" i="5"/>
  <c r="M103" i="5"/>
  <c r="J103" i="5"/>
  <c r="P102" i="5"/>
  <c r="Q102" i="5" s="1"/>
  <c r="M102" i="5"/>
  <c r="J102" i="5"/>
  <c r="P101" i="5"/>
  <c r="M101" i="5"/>
  <c r="J101" i="5"/>
  <c r="Q101" i="5" s="1"/>
  <c r="P100" i="5"/>
  <c r="M100" i="5"/>
  <c r="Q100" i="5" s="1"/>
  <c r="J100" i="5"/>
  <c r="P99" i="5"/>
  <c r="M99" i="5"/>
  <c r="J99" i="5"/>
  <c r="P98" i="5"/>
  <c r="Q98" i="5" s="1"/>
  <c r="M98" i="5"/>
  <c r="J98" i="5"/>
  <c r="O97" i="5"/>
  <c r="N97" i="5"/>
  <c r="L97" i="5"/>
  <c r="K97" i="5"/>
  <c r="I97" i="5"/>
  <c r="H97" i="5"/>
  <c r="G97" i="5"/>
  <c r="F97" i="5"/>
  <c r="E97" i="5"/>
  <c r="J97" i="5" s="1"/>
  <c r="P96" i="5"/>
  <c r="O96" i="5"/>
  <c r="N96" i="5"/>
  <c r="M96" i="5"/>
  <c r="L96" i="5"/>
  <c r="K96" i="5"/>
  <c r="I96" i="5"/>
  <c r="H96" i="5"/>
  <c r="G96" i="5"/>
  <c r="J96" i="5" s="1"/>
  <c r="F96" i="5"/>
  <c r="E96" i="5"/>
  <c r="P94" i="5"/>
  <c r="M94" i="5"/>
  <c r="J94" i="5"/>
  <c r="Q94" i="5" s="1"/>
  <c r="P93" i="5"/>
  <c r="M93" i="5"/>
  <c r="Q93" i="5" s="1"/>
  <c r="J93" i="5"/>
  <c r="P92" i="5"/>
  <c r="Q92" i="5" s="1"/>
  <c r="M92" i="5"/>
  <c r="J92" i="5"/>
  <c r="P91" i="5"/>
  <c r="M91" i="5"/>
  <c r="J91" i="5"/>
  <c r="Q91" i="5" s="1"/>
  <c r="Q90" i="5"/>
  <c r="J90" i="5"/>
  <c r="K86" i="5" s="1"/>
  <c r="Q89" i="5"/>
  <c r="M89" i="5"/>
  <c r="P89" i="5" s="1"/>
  <c r="J89" i="5"/>
  <c r="P88" i="5"/>
  <c r="M88" i="5"/>
  <c r="J88" i="5"/>
  <c r="P87" i="5"/>
  <c r="M87" i="5"/>
  <c r="J87" i="5"/>
  <c r="Q87" i="5" s="1"/>
  <c r="O86" i="5"/>
  <c r="M86" i="5"/>
  <c r="L86" i="5"/>
  <c r="I86" i="5"/>
  <c r="H86" i="5"/>
  <c r="G86" i="5"/>
  <c r="F86" i="5"/>
  <c r="E86" i="5"/>
  <c r="O85" i="5"/>
  <c r="M85" i="5"/>
  <c r="L85" i="5"/>
  <c r="K85" i="5"/>
  <c r="I85" i="5"/>
  <c r="H85" i="5"/>
  <c r="G85" i="5"/>
  <c r="J85" i="5" s="1"/>
  <c r="F85" i="5"/>
  <c r="E85" i="5"/>
  <c r="P83" i="5"/>
  <c r="M83" i="5"/>
  <c r="J83" i="5"/>
  <c r="Q83" i="5" s="1"/>
  <c r="P82" i="5"/>
  <c r="Q82" i="5" s="1"/>
  <c r="M82" i="5"/>
  <c r="J82" i="5"/>
  <c r="P81" i="5"/>
  <c r="M81" i="5"/>
  <c r="J81" i="5"/>
  <c r="Q81" i="5" s="1"/>
  <c r="P80" i="5"/>
  <c r="M80" i="5"/>
  <c r="Q80" i="5" s="1"/>
  <c r="J80" i="5"/>
  <c r="P79" i="5"/>
  <c r="M79" i="5"/>
  <c r="J79" i="5"/>
  <c r="P78" i="5"/>
  <c r="M78" i="5"/>
  <c r="J78" i="5"/>
  <c r="Q78" i="5" s="1"/>
  <c r="P77" i="5"/>
  <c r="M77" i="5"/>
  <c r="Q77" i="5" s="1"/>
  <c r="J77" i="5"/>
  <c r="P76" i="5"/>
  <c r="M76" i="5"/>
  <c r="J76" i="5"/>
  <c r="P75" i="5"/>
  <c r="M75" i="5"/>
  <c r="J75" i="5"/>
  <c r="P74" i="5"/>
  <c r="M74" i="5"/>
  <c r="J74" i="5"/>
  <c r="Q74" i="5" s="1"/>
  <c r="P73" i="5"/>
  <c r="Q73" i="5" s="1"/>
  <c r="M73" i="5"/>
  <c r="J73" i="5"/>
  <c r="P72" i="5"/>
  <c r="M72" i="5"/>
  <c r="J72" i="5"/>
  <c r="Q72" i="5" s="1"/>
  <c r="P71" i="5"/>
  <c r="M71" i="5"/>
  <c r="Q71" i="5" s="1"/>
  <c r="J71" i="5"/>
  <c r="P70" i="5"/>
  <c r="Q70" i="5" s="1"/>
  <c r="M70" i="5"/>
  <c r="J70" i="5"/>
  <c r="P69" i="5"/>
  <c r="M69" i="5"/>
  <c r="J69" i="5"/>
  <c r="Q69" i="5" s="1"/>
  <c r="P68" i="5"/>
  <c r="M68" i="5"/>
  <c r="Q68" i="5" s="1"/>
  <c r="J68" i="5"/>
  <c r="P67" i="5"/>
  <c r="M67" i="5"/>
  <c r="J67" i="5"/>
  <c r="P66" i="5"/>
  <c r="Q66" i="5" s="1"/>
  <c r="M66" i="5"/>
  <c r="J66" i="5"/>
  <c r="P65" i="5"/>
  <c r="M65" i="5"/>
  <c r="J65" i="5"/>
  <c r="Q65" i="5" s="1"/>
  <c r="P64" i="5"/>
  <c r="Q64" i="5" s="1"/>
  <c r="M64" i="5"/>
  <c r="J64" i="5"/>
  <c r="P63" i="5"/>
  <c r="M63" i="5"/>
  <c r="J63" i="5"/>
  <c r="Q63" i="5" s="1"/>
  <c r="P62" i="5"/>
  <c r="M62" i="5"/>
  <c r="Q62" i="5" s="1"/>
  <c r="J62" i="5"/>
  <c r="P61" i="5"/>
  <c r="M61" i="5"/>
  <c r="J61" i="5"/>
  <c r="P60" i="5"/>
  <c r="M60" i="5"/>
  <c r="J60" i="5"/>
  <c r="Q60" i="5" s="1"/>
  <c r="O59" i="5"/>
  <c r="N59" i="5"/>
  <c r="P59" i="5" s="1"/>
  <c r="L59" i="5"/>
  <c r="K59" i="5"/>
  <c r="I59" i="5"/>
  <c r="H59" i="5"/>
  <c r="G59" i="5"/>
  <c r="F59" i="5"/>
  <c r="E59" i="5"/>
  <c r="O58" i="5"/>
  <c r="P58" i="5" s="1"/>
  <c r="N58" i="5"/>
  <c r="L58" i="5"/>
  <c r="M58" i="5" s="1"/>
  <c r="K58" i="5"/>
  <c r="I58" i="5"/>
  <c r="H58" i="5"/>
  <c r="G58" i="5"/>
  <c r="F58" i="5"/>
  <c r="J58" i="5" s="1"/>
  <c r="E58" i="5"/>
  <c r="P56" i="5"/>
  <c r="M56" i="5"/>
  <c r="J56" i="5"/>
  <c r="P55" i="5"/>
  <c r="M55" i="5"/>
  <c r="J55" i="5"/>
  <c r="Q55" i="5" s="1"/>
  <c r="P54" i="5"/>
  <c r="M54" i="5"/>
  <c r="J54" i="5"/>
  <c r="P53" i="5"/>
  <c r="M53" i="5"/>
  <c r="J53" i="5"/>
  <c r="Q53" i="5" s="1"/>
  <c r="P52" i="5"/>
  <c r="M52" i="5"/>
  <c r="J52" i="5"/>
  <c r="P51" i="5"/>
  <c r="Q51" i="5" s="1"/>
  <c r="M51" i="5"/>
  <c r="J51" i="5"/>
  <c r="P50" i="5"/>
  <c r="M50" i="5"/>
  <c r="J50" i="5"/>
  <c r="Q50" i="5" s="1"/>
  <c r="P49" i="5"/>
  <c r="M49" i="5"/>
  <c r="Q49" i="5" s="1"/>
  <c r="J49" i="5"/>
  <c r="P48" i="5"/>
  <c r="M48" i="5"/>
  <c r="M44" i="5" s="1"/>
  <c r="J48" i="5"/>
  <c r="P47" i="5"/>
  <c r="Q47" i="5" s="1"/>
  <c r="M47" i="5"/>
  <c r="J47" i="5"/>
  <c r="P46" i="5"/>
  <c r="M46" i="5"/>
  <c r="J46" i="5"/>
  <c r="Q46" i="5" s="1"/>
  <c r="P45" i="5"/>
  <c r="M45" i="5"/>
  <c r="J45" i="5"/>
  <c r="P44" i="5"/>
  <c r="O44" i="5"/>
  <c r="O40" i="5" s="1"/>
  <c r="N44" i="5"/>
  <c r="N40" i="5" s="1"/>
  <c r="P40" i="5" s="1"/>
  <c r="L44" i="5"/>
  <c r="L40" i="5" s="1"/>
  <c r="K44" i="5"/>
  <c r="K40" i="5" s="1"/>
  <c r="I44" i="5"/>
  <c r="I40" i="5" s="1"/>
  <c r="H44" i="5"/>
  <c r="H40" i="5" s="1"/>
  <c r="G44" i="5"/>
  <c r="F44" i="5"/>
  <c r="F40" i="5" s="1"/>
  <c r="E44" i="5"/>
  <c r="E40" i="5" s="1"/>
  <c r="P43" i="5"/>
  <c r="O43" i="5"/>
  <c r="O39" i="5" s="1"/>
  <c r="N43" i="5"/>
  <c r="M43" i="5"/>
  <c r="L43" i="5"/>
  <c r="L39" i="5" s="1"/>
  <c r="K43" i="5"/>
  <c r="J43" i="5"/>
  <c r="I43" i="5"/>
  <c r="I39" i="5" s="1"/>
  <c r="H43" i="5"/>
  <c r="G43" i="5"/>
  <c r="G39" i="5" s="1"/>
  <c r="F43" i="5"/>
  <c r="F39" i="5" s="1"/>
  <c r="E43" i="5"/>
  <c r="P42" i="5"/>
  <c r="M42" i="5"/>
  <c r="J42" i="5"/>
  <c r="Q42" i="5" s="1"/>
  <c r="P41" i="5"/>
  <c r="M41" i="5"/>
  <c r="Q41" i="5" s="1"/>
  <c r="J41" i="5"/>
  <c r="G40" i="5"/>
  <c r="N39" i="5"/>
  <c r="P39" i="5" s="1"/>
  <c r="K39" i="5"/>
  <c r="H39" i="5"/>
  <c r="E39" i="5"/>
  <c r="J39" i="5" s="1"/>
  <c r="P37" i="5"/>
  <c r="M37" i="5"/>
  <c r="J37" i="5"/>
  <c r="P36" i="5"/>
  <c r="Q36" i="5" s="1"/>
  <c r="M36" i="5"/>
  <c r="J36" i="5"/>
  <c r="P35" i="5"/>
  <c r="M35" i="5"/>
  <c r="J35" i="5"/>
  <c r="Q35" i="5" s="1"/>
  <c r="P34" i="5"/>
  <c r="M34" i="5"/>
  <c r="Q34" i="5" s="1"/>
  <c r="J34" i="5"/>
  <c r="P33" i="5"/>
  <c r="M33" i="5"/>
  <c r="J33" i="5"/>
  <c r="P32" i="5"/>
  <c r="M32" i="5"/>
  <c r="J32" i="5"/>
  <c r="Q32" i="5" s="1"/>
  <c r="P31" i="5"/>
  <c r="M31" i="5"/>
  <c r="Q31" i="5" s="1"/>
  <c r="J31" i="5"/>
  <c r="P30" i="5"/>
  <c r="Q30" i="5" s="1"/>
  <c r="M30" i="5"/>
  <c r="J30" i="5"/>
  <c r="P29" i="5"/>
  <c r="M29" i="5"/>
  <c r="J29" i="5"/>
  <c r="P28" i="5"/>
  <c r="M28" i="5"/>
  <c r="Q28" i="5" s="1"/>
  <c r="J28" i="5"/>
  <c r="P27" i="5"/>
  <c r="M27" i="5"/>
  <c r="J27" i="5"/>
  <c r="P26" i="5"/>
  <c r="M26" i="5"/>
  <c r="J26" i="5"/>
  <c r="J22" i="5" s="1"/>
  <c r="P25" i="5"/>
  <c r="M25" i="5"/>
  <c r="J25" i="5"/>
  <c r="P24" i="5"/>
  <c r="M24" i="5"/>
  <c r="M22" i="5" s="1"/>
  <c r="J24" i="5"/>
  <c r="O23" i="5"/>
  <c r="N23" i="5"/>
  <c r="N7" i="5" s="1"/>
  <c r="P7" i="5" s="1"/>
  <c r="L23" i="5"/>
  <c r="K23" i="5"/>
  <c r="K7" i="5" s="1"/>
  <c r="I23" i="5"/>
  <c r="H23" i="5"/>
  <c r="H7" i="5" s="1"/>
  <c r="G23" i="5"/>
  <c r="F23" i="5"/>
  <c r="E23" i="5"/>
  <c r="O22" i="5"/>
  <c r="O6" i="5" s="1"/>
  <c r="N22" i="5"/>
  <c r="L22" i="5"/>
  <c r="L6" i="5" s="1"/>
  <c r="K22" i="5"/>
  <c r="I22" i="5"/>
  <c r="I6" i="5" s="1"/>
  <c r="H22" i="5"/>
  <c r="G22" i="5"/>
  <c r="F22" i="5"/>
  <c r="F6" i="5" s="1"/>
  <c r="E22" i="5"/>
  <c r="P21" i="5"/>
  <c r="M21" i="5"/>
  <c r="J21" i="5"/>
  <c r="P20" i="5"/>
  <c r="M20" i="5"/>
  <c r="J20" i="5"/>
  <c r="Q20" i="5" s="1"/>
  <c r="P19" i="5"/>
  <c r="M19" i="5"/>
  <c r="J19" i="5"/>
  <c r="P18" i="5"/>
  <c r="Q18" i="5" s="1"/>
  <c r="M18" i="5"/>
  <c r="J18" i="5"/>
  <c r="P17" i="5"/>
  <c r="M17" i="5"/>
  <c r="J17" i="5"/>
  <c r="Q17" i="5" s="1"/>
  <c r="P16" i="5"/>
  <c r="M16" i="5"/>
  <c r="Q16" i="5" s="1"/>
  <c r="J16" i="5"/>
  <c r="P15" i="5"/>
  <c r="Q15" i="5" s="1"/>
  <c r="M15" i="5"/>
  <c r="J15" i="5"/>
  <c r="P14" i="5"/>
  <c r="M14" i="5"/>
  <c r="J14" i="5"/>
  <c r="Q14" i="5" s="1"/>
  <c r="P13" i="5"/>
  <c r="M13" i="5"/>
  <c r="J13" i="5"/>
  <c r="P12" i="5"/>
  <c r="Q12" i="5" s="1"/>
  <c r="M12" i="5"/>
  <c r="J12" i="5"/>
  <c r="P11" i="5"/>
  <c r="M11" i="5"/>
  <c r="J11" i="5"/>
  <c r="Q11" i="5" s="1"/>
  <c r="P10" i="5"/>
  <c r="M10" i="5"/>
  <c r="Q10" i="5" s="1"/>
  <c r="J10" i="5"/>
  <c r="P9" i="5"/>
  <c r="O9" i="5"/>
  <c r="N9" i="5"/>
  <c r="M9" i="5"/>
  <c r="L9" i="5"/>
  <c r="K9" i="5"/>
  <c r="I9" i="5"/>
  <c r="H9" i="5"/>
  <c r="G9" i="5"/>
  <c r="F9" i="5"/>
  <c r="E9" i="5"/>
  <c r="O8" i="5"/>
  <c r="N8" i="5"/>
  <c r="L8" i="5"/>
  <c r="K8" i="5"/>
  <c r="I8" i="5"/>
  <c r="H8" i="5"/>
  <c r="H6" i="5" s="1"/>
  <c r="H4" i="5" s="1"/>
  <c r="G8" i="5"/>
  <c r="F8" i="5"/>
  <c r="E8" i="5"/>
  <c r="O7" i="5"/>
  <c r="L7" i="5"/>
  <c r="I7" i="5"/>
  <c r="F7" i="5"/>
  <c r="G6" i="5"/>
  <c r="O270" i="4"/>
  <c r="N270" i="4"/>
  <c r="O269" i="4"/>
  <c r="N269" i="4"/>
  <c r="L270" i="4"/>
  <c r="K270" i="4"/>
  <c r="L269" i="4"/>
  <c r="K269" i="4"/>
  <c r="I270" i="4"/>
  <c r="H270" i="4"/>
  <c r="F270" i="4"/>
  <c r="E270" i="4"/>
  <c r="I269" i="4"/>
  <c r="H269" i="4"/>
  <c r="F269" i="4"/>
  <c r="E269" i="4"/>
  <c r="G269" i="4"/>
  <c r="G299" i="4"/>
  <c r="O210" i="4"/>
  <c r="N210" i="4"/>
  <c r="L210" i="4"/>
  <c r="K210" i="4"/>
  <c r="I210" i="4"/>
  <c r="H210" i="4"/>
  <c r="F210" i="4"/>
  <c r="G210" i="4"/>
  <c r="AC181" i="13"/>
  <c r="AB181" i="13"/>
  <c r="AA181" i="13"/>
  <c r="Z181" i="13"/>
  <c r="Y181" i="13"/>
  <c r="X181" i="13"/>
  <c r="W181" i="13"/>
  <c r="V181" i="13"/>
  <c r="U181" i="13"/>
  <c r="T181" i="13"/>
  <c r="R181" i="13"/>
  <c r="P181" i="13"/>
  <c r="O181" i="13"/>
  <c r="N181" i="13"/>
  <c r="M181" i="13"/>
  <c r="L181" i="13"/>
  <c r="K181" i="13"/>
  <c r="J181" i="13"/>
  <c r="I181" i="13"/>
  <c r="H181" i="13"/>
  <c r="G181" i="13"/>
  <c r="E181" i="13"/>
  <c r="AB179" i="13"/>
  <c r="AA179" i="13"/>
  <c r="Z179" i="13"/>
  <c r="Y179" i="13"/>
  <c r="X179" i="13"/>
  <c r="W179" i="13"/>
  <c r="V179" i="13"/>
  <c r="U179" i="13"/>
  <c r="T179" i="13"/>
  <c r="R179" i="13"/>
  <c r="P179" i="13"/>
  <c r="O179" i="13"/>
  <c r="N179" i="13"/>
  <c r="M179" i="13"/>
  <c r="L179" i="13"/>
  <c r="K179" i="13"/>
  <c r="J179" i="13"/>
  <c r="I179" i="13"/>
  <c r="H179" i="13"/>
  <c r="G179" i="13"/>
  <c r="E179" i="13"/>
  <c r="W177" i="13"/>
  <c r="AA177" i="13"/>
  <c r="AB177" i="13"/>
  <c r="Z177" i="13"/>
  <c r="X177" i="13"/>
  <c r="V177" i="13"/>
  <c r="T177" i="13"/>
  <c r="R177" i="13"/>
  <c r="P177" i="13"/>
  <c r="N177" i="13"/>
  <c r="L177" i="13"/>
  <c r="J177" i="13"/>
  <c r="H177" i="13"/>
  <c r="D177" i="13"/>
  <c r="M157" i="4"/>
  <c r="P157" i="4"/>
  <c r="O158" i="4"/>
  <c r="N158" i="4"/>
  <c r="O157" i="4"/>
  <c r="N157" i="4"/>
  <c r="L158" i="4"/>
  <c r="K158" i="4"/>
  <c r="L157" i="4"/>
  <c r="K157" i="4"/>
  <c r="I158" i="4"/>
  <c r="H158" i="4"/>
  <c r="G158" i="4"/>
  <c r="F158" i="4"/>
  <c r="I157" i="4"/>
  <c r="H157" i="4"/>
  <c r="G157" i="4"/>
  <c r="F157" i="4"/>
  <c r="E158" i="4"/>
  <c r="E157" i="4"/>
  <c r="P181" i="4"/>
  <c r="M181" i="4"/>
  <c r="P180" i="4"/>
  <c r="M180" i="4"/>
  <c r="P179" i="4"/>
  <c r="M179" i="4"/>
  <c r="P178" i="4"/>
  <c r="M178" i="4"/>
  <c r="J181" i="4"/>
  <c r="Q181" i="4" s="1"/>
  <c r="J180" i="4"/>
  <c r="Q180" i="4" s="1"/>
  <c r="Q179" i="13" s="1"/>
  <c r="J179" i="4"/>
  <c r="J178" i="4"/>
  <c r="Q178" i="4" s="1"/>
  <c r="Q177" i="13" s="1"/>
  <c r="Q232" i="10" l="1"/>
  <c r="U231" i="13" s="1"/>
  <c r="Q328" i="10"/>
  <c r="U327" i="13" s="1"/>
  <c r="Q326" i="10"/>
  <c r="U325" i="13" s="1"/>
  <c r="T323" i="13"/>
  <c r="Q322" i="10"/>
  <c r="U321" i="13" s="1"/>
  <c r="J300" i="10"/>
  <c r="Q300" i="10" s="1"/>
  <c r="U299" i="13" s="1"/>
  <c r="Q316" i="10"/>
  <c r="U315" i="13" s="1"/>
  <c r="Q314" i="10"/>
  <c r="U313" i="13" s="1"/>
  <c r="Q310" i="10"/>
  <c r="U309" i="13" s="1"/>
  <c r="Q308" i="10"/>
  <c r="U307" i="13" s="1"/>
  <c r="Q304" i="10"/>
  <c r="U303" i="13" s="1"/>
  <c r="Q302" i="10"/>
  <c r="U301" i="13" s="1"/>
  <c r="Q298" i="10"/>
  <c r="U297" i="13" s="1"/>
  <c r="J269" i="10"/>
  <c r="Q296" i="10"/>
  <c r="U295" i="13" s="1"/>
  <c r="Q292" i="10"/>
  <c r="U291" i="13" s="1"/>
  <c r="Q290" i="10"/>
  <c r="U289" i="13" s="1"/>
  <c r="Q284" i="10"/>
  <c r="U283" i="13" s="1"/>
  <c r="J278" i="10"/>
  <c r="Q278" i="10" s="1"/>
  <c r="U277" i="13" s="1"/>
  <c r="Q280" i="10"/>
  <c r="U279" i="13" s="1"/>
  <c r="Q265" i="10"/>
  <c r="U264" i="13" s="1"/>
  <c r="Q259" i="10"/>
  <c r="U258" i="13" s="1"/>
  <c r="Q255" i="10"/>
  <c r="U254" i="13" s="1"/>
  <c r="J249" i="10"/>
  <c r="Q249" i="10" s="1"/>
  <c r="U248" i="13" s="1"/>
  <c r="Q246" i="10"/>
  <c r="U245" i="13" s="1"/>
  <c r="Q240" i="10"/>
  <c r="U239" i="13" s="1"/>
  <c r="J226" i="10"/>
  <c r="Q226" i="10" s="1"/>
  <c r="U225" i="13" s="1"/>
  <c r="Q234" i="10"/>
  <c r="U233" i="13" s="1"/>
  <c r="Q228" i="10"/>
  <c r="U227" i="13" s="1"/>
  <c r="Q221" i="10"/>
  <c r="U220" i="13" s="1"/>
  <c r="Q219" i="10"/>
  <c r="U218" i="13" s="1"/>
  <c r="Q215" i="10"/>
  <c r="U214" i="13" s="1"/>
  <c r="Q213" i="10"/>
  <c r="U212" i="13" s="1"/>
  <c r="Q209" i="10"/>
  <c r="U208" i="13" s="1"/>
  <c r="Q207" i="10"/>
  <c r="U206" i="13" s="1"/>
  <c r="M5" i="6"/>
  <c r="H4" i="10"/>
  <c r="Q131" i="10"/>
  <c r="Q127" i="10"/>
  <c r="Q123" i="10"/>
  <c r="Q121" i="10"/>
  <c r="Q117" i="10"/>
  <c r="Q107" i="10"/>
  <c r="Q103" i="10"/>
  <c r="J97" i="10"/>
  <c r="Q97" i="10" s="1"/>
  <c r="Q94" i="10"/>
  <c r="H5" i="10"/>
  <c r="J86" i="10"/>
  <c r="Q86" i="10" s="1"/>
  <c r="Q79" i="10"/>
  <c r="Q75" i="10"/>
  <c r="Q69" i="10"/>
  <c r="Q65" i="10"/>
  <c r="Q63" i="10"/>
  <c r="Q61" i="10"/>
  <c r="Q50" i="10"/>
  <c r="Q48" i="10"/>
  <c r="J44" i="10"/>
  <c r="J40" i="10"/>
  <c r="Q42" i="10"/>
  <c r="Q27" i="10"/>
  <c r="Q21" i="10"/>
  <c r="Q15" i="10"/>
  <c r="G7" i="10"/>
  <c r="G5" i="10" s="1"/>
  <c r="J9" i="10"/>
  <c r="Q9" i="10" s="1"/>
  <c r="Q6" i="9"/>
  <c r="Q4" i="9"/>
  <c r="P86" i="9"/>
  <c r="Q86" i="9" s="1"/>
  <c r="N5" i="9"/>
  <c r="P5" i="9" s="1"/>
  <c r="Q5" i="9" s="1"/>
  <c r="Y184" i="13"/>
  <c r="Q6" i="6"/>
  <c r="Q270" i="6"/>
  <c r="W269" i="13" s="1"/>
  <c r="P86" i="6"/>
  <c r="Q86" i="6" s="1"/>
  <c r="N5" i="6"/>
  <c r="P5" i="6" s="1"/>
  <c r="Q4" i="6"/>
  <c r="Q322" i="5"/>
  <c r="S321" i="13" s="1"/>
  <c r="Q316" i="5"/>
  <c r="S315" i="13" s="1"/>
  <c r="Q310" i="5"/>
  <c r="S309" i="13" s="1"/>
  <c r="Q306" i="5"/>
  <c r="S305" i="13" s="1"/>
  <c r="Q304" i="5"/>
  <c r="S303" i="13" s="1"/>
  <c r="Q288" i="5"/>
  <c r="S287" i="13" s="1"/>
  <c r="Q263" i="5"/>
  <c r="S262" i="13" s="1"/>
  <c r="Q255" i="5"/>
  <c r="S254" i="13" s="1"/>
  <c r="J249" i="5"/>
  <c r="Q249" i="5" s="1"/>
  <c r="S248" i="13" s="1"/>
  <c r="S237" i="13"/>
  <c r="Q238" i="5"/>
  <c r="Q246" i="5"/>
  <c r="S245" i="13" s="1"/>
  <c r="Q242" i="5"/>
  <c r="S241" i="13" s="1"/>
  <c r="Q236" i="5"/>
  <c r="S235" i="13" s="1"/>
  <c r="Q230" i="5"/>
  <c r="S229" i="13" s="1"/>
  <c r="J226" i="5"/>
  <c r="Q226" i="5" s="1"/>
  <c r="S225" i="13" s="1"/>
  <c r="Q228" i="5"/>
  <c r="S227" i="13" s="1"/>
  <c r="I5" i="10"/>
  <c r="L5" i="5"/>
  <c r="G4" i="5"/>
  <c r="I4" i="5"/>
  <c r="Q223" i="5"/>
  <c r="S222" i="13" s="1"/>
  <c r="P185" i="5"/>
  <c r="M185" i="5"/>
  <c r="Q219" i="5"/>
  <c r="S218" i="13" s="1"/>
  <c r="Q209" i="5"/>
  <c r="S208" i="13" s="1"/>
  <c r="Q201" i="5"/>
  <c r="S200" i="13" s="1"/>
  <c r="Q199" i="5"/>
  <c r="S198" i="13" s="1"/>
  <c r="Q174" i="5"/>
  <c r="Q166" i="5"/>
  <c r="Q164" i="5"/>
  <c r="Q160" i="5"/>
  <c r="H5" i="5"/>
  <c r="Q151" i="5"/>
  <c r="J134" i="5"/>
  <c r="Q131" i="5"/>
  <c r="Q127" i="5"/>
  <c r="J117" i="5"/>
  <c r="Q117" i="5" s="1"/>
  <c r="Q121" i="5"/>
  <c r="Q119" i="5"/>
  <c r="Q114" i="5"/>
  <c r="Q110" i="5"/>
  <c r="Q107" i="5"/>
  <c r="Q105" i="5"/>
  <c r="Q103" i="5"/>
  <c r="Q88" i="5"/>
  <c r="J86" i="5"/>
  <c r="Q79" i="5"/>
  <c r="Q75" i="5"/>
  <c r="Q61" i="5"/>
  <c r="Q56" i="5"/>
  <c r="Q54" i="5"/>
  <c r="Q52" i="5"/>
  <c r="Q37" i="5"/>
  <c r="Q27" i="5"/>
  <c r="G7" i="5"/>
  <c r="G5" i="5" s="1"/>
  <c r="J23" i="5"/>
  <c r="Q21" i="5"/>
  <c r="Q19" i="5"/>
  <c r="Q13" i="5"/>
  <c r="E7" i="5"/>
  <c r="AC177" i="13"/>
  <c r="Y177" i="13"/>
  <c r="P6" i="10"/>
  <c r="Q39" i="10"/>
  <c r="M6" i="10"/>
  <c r="Q43" i="10"/>
  <c r="P7" i="10"/>
  <c r="E4" i="10"/>
  <c r="Q23" i="10"/>
  <c r="Q40" i="10"/>
  <c r="Q59" i="10"/>
  <c r="Q28" i="10"/>
  <c r="G6" i="10"/>
  <c r="G4" i="10" s="1"/>
  <c r="Q26" i="10"/>
  <c r="Q22" i="10" s="1"/>
  <c r="J43" i="10"/>
  <c r="Q46" i="10"/>
  <c r="Q44" i="10" s="1"/>
  <c r="Q47" i="10"/>
  <c r="Q56" i="10"/>
  <c r="M58" i="10"/>
  <c r="Q58" i="10" s="1"/>
  <c r="Q66" i="10"/>
  <c r="Q72" i="10"/>
  <c r="Q81" i="10"/>
  <c r="Q88" i="10"/>
  <c r="Q109" i="10"/>
  <c r="Q110" i="10"/>
  <c r="M22" i="10"/>
  <c r="M44" i="10"/>
  <c r="J58" i="10"/>
  <c r="M89" i="10"/>
  <c r="K85" i="10"/>
  <c r="M85" i="10" s="1"/>
  <c r="Q96" i="10"/>
  <c r="U177" i="13"/>
  <c r="P210" i="10"/>
  <c r="Q248" i="10"/>
  <c r="M210" i="10"/>
  <c r="Q225" i="10"/>
  <c r="Q269" i="10"/>
  <c r="M270" i="10"/>
  <c r="J277" i="10"/>
  <c r="Q277" i="10" s="1"/>
  <c r="F270" i="10"/>
  <c r="F5" i="10" s="1"/>
  <c r="L270" i="10"/>
  <c r="L5" i="10" s="1"/>
  <c r="O270" i="10"/>
  <c r="O5" i="10" s="1"/>
  <c r="P8" i="5"/>
  <c r="N6" i="5"/>
  <c r="F5" i="5"/>
  <c r="M8" i="5"/>
  <c r="K6" i="5"/>
  <c r="Q24" i="5"/>
  <c r="P22" i="5"/>
  <c r="P23" i="5"/>
  <c r="Q33" i="5"/>
  <c r="M40" i="5"/>
  <c r="M7" i="5"/>
  <c r="Q25" i="5"/>
  <c r="M23" i="5"/>
  <c r="Q29" i="5"/>
  <c r="I5" i="5"/>
  <c r="J8" i="5"/>
  <c r="E6" i="5"/>
  <c r="J9" i="5"/>
  <c r="Q9" i="5" s="1"/>
  <c r="Q26" i="5"/>
  <c r="M39" i="5"/>
  <c r="Q39" i="5" s="1"/>
  <c r="J40" i="5"/>
  <c r="Q40" i="5" s="1"/>
  <c r="Q58" i="5"/>
  <c r="J44" i="5"/>
  <c r="Q48" i="5"/>
  <c r="Q44" i="5" s="1"/>
  <c r="M59" i="5"/>
  <c r="Q67" i="5"/>
  <c r="Q76" i="5"/>
  <c r="N85" i="5"/>
  <c r="P85" i="5" s="1"/>
  <c r="Q85" i="5" s="1"/>
  <c r="M90" i="5"/>
  <c r="P97" i="5"/>
  <c r="Q99" i="5"/>
  <c r="Q112" i="5"/>
  <c r="Q133" i="5"/>
  <c r="Q134" i="5"/>
  <c r="Q109" i="5"/>
  <c r="Q45" i="5"/>
  <c r="Q43" i="5" s="1"/>
  <c r="J59" i="5"/>
  <c r="Q96" i="5"/>
  <c r="M97" i="5"/>
  <c r="Q116" i="5"/>
  <c r="Q144" i="5"/>
  <c r="J158" i="5"/>
  <c r="Q158" i="5" s="1"/>
  <c r="Q161" i="5"/>
  <c r="Q172" i="5"/>
  <c r="Q188" i="5"/>
  <c r="P192" i="5"/>
  <c r="N184" i="5"/>
  <c r="P184" i="5" s="1"/>
  <c r="Q197" i="5"/>
  <c r="S196" i="13" s="1"/>
  <c r="Q206" i="5"/>
  <c r="Q215" i="5"/>
  <c r="S214" i="13" s="1"/>
  <c r="Q225" i="5"/>
  <c r="Q234" i="5"/>
  <c r="S233" i="13" s="1"/>
  <c r="Q243" i="5"/>
  <c r="E269" i="5"/>
  <c r="K269" i="5"/>
  <c r="P277" i="5"/>
  <c r="O269" i="5"/>
  <c r="O4" i="5" s="1"/>
  <c r="M278" i="5"/>
  <c r="K270" i="5"/>
  <c r="Q286" i="5"/>
  <c r="Q295" i="5"/>
  <c r="M192" i="5"/>
  <c r="K184" i="5"/>
  <c r="M184" i="5" s="1"/>
  <c r="P269" i="5"/>
  <c r="M277" i="5"/>
  <c r="L269" i="5"/>
  <c r="L4" i="5" s="1"/>
  <c r="J278" i="5"/>
  <c r="E270" i="5"/>
  <c r="Q147" i="5"/>
  <c r="Q157" i="5"/>
  <c r="Q169" i="5"/>
  <c r="Q178" i="5"/>
  <c r="S177" i="13" s="1"/>
  <c r="J185" i="5"/>
  <c r="J192" i="5"/>
  <c r="E184" i="5"/>
  <c r="J184" i="5" s="1"/>
  <c r="J193" i="5"/>
  <c r="Q193" i="5" s="1"/>
  <c r="S192" i="13" s="1"/>
  <c r="Q194" i="5"/>
  <c r="Q203" i="5"/>
  <c r="S202" i="13" s="1"/>
  <c r="Q211" i="5"/>
  <c r="S210" i="13" s="1"/>
  <c r="Q212" i="5"/>
  <c r="Q221" i="5"/>
  <c r="S220" i="13" s="1"/>
  <c r="Q231" i="5"/>
  <c r="Q240" i="5"/>
  <c r="S239" i="13" s="1"/>
  <c r="Q274" i="5"/>
  <c r="S273" i="13" s="1"/>
  <c r="J277" i="5"/>
  <c r="F269" i="5"/>
  <c r="F4" i="5" s="1"/>
  <c r="P278" i="5"/>
  <c r="N270" i="5"/>
  <c r="P270" i="5" s="1"/>
  <c r="Q283" i="5"/>
  <c r="Q292" i="5"/>
  <c r="S291" i="13" s="1"/>
  <c r="Q300" i="5"/>
  <c r="S299" i="13" s="1"/>
  <c r="J157" i="4"/>
  <c r="Q179" i="4"/>
  <c r="G9" i="3"/>
  <c r="G23" i="3"/>
  <c r="K22" i="3"/>
  <c r="K6" i="3" s="1"/>
  <c r="K7" i="3"/>
  <c r="K9" i="3"/>
  <c r="M9" i="3"/>
  <c r="O9" i="3"/>
  <c r="P9" i="3"/>
  <c r="G193" i="3"/>
  <c r="G192" i="3"/>
  <c r="O211" i="3"/>
  <c r="O210" i="3"/>
  <c r="I211" i="3"/>
  <c r="H211" i="3"/>
  <c r="G211" i="3"/>
  <c r="F211" i="3"/>
  <c r="E211" i="3"/>
  <c r="J211" i="3" s="1"/>
  <c r="I210" i="3"/>
  <c r="H210" i="3"/>
  <c r="G210" i="3"/>
  <c r="F210" i="3"/>
  <c r="E210" i="3"/>
  <c r="K210" i="3"/>
  <c r="K211" i="3"/>
  <c r="X218" i="13"/>
  <c r="I218" i="13"/>
  <c r="E218" i="13"/>
  <c r="M216" i="13"/>
  <c r="K216" i="13"/>
  <c r="J216" i="13" s="1"/>
  <c r="I216" i="13"/>
  <c r="G216" i="13"/>
  <c r="E216" i="13"/>
  <c r="D216" i="13"/>
  <c r="E9" i="4"/>
  <c r="F9" i="4"/>
  <c r="F7" i="4" s="1"/>
  <c r="G9" i="4"/>
  <c r="H9" i="4"/>
  <c r="H7" i="4" s="1"/>
  <c r="I9" i="4"/>
  <c r="I7" i="4" s="1"/>
  <c r="P328" i="4"/>
  <c r="M328" i="4"/>
  <c r="J328" i="4"/>
  <c r="P327" i="4"/>
  <c r="Q327" i="4" s="1"/>
  <c r="M327" i="4"/>
  <c r="J327" i="4"/>
  <c r="P326" i="4"/>
  <c r="M326" i="4"/>
  <c r="J326" i="4"/>
  <c r="Q326" i="4" s="1"/>
  <c r="P325" i="4"/>
  <c r="Q325" i="4" s="1"/>
  <c r="M325" i="4"/>
  <c r="J325" i="4"/>
  <c r="P324" i="4"/>
  <c r="M324" i="4"/>
  <c r="J324" i="4"/>
  <c r="P323" i="4"/>
  <c r="M323" i="4"/>
  <c r="J323" i="4"/>
  <c r="Q323" i="4" s="1"/>
  <c r="P322" i="4"/>
  <c r="M322" i="4"/>
  <c r="J322" i="4"/>
  <c r="P321" i="4"/>
  <c r="M321" i="4"/>
  <c r="J321" i="4"/>
  <c r="P320" i="4"/>
  <c r="M320" i="4"/>
  <c r="J320" i="4"/>
  <c r="Q320" i="4" s="1"/>
  <c r="P319" i="4"/>
  <c r="Q319" i="4" s="1"/>
  <c r="M319" i="4"/>
  <c r="J319" i="4"/>
  <c r="P318" i="4"/>
  <c r="Q318" i="4" s="1"/>
  <c r="M318" i="4"/>
  <c r="J318" i="4"/>
  <c r="P317" i="4"/>
  <c r="M317" i="4"/>
  <c r="J317" i="4"/>
  <c r="Q317" i="4" s="1"/>
  <c r="P316" i="4"/>
  <c r="M316" i="4"/>
  <c r="J316" i="4"/>
  <c r="P315" i="4"/>
  <c r="Q315" i="4" s="1"/>
  <c r="M315" i="4"/>
  <c r="J315" i="4"/>
  <c r="P314" i="4"/>
  <c r="M314" i="4"/>
  <c r="J314" i="4"/>
  <c r="Q314" i="4" s="1"/>
  <c r="P313" i="4"/>
  <c r="M313" i="4"/>
  <c r="J313" i="4"/>
  <c r="P312" i="4"/>
  <c r="M312" i="4"/>
  <c r="J312" i="4"/>
  <c r="P311" i="4"/>
  <c r="M311" i="4"/>
  <c r="J311" i="4"/>
  <c r="Q311" i="4" s="1"/>
  <c r="P310" i="4"/>
  <c r="M310" i="4"/>
  <c r="J310" i="4"/>
  <c r="P309" i="4"/>
  <c r="Q309" i="4" s="1"/>
  <c r="M309" i="4"/>
  <c r="J309" i="4"/>
  <c r="P308" i="4"/>
  <c r="M308" i="4"/>
  <c r="J308" i="4"/>
  <c r="Q308" i="4" s="1"/>
  <c r="P307" i="4"/>
  <c r="Q307" i="4" s="1"/>
  <c r="M307" i="4"/>
  <c r="J307" i="4"/>
  <c r="P306" i="4"/>
  <c r="M306" i="4"/>
  <c r="J306" i="4"/>
  <c r="P305" i="4"/>
  <c r="M305" i="4"/>
  <c r="J305" i="4"/>
  <c r="Q305" i="4" s="1"/>
  <c r="P304" i="4"/>
  <c r="Q304" i="4" s="1"/>
  <c r="M304" i="4"/>
  <c r="J304" i="4"/>
  <c r="P303" i="4"/>
  <c r="Q303" i="4" s="1"/>
  <c r="M303" i="4"/>
  <c r="J303" i="4"/>
  <c r="P302" i="4"/>
  <c r="M302" i="4"/>
  <c r="J302" i="4"/>
  <c r="Q302" i="4" s="1"/>
  <c r="P301" i="4"/>
  <c r="Q301" i="4" s="1"/>
  <c r="M301" i="4"/>
  <c r="J301" i="4"/>
  <c r="P300" i="4"/>
  <c r="O300" i="4"/>
  <c r="N300" i="4"/>
  <c r="L300" i="4"/>
  <c r="K300" i="4"/>
  <c r="M300" i="4" s="1"/>
  <c r="I300" i="4"/>
  <c r="H300" i="4"/>
  <c r="G300" i="4"/>
  <c r="F300" i="4"/>
  <c r="E300" i="4"/>
  <c r="O299" i="4"/>
  <c r="N299" i="4"/>
  <c r="P299" i="4" s="1"/>
  <c r="L299" i="4"/>
  <c r="K299" i="4"/>
  <c r="M299" i="4" s="1"/>
  <c r="I299" i="4"/>
  <c r="H299" i="4"/>
  <c r="F299" i="4"/>
  <c r="E299" i="4"/>
  <c r="J299" i="4" s="1"/>
  <c r="P298" i="4"/>
  <c r="M298" i="4"/>
  <c r="J298" i="4"/>
  <c r="P297" i="4"/>
  <c r="M297" i="4"/>
  <c r="J297" i="4"/>
  <c r="P296" i="4"/>
  <c r="M296" i="4"/>
  <c r="J296" i="4"/>
  <c r="Q296" i="4" s="1"/>
  <c r="P295" i="4"/>
  <c r="Q295" i="4" s="1"/>
  <c r="M295" i="4"/>
  <c r="J295" i="4"/>
  <c r="P294" i="4"/>
  <c r="M294" i="4"/>
  <c r="J294" i="4"/>
  <c r="P293" i="4"/>
  <c r="M293" i="4"/>
  <c r="J293" i="4"/>
  <c r="Q293" i="4" s="1"/>
  <c r="P292" i="4"/>
  <c r="Q292" i="4" s="1"/>
  <c r="M292" i="4"/>
  <c r="J292" i="4"/>
  <c r="P291" i="4"/>
  <c r="Q291" i="4" s="1"/>
  <c r="M291" i="4"/>
  <c r="J291" i="4"/>
  <c r="P290" i="4"/>
  <c r="M290" i="4"/>
  <c r="J290" i="4"/>
  <c r="P289" i="4"/>
  <c r="Q289" i="4" s="1"/>
  <c r="M289" i="4"/>
  <c r="J289" i="4"/>
  <c r="P288" i="4"/>
  <c r="M288" i="4"/>
  <c r="J288" i="4"/>
  <c r="P287" i="4"/>
  <c r="M287" i="4"/>
  <c r="Q287" i="4" s="1"/>
  <c r="J287" i="4"/>
  <c r="P286" i="4"/>
  <c r="Q286" i="4" s="1"/>
  <c r="M286" i="4"/>
  <c r="J286" i="4"/>
  <c r="P285" i="4"/>
  <c r="Q285" i="4" s="1"/>
  <c r="M285" i="4"/>
  <c r="J285" i="4"/>
  <c r="P284" i="4"/>
  <c r="M284" i="4"/>
  <c r="J284" i="4"/>
  <c r="P283" i="4"/>
  <c r="M283" i="4"/>
  <c r="J283" i="4"/>
  <c r="P282" i="4"/>
  <c r="M282" i="4"/>
  <c r="J282" i="4"/>
  <c r="Q282" i="4" s="1"/>
  <c r="P281" i="4"/>
  <c r="M281" i="4"/>
  <c r="Q281" i="4" s="1"/>
  <c r="J281" i="4"/>
  <c r="P280" i="4"/>
  <c r="M280" i="4"/>
  <c r="J280" i="4"/>
  <c r="P279" i="4"/>
  <c r="M279" i="4"/>
  <c r="J279" i="4"/>
  <c r="Q279" i="4" s="1"/>
  <c r="O278" i="4"/>
  <c r="N278" i="4"/>
  <c r="P278" i="4" s="1"/>
  <c r="L278" i="4"/>
  <c r="K278" i="4"/>
  <c r="M278" i="4" s="1"/>
  <c r="I278" i="4"/>
  <c r="H278" i="4"/>
  <c r="G278" i="4"/>
  <c r="F278" i="4"/>
  <c r="E278" i="4"/>
  <c r="P277" i="4"/>
  <c r="O277" i="4"/>
  <c r="N277" i="4"/>
  <c r="M277" i="4"/>
  <c r="L277" i="4"/>
  <c r="K277" i="4"/>
  <c r="I277" i="4"/>
  <c r="H277" i="4"/>
  <c r="G277" i="4"/>
  <c r="F277" i="4"/>
  <c r="E277" i="4"/>
  <c r="P276" i="4"/>
  <c r="M276" i="4"/>
  <c r="J276" i="4"/>
  <c r="Q276" i="4" s="1"/>
  <c r="P275" i="4"/>
  <c r="M275" i="4"/>
  <c r="Q275" i="4" s="1"/>
  <c r="J275" i="4"/>
  <c r="P274" i="4"/>
  <c r="Q274" i="4" s="1"/>
  <c r="M274" i="4"/>
  <c r="J274" i="4"/>
  <c r="P273" i="4"/>
  <c r="M273" i="4"/>
  <c r="J273" i="4"/>
  <c r="Q273" i="4" s="1"/>
  <c r="P272" i="4"/>
  <c r="M272" i="4"/>
  <c r="J272" i="4"/>
  <c r="P271" i="4"/>
  <c r="M271" i="4"/>
  <c r="J271" i="4"/>
  <c r="P270" i="4"/>
  <c r="M270" i="4"/>
  <c r="P269" i="4"/>
  <c r="M269" i="4"/>
  <c r="P267" i="4"/>
  <c r="Q267" i="4" s="1"/>
  <c r="J267" i="4"/>
  <c r="P266" i="4"/>
  <c r="Q266" i="4" s="1"/>
  <c r="M266" i="4"/>
  <c r="J266" i="4"/>
  <c r="P265" i="4"/>
  <c r="M265" i="4"/>
  <c r="J265" i="4"/>
  <c r="Q265" i="4" s="1"/>
  <c r="P264" i="4"/>
  <c r="M264" i="4"/>
  <c r="J264" i="4"/>
  <c r="P263" i="4"/>
  <c r="M263" i="4"/>
  <c r="J263" i="4"/>
  <c r="P262" i="4"/>
  <c r="M262" i="4"/>
  <c r="J262" i="4"/>
  <c r="Q262" i="4" s="1"/>
  <c r="P261" i="4"/>
  <c r="M261" i="4"/>
  <c r="J261" i="4"/>
  <c r="P260" i="4"/>
  <c r="M260" i="4"/>
  <c r="J260" i="4"/>
  <c r="P259" i="4"/>
  <c r="M259" i="4"/>
  <c r="J259" i="4"/>
  <c r="P258" i="4"/>
  <c r="M258" i="4"/>
  <c r="Q258" i="4" s="1"/>
  <c r="J258" i="4"/>
  <c r="P257" i="4"/>
  <c r="M257" i="4"/>
  <c r="J257" i="4"/>
  <c r="P256" i="4"/>
  <c r="M256" i="4"/>
  <c r="J256" i="4"/>
  <c r="Q256" i="4" s="1"/>
  <c r="P255" i="4"/>
  <c r="M255" i="4"/>
  <c r="J255" i="4"/>
  <c r="P254" i="4"/>
  <c r="M254" i="4"/>
  <c r="J254" i="4"/>
  <c r="P253" i="4"/>
  <c r="M253" i="4"/>
  <c r="J253" i="4"/>
  <c r="Q253" i="4" s="1"/>
  <c r="P252" i="4"/>
  <c r="M252" i="4"/>
  <c r="J252" i="4"/>
  <c r="P251" i="4"/>
  <c r="Q251" i="4" s="1"/>
  <c r="M251" i="4"/>
  <c r="P250" i="4"/>
  <c r="Q250" i="4" s="1"/>
  <c r="M250" i="4"/>
  <c r="J250" i="4"/>
  <c r="O249" i="4"/>
  <c r="N249" i="4"/>
  <c r="L249" i="4"/>
  <c r="K249" i="4"/>
  <c r="M249" i="4" s="1"/>
  <c r="I249" i="4"/>
  <c r="H249" i="4"/>
  <c r="G249" i="4"/>
  <c r="F249" i="4"/>
  <c r="E249" i="4"/>
  <c r="O248" i="4"/>
  <c r="N248" i="4"/>
  <c r="L248" i="4"/>
  <c r="K248" i="4"/>
  <c r="M248" i="4" s="1"/>
  <c r="I248" i="4"/>
  <c r="H248" i="4"/>
  <c r="G248" i="4"/>
  <c r="F248" i="4"/>
  <c r="E248" i="4"/>
  <c r="P246" i="4"/>
  <c r="M246" i="4"/>
  <c r="J246" i="4"/>
  <c r="P245" i="4"/>
  <c r="M245" i="4"/>
  <c r="J245" i="4"/>
  <c r="Q245" i="4" s="1"/>
  <c r="P244" i="4"/>
  <c r="M244" i="4"/>
  <c r="J244" i="4"/>
  <c r="P243" i="4"/>
  <c r="M243" i="4"/>
  <c r="J243" i="4"/>
  <c r="P242" i="4"/>
  <c r="M242" i="4"/>
  <c r="J242" i="4"/>
  <c r="Q242" i="4" s="1"/>
  <c r="P241" i="4"/>
  <c r="M241" i="4"/>
  <c r="Q241" i="4" s="1"/>
  <c r="J241" i="4"/>
  <c r="P240" i="4"/>
  <c r="Q240" i="4" s="1"/>
  <c r="M240" i="4"/>
  <c r="J240" i="4"/>
  <c r="P239" i="4"/>
  <c r="M239" i="4"/>
  <c r="J239" i="4"/>
  <c r="Q239" i="4" s="1"/>
  <c r="P238" i="4"/>
  <c r="M238" i="4"/>
  <c r="Q238" i="4" s="1"/>
  <c r="J238" i="4"/>
  <c r="P237" i="4"/>
  <c r="Q237" i="4" s="1"/>
  <c r="M237" i="4"/>
  <c r="J237" i="4"/>
  <c r="P236" i="4"/>
  <c r="M236" i="4"/>
  <c r="J236" i="4"/>
  <c r="Q236" i="4" s="1"/>
  <c r="P235" i="4"/>
  <c r="M235" i="4"/>
  <c r="Q235" i="4" s="1"/>
  <c r="J235" i="4"/>
  <c r="P234" i="4"/>
  <c r="Q234" i="4" s="1"/>
  <c r="M234" i="4"/>
  <c r="J234" i="4"/>
  <c r="P233" i="4"/>
  <c r="M233" i="4"/>
  <c r="J233" i="4"/>
  <c r="Q233" i="4" s="1"/>
  <c r="P232" i="4"/>
  <c r="M232" i="4"/>
  <c r="J232" i="4"/>
  <c r="P231" i="4"/>
  <c r="Q231" i="4" s="1"/>
  <c r="M231" i="4"/>
  <c r="J231" i="4"/>
  <c r="P230" i="4"/>
  <c r="M230" i="4"/>
  <c r="J230" i="4"/>
  <c r="Q230" i="4" s="1"/>
  <c r="P229" i="4"/>
  <c r="M229" i="4"/>
  <c r="Q229" i="4" s="1"/>
  <c r="J229" i="4"/>
  <c r="P228" i="4"/>
  <c r="Q228" i="4" s="1"/>
  <c r="M228" i="4"/>
  <c r="J228" i="4"/>
  <c r="P227" i="4"/>
  <c r="M227" i="4"/>
  <c r="J227" i="4"/>
  <c r="Q227" i="4" s="1"/>
  <c r="O226" i="4"/>
  <c r="N226" i="4"/>
  <c r="L226" i="4"/>
  <c r="K226" i="4"/>
  <c r="M226" i="4" s="1"/>
  <c r="I226" i="4"/>
  <c r="H226" i="4"/>
  <c r="G226" i="4"/>
  <c r="F226" i="4"/>
  <c r="E226" i="4"/>
  <c r="P225" i="4"/>
  <c r="O225" i="4"/>
  <c r="N225" i="4"/>
  <c r="M225" i="4"/>
  <c r="L225" i="4"/>
  <c r="K225" i="4"/>
  <c r="I225" i="4"/>
  <c r="H225" i="4"/>
  <c r="G225" i="4"/>
  <c r="F225" i="4"/>
  <c r="E225" i="4"/>
  <c r="P223" i="4"/>
  <c r="M223" i="4"/>
  <c r="J223" i="4"/>
  <c r="P222" i="4"/>
  <c r="M222" i="4"/>
  <c r="Q222" i="4" s="1"/>
  <c r="J222" i="4"/>
  <c r="P221" i="4"/>
  <c r="M221" i="4"/>
  <c r="J221" i="4"/>
  <c r="P220" i="4"/>
  <c r="M220" i="4"/>
  <c r="J220" i="4"/>
  <c r="P219" i="4"/>
  <c r="M219" i="4"/>
  <c r="J219" i="4"/>
  <c r="P218" i="4"/>
  <c r="M218" i="4"/>
  <c r="J218" i="4"/>
  <c r="P217" i="4"/>
  <c r="M217" i="4"/>
  <c r="J217" i="4"/>
  <c r="Q217" i="4" s="1"/>
  <c r="Q216" i="13" s="1"/>
  <c r="P216" i="4"/>
  <c r="M216" i="4"/>
  <c r="Q216" i="4" s="1"/>
  <c r="J216" i="4"/>
  <c r="P215" i="4"/>
  <c r="M215" i="4"/>
  <c r="J215" i="4"/>
  <c r="P214" i="4"/>
  <c r="M214" i="4"/>
  <c r="J214" i="4"/>
  <c r="Q214" i="4" s="1"/>
  <c r="P213" i="4"/>
  <c r="M213" i="4"/>
  <c r="J213" i="4"/>
  <c r="P212" i="4"/>
  <c r="M212" i="4"/>
  <c r="J212" i="4"/>
  <c r="N211" i="4"/>
  <c r="M211" i="4"/>
  <c r="J211" i="4"/>
  <c r="P209" i="4"/>
  <c r="M209" i="4"/>
  <c r="J209" i="4"/>
  <c r="P208" i="4"/>
  <c r="M208" i="4"/>
  <c r="J208" i="4"/>
  <c r="Q208" i="4" s="1"/>
  <c r="P207" i="4"/>
  <c r="M207" i="4"/>
  <c r="Q207" i="4" s="1"/>
  <c r="J207" i="4"/>
  <c r="P206" i="4"/>
  <c r="M206" i="4"/>
  <c r="J206" i="4"/>
  <c r="P205" i="4"/>
  <c r="M205" i="4"/>
  <c r="J205" i="4"/>
  <c r="Q205" i="4" s="1"/>
  <c r="P204" i="4"/>
  <c r="M204" i="4"/>
  <c r="Q204" i="4" s="1"/>
  <c r="J204" i="4"/>
  <c r="P203" i="4"/>
  <c r="M203" i="4"/>
  <c r="J203" i="4"/>
  <c r="P202" i="4"/>
  <c r="M202" i="4"/>
  <c r="J202" i="4"/>
  <c r="P201" i="4"/>
  <c r="M201" i="4"/>
  <c r="J201" i="4"/>
  <c r="P200" i="4"/>
  <c r="Q200" i="4" s="1"/>
  <c r="M200" i="4"/>
  <c r="J200" i="4"/>
  <c r="P199" i="4"/>
  <c r="M199" i="4"/>
  <c r="J199" i="4"/>
  <c r="P198" i="4"/>
  <c r="M198" i="4"/>
  <c r="Q198" i="4" s="1"/>
  <c r="J198" i="4"/>
  <c r="P197" i="4"/>
  <c r="Q197" i="4" s="1"/>
  <c r="M197" i="4"/>
  <c r="J197" i="4"/>
  <c r="P196" i="4"/>
  <c r="M196" i="4"/>
  <c r="J196" i="4"/>
  <c r="Q196" i="4" s="1"/>
  <c r="P195" i="4"/>
  <c r="M195" i="4"/>
  <c r="J195" i="4"/>
  <c r="P194" i="4"/>
  <c r="M194" i="4"/>
  <c r="J194" i="4"/>
  <c r="O193" i="4"/>
  <c r="O185" i="4" s="1"/>
  <c r="P185" i="4" s="1"/>
  <c r="N193" i="4"/>
  <c r="N185" i="4" s="1"/>
  <c r="M193" i="4"/>
  <c r="L193" i="4"/>
  <c r="K193" i="4"/>
  <c r="K185" i="4" s="1"/>
  <c r="I193" i="4"/>
  <c r="I185" i="4" s="1"/>
  <c r="H193" i="4"/>
  <c r="H185" i="4" s="1"/>
  <c r="G193" i="4"/>
  <c r="F193" i="4"/>
  <c r="E193" i="4"/>
  <c r="E185" i="4" s="1"/>
  <c r="O192" i="4"/>
  <c r="N192" i="4"/>
  <c r="L192" i="4"/>
  <c r="L184" i="4" s="1"/>
  <c r="K192" i="4"/>
  <c r="K184" i="4" s="1"/>
  <c r="I192" i="4"/>
  <c r="I184" i="4" s="1"/>
  <c r="H192" i="4"/>
  <c r="G192" i="4"/>
  <c r="G184" i="4" s="1"/>
  <c r="F192" i="4"/>
  <c r="F184" i="4" s="1"/>
  <c r="E192" i="4"/>
  <c r="P191" i="4"/>
  <c r="M191" i="4"/>
  <c r="J191" i="4"/>
  <c r="P190" i="4"/>
  <c r="M190" i="4"/>
  <c r="J190" i="4"/>
  <c r="Q190" i="4" s="1"/>
  <c r="P189" i="4"/>
  <c r="M189" i="4"/>
  <c r="Q189" i="4" s="1"/>
  <c r="J189" i="4"/>
  <c r="P188" i="4"/>
  <c r="Q188" i="4" s="1"/>
  <c r="M188" i="4"/>
  <c r="J188" i="4"/>
  <c r="P187" i="4"/>
  <c r="M187" i="4"/>
  <c r="J187" i="4"/>
  <c r="Q187" i="4" s="1"/>
  <c r="P186" i="4"/>
  <c r="M186" i="4"/>
  <c r="J186" i="4"/>
  <c r="M185" i="4"/>
  <c r="L185" i="4"/>
  <c r="F185" i="4"/>
  <c r="N184" i="4"/>
  <c r="H184" i="4"/>
  <c r="E184" i="4"/>
  <c r="P182" i="4"/>
  <c r="M182" i="4"/>
  <c r="J182" i="4"/>
  <c r="P177" i="4"/>
  <c r="M177" i="4"/>
  <c r="J177" i="4"/>
  <c r="P176" i="4"/>
  <c r="M176" i="4"/>
  <c r="J176" i="4"/>
  <c r="P175" i="4"/>
  <c r="M175" i="4"/>
  <c r="J175" i="4"/>
  <c r="P174" i="4"/>
  <c r="M174" i="4"/>
  <c r="J174" i="4"/>
  <c r="P173" i="4"/>
  <c r="M173" i="4"/>
  <c r="J173" i="4"/>
  <c r="P172" i="4"/>
  <c r="M172" i="4"/>
  <c r="J172" i="4"/>
  <c r="P171" i="4"/>
  <c r="M171" i="4"/>
  <c r="J171" i="4"/>
  <c r="P170" i="4"/>
  <c r="M170" i="4"/>
  <c r="J170" i="4"/>
  <c r="P169" i="4"/>
  <c r="M169" i="4"/>
  <c r="J169" i="4"/>
  <c r="P166" i="4"/>
  <c r="M166" i="4"/>
  <c r="J166" i="4"/>
  <c r="Q166" i="4" s="1"/>
  <c r="P165" i="4"/>
  <c r="M165" i="4"/>
  <c r="J165" i="4"/>
  <c r="P164" i="4"/>
  <c r="M164" i="4"/>
  <c r="J164" i="4"/>
  <c r="P163" i="4"/>
  <c r="M163" i="4"/>
  <c r="J163" i="4"/>
  <c r="P162" i="4"/>
  <c r="M162" i="4"/>
  <c r="J162" i="4"/>
  <c r="P161" i="4"/>
  <c r="M161" i="4"/>
  <c r="J161" i="4"/>
  <c r="P160" i="4"/>
  <c r="M160" i="4"/>
  <c r="J160" i="4"/>
  <c r="P159" i="4"/>
  <c r="M159" i="4"/>
  <c r="J159" i="4"/>
  <c r="P158" i="4"/>
  <c r="M158" i="4"/>
  <c r="P155" i="4"/>
  <c r="M155" i="4"/>
  <c r="J155" i="4"/>
  <c r="P154" i="4"/>
  <c r="M154" i="4"/>
  <c r="J154" i="4"/>
  <c r="P153" i="4"/>
  <c r="M153" i="4"/>
  <c r="J153" i="4"/>
  <c r="P152" i="4"/>
  <c r="M152" i="4"/>
  <c r="J152" i="4"/>
  <c r="P151" i="4"/>
  <c r="M151" i="4"/>
  <c r="J151" i="4"/>
  <c r="P150" i="4"/>
  <c r="M150" i="4"/>
  <c r="J150" i="4"/>
  <c r="P149" i="4"/>
  <c r="M149" i="4"/>
  <c r="J149" i="4"/>
  <c r="P148" i="4"/>
  <c r="M148" i="4"/>
  <c r="J148" i="4"/>
  <c r="O147" i="4"/>
  <c r="N147" i="4"/>
  <c r="P147" i="4" s="1"/>
  <c r="L147" i="4"/>
  <c r="K147" i="4"/>
  <c r="M147" i="4" s="1"/>
  <c r="I147" i="4"/>
  <c r="H147" i="4"/>
  <c r="G147" i="4"/>
  <c r="F147" i="4"/>
  <c r="E147" i="4"/>
  <c r="O146" i="4"/>
  <c r="N146" i="4"/>
  <c r="P146" i="4" s="1"/>
  <c r="L146" i="4"/>
  <c r="K146" i="4"/>
  <c r="M146" i="4" s="1"/>
  <c r="I146" i="4"/>
  <c r="H146" i="4"/>
  <c r="G146" i="4"/>
  <c r="F146" i="4"/>
  <c r="E146" i="4"/>
  <c r="P144" i="4"/>
  <c r="M144" i="4"/>
  <c r="J144" i="4"/>
  <c r="P143" i="4"/>
  <c r="M143" i="4"/>
  <c r="J143" i="4"/>
  <c r="P142" i="4"/>
  <c r="M142" i="4"/>
  <c r="J142" i="4"/>
  <c r="P141" i="4"/>
  <c r="M141" i="4"/>
  <c r="J141" i="4"/>
  <c r="P140" i="4"/>
  <c r="M140" i="4"/>
  <c r="J140" i="4"/>
  <c r="P139" i="4"/>
  <c r="M139" i="4"/>
  <c r="J139" i="4"/>
  <c r="P138" i="4"/>
  <c r="M138" i="4"/>
  <c r="J138" i="4"/>
  <c r="P137" i="4"/>
  <c r="M137" i="4"/>
  <c r="J137" i="4"/>
  <c r="P136" i="4"/>
  <c r="M136" i="4"/>
  <c r="J136" i="4"/>
  <c r="P135" i="4"/>
  <c r="M135" i="4"/>
  <c r="J135" i="4"/>
  <c r="O134" i="4"/>
  <c r="N134" i="4"/>
  <c r="P134" i="4" s="1"/>
  <c r="L134" i="4"/>
  <c r="K134" i="4"/>
  <c r="M134" i="4" s="1"/>
  <c r="I134" i="4"/>
  <c r="H134" i="4"/>
  <c r="G134" i="4"/>
  <c r="F134" i="4"/>
  <c r="E134" i="4"/>
  <c r="O133" i="4"/>
  <c r="N133" i="4"/>
  <c r="L133" i="4"/>
  <c r="K133" i="4"/>
  <c r="I133" i="4"/>
  <c r="H133" i="4"/>
  <c r="G133" i="4"/>
  <c r="F133" i="4"/>
  <c r="E133" i="4"/>
  <c r="P131" i="4"/>
  <c r="M131" i="4"/>
  <c r="J131" i="4"/>
  <c r="P130" i="4"/>
  <c r="M130" i="4"/>
  <c r="J130" i="4"/>
  <c r="P129" i="4"/>
  <c r="M129" i="4"/>
  <c r="J129" i="4"/>
  <c r="P128" i="4"/>
  <c r="M128" i="4"/>
  <c r="J128" i="4"/>
  <c r="P127" i="4"/>
  <c r="M127" i="4"/>
  <c r="J127" i="4"/>
  <c r="P126" i="4"/>
  <c r="M126" i="4"/>
  <c r="J126" i="4"/>
  <c r="P125" i="4"/>
  <c r="M125" i="4"/>
  <c r="J125" i="4"/>
  <c r="P124" i="4"/>
  <c r="M124" i="4"/>
  <c r="J124" i="4"/>
  <c r="P123" i="4"/>
  <c r="M123" i="4"/>
  <c r="J123" i="4"/>
  <c r="P122" i="4"/>
  <c r="M122" i="4"/>
  <c r="J122" i="4"/>
  <c r="P121" i="4"/>
  <c r="M121" i="4"/>
  <c r="J121" i="4"/>
  <c r="P120" i="4"/>
  <c r="M120" i="4"/>
  <c r="J120" i="4"/>
  <c r="P119" i="4"/>
  <c r="M119" i="4"/>
  <c r="J119" i="4"/>
  <c r="P118" i="4"/>
  <c r="M118" i="4"/>
  <c r="J118" i="4"/>
  <c r="O117" i="4"/>
  <c r="N117" i="4"/>
  <c r="L117" i="4"/>
  <c r="K117" i="4"/>
  <c r="I117" i="4"/>
  <c r="H117" i="4"/>
  <c r="G117" i="4"/>
  <c r="F117" i="4"/>
  <c r="E117" i="4"/>
  <c r="O116" i="4"/>
  <c r="N116" i="4"/>
  <c r="L116" i="4"/>
  <c r="K116" i="4"/>
  <c r="I116" i="4"/>
  <c r="H116" i="4"/>
  <c r="G116" i="4"/>
  <c r="F116" i="4"/>
  <c r="E116" i="4"/>
  <c r="P114" i="4"/>
  <c r="M114" i="4"/>
  <c r="J114" i="4"/>
  <c r="P113" i="4"/>
  <c r="M113" i="4"/>
  <c r="J113" i="4"/>
  <c r="P112" i="4"/>
  <c r="M112" i="4"/>
  <c r="J112" i="4"/>
  <c r="P111" i="4"/>
  <c r="Q111" i="4" s="1"/>
  <c r="M111" i="4"/>
  <c r="J111" i="4"/>
  <c r="O110" i="4"/>
  <c r="N110" i="4"/>
  <c r="P110" i="4" s="1"/>
  <c r="L110" i="4"/>
  <c r="K110" i="4"/>
  <c r="M110" i="4" s="1"/>
  <c r="I110" i="4"/>
  <c r="H110" i="4"/>
  <c r="G110" i="4"/>
  <c r="F110" i="4"/>
  <c r="E110" i="4"/>
  <c r="O109" i="4"/>
  <c r="P109" i="4" s="1"/>
  <c r="N109" i="4"/>
  <c r="L109" i="4"/>
  <c r="M109" i="4" s="1"/>
  <c r="K109" i="4"/>
  <c r="I109" i="4"/>
  <c r="H109" i="4"/>
  <c r="G109" i="4"/>
  <c r="F109" i="4"/>
  <c r="E109" i="4"/>
  <c r="P107" i="4"/>
  <c r="M107" i="4"/>
  <c r="J107" i="4"/>
  <c r="P106" i="4"/>
  <c r="M106" i="4"/>
  <c r="J106" i="4"/>
  <c r="P105" i="4"/>
  <c r="M105" i="4"/>
  <c r="J105" i="4"/>
  <c r="P104" i="4"/>
  <c r="M104" i="4"/>
  <c r="J104" i="4"/>
  <c r="P103" i="4"/>
  <c r="M103" i="4"/>
  <c r="J103" i="4"/>
  <c r="P102" i="4"/>
  <c r="M102" i="4"/>
  <c r="J102" i="4"/>
  <c r="P101" i="4"/>
  <c r="M101" i="4"/>
  <c r="J101" i="4"/>
  <c r="P100" i="4"/>
  <c r="M100" i="4"/>
  <c r="J100" i="4"/>
  <c r="P99" i="4"/>
  <c r="M99" i="4"/>
  <c r="J99" i="4"/>
  <c r="P98" i="4"/>
  <c r="M98" i="4"/>
  <c r="J98" i="4"/>
  <c r="O97" i="4"/>
  <c r="N97" i="4"/>
  <c r="P97" i="4" s="1"/>
  <c r="L97" i="4"/>
  <c r="K97" i="4"/>
  <c r="M97" i="4" s="1"/>
  <c r="I97" i="4"/>
  <c r="H97" i="4"/>
  <c r="G97" i="4"/>
  <c r="F97" i="4"/>
  <c r="E97" i="4"/>
  <c r="O96" i="4"/>
  <c r="P96" i="4" s="1"/>
  <c r="N96" i="4"/>
  <c r="L96" i="4"/>
  <c r="M96" i="4" s="1"/>
  <c r="K96" i="4"/>
  <c r="I96" i="4"/>
  <c r="H96" i="4"/>
  <c r="G96" i="4"/>
  <c r="F96" i="4"/>
  <c r="E96" i="4"/>
  <c r="P94" i="4"/>
  <c r="M94" i="4"/>
  <c r="J94" i="4"/>
  <c r="P93" i="4"/>
  <c r="M93" i="4"/>
  <c r="J93" i="4"/>
  <c r="P92" i="4"/>
  <c r="M92" i="4"/>
  <c r="J92" i="4"/>
  <c r="P91" i="4"/>
  <c r="M91" i="4"/>
  <c r="J91" i="4"/>
  <c r="Q90" i="4"/>
  <c r="M90" i="4"/>
  <c r="J90" i="4"/>
  <c r="K86" i="4" s="1"/>
  <c r="Q89" i="4"/>
  <c r="P89" i="4"/>
  <c r="M89" i="4"/>
  <c r="J89" i="4"/>
  <c r="P88" i="4"/>
  <c r="M88" i="4"/>
  <c r="J88" i="4"/>
  <c r="P87" i="4"/>
  <c r="M87" i="4"/>
  <c r="J87" i="4"/>
  <c r="O86" i="4"/>
  <c r="L86" i="4"/>
  <c r="M86" i="4" s="1"/>
  <c r="I86" i="4"/>
  <c r="H86" i="4"/>
  <c r="G86" i="4"/>
  <c r="F86" i="4"/>
  <c r="E86" i="4"/>
  <c r="O85" i="4"/>
  <c r="N85" i="4"/>
  <c r="P85" i="4" s="1"/>
  <c r="L85" i="4"/>
  <c r="K85" i="4"/>
  <c r="M85" i="4" s="1"/>
  <c r="I85" i="4"/>
  <c r="H85" i="4"/>
  <c r="G85" i="4"/>
  <c r="F85" i="4"/>
  <c r="E85" i="4"/>
  <c r="P83" i="4"/>
  <c r="M83" i="4"/>
  <c r="J83" i="4"/>
  <c r="P82" i="4"/>
  <c r="M82" i="4"/>
  <c r="J82" i="4"/>
  <c r="P81" i="4"/>
  <c r="M81" i="4"/>
  <c r="J81" i="4"/>
  <c r="P80" i="4"/>
  <c r="M80" i="4"/>
  <c r="J80" i="4"/>
  <c r="P79" i="4"/>
  <c r="M79" i="4"/>
  <c r="J79" i="4"/>
  <c r="P78" i="4"/>
  <c r="Q78" i="4" s="1"/>
  <c r="M78" i="4"/>
  <c r="J78" i="4"/>
  <c r="P77" i="4"/>
  <c r="M77" i="4"/>
  <c r="J77" i="4"/>
  <c r="P76" i="4"/>
  <c r="M76" i="4"/>
  <c r="J76" i="4"/>
  <c r="P75" i="4"/>
  <c r="M75" i="4"/>
  <c r="J75" i="4"/>
  <c r="P74" i="4"/>
  <c r="M74" i="4"/>
  <c r="J74" i="4"/>
  <c r="P73" i="4"/>
  <c r="M73" i="4"/>
  <c r="J73" i="4"/>
  <c r="P72" i="4"/>
  <c r="Q72" i="4" s="1"/>
  <c r="M72" i="4"/>
  <c r="J72" i="4"/>
  <c r="P71" i="4"/>
  <c r="M71" i="4"/>
  <c r="J71" i="4"/>
  <c r="P70" i="4"/>
  <c r="M70" i="4"/>
  <c r="J70" i="4"/>
  <c r="P69" i="4"/>
  <c r="M69" i="4"/>
  <c r="J69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3" i="4"/>
  <c r="M63" i="4"/>
  <c r="J63" i="4"/>
  <c r="P62" i="4"/>
  <c r="M62" i="4"/>
  <c r="J62" i="4"/>
  <c r="P61" i="4"/>
  <c r="M61" i="4"/>
  <c r="J61" i="4"/>
  <c r="P60" i="4"/>
  <c r="Q60" i="4" s="1"/>
  <c r="M60" i="4"/>
  <c r="J60" i="4"/>
  <c r="O59" i="4"/>
  <c r="N59" i="4"/>
  <c r="L59" i="4"/>
  <c r="K59" i="4"/>
  <c r="M59" i="4" s="1"/>
  <c r="I59" i="4"/>
  <c r="H59" i="4"/>
  <c r="G59" i="4"/>
  <c r="F59" i="4"/>
  <c r="E59" i="4"/>
  <c r="P58" i="4"/>
  <c r="O58" i="4"/>
  <c r="N58" i="4"/>
  <c r="L58" i="4"/>
  <c r="K58" i="4"/>
  <c r="M58" i="4" s="1"/>
  <c r="I58" i="4"/>
  <c r="H58" i="4"/>
  <c r="G58" i="4"/>
  <c r="F58" i="4"/>
  <c r="E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1" i="4"/>
  <c r="M51" i="4"/>
  <c r="J51" i="4"/>
  <c r="P50" i="4"/>
  <c r="M50" i="4"/>
  <c r="J50" i="4"/>
  <c r="P49" i="4"/>
  <c r="M49" i="4"/>
  <c r="J49" i="4"/>
  <c r="P48" i="4"/>
  <c r="M48" i="4"/>
  <c r="J48" i="4"/>
  <c r="P47" i="4"/>
  <c r="M47" i="4"/>
  <c r="J47" i="4"/>
  <c r="P46" i="4"/>
  <c r="M46" i="4"/>
  <c r="M44" i="4" s="1"/>
  <c r="J46" i="4"/>
  <c r="J44" i="4" s="1"/>
  <c r="P45" i="4"/>
  <c r="M45" i="4"/>
  <c r="J45" i="4"/>
  <c r="P44" i="4"/>
  <c r="O44" i="4"/>
  <c r="O40" i="4" s="1"/>
  <c r="N44" i="4"/>
  <c r="N40" i="4" s="1"/>
  <c r="L44" i="4"/>
  <c r="L40" i="4" s="1"/>
  <c r="K44" i="4"/>
  <c r="K40" i="4" s="1"/>
  <c r="I44" i="4"/>
  <c r="H44" i="4"/>
  <c r="H40" i="4" s="1"/>
  <c r="G44" i="4"/>
  <c r="F44" i="4"/>
  <c r="E44" i="4"/>
  <c r="E40" i="4" s="1"/>
  <c r="O43" i="4"/>
  <c r="N43" i="4"/>
  <c r="N39" i="4" s="1"/>
  <c r="M43" i="4"/>
  <c r="L43" i="4"/>
  <c r="K43" i="4"/>
  <c r="J43" i="4"/>
  <c r="I43" i="4"/>
  <c r="H43" i="4"/>
  <c r="H39" i="4" s="1"/>
  <c r="G43" i="4"/>
  <c r="G39" i="4" s="1"/>
  <c r="F43" i="4"/>
  <c r="E43" i="4"/>
  <c r="P42" i="4"/>
  <c r="M42" i="4"/>
  <c r="J42" i="4"/>
  <c r="P41" i="4"/>
  <c r="Q41" i="4" s="1"/>
  <c r="M41" i="4"/>
  <c r="J41" i="4"/>
  <c r="I40" i="4"/>
  <c r="G40" i="4"/>
  <c r="F40" i="4"/>
  <c r="O39" i="4"/>
  <c r="L39" i="4"/>
  <c r="K39" i="4"/>
  <c r="I39" i="4"/>
  <c r="F39" i="4"/>
  <c r="E39" i="4"/>
  <c r="P37" i="4"/>
  <c r="M37" i="4"/>
  <c r="J37" i="4"/>
  <c r="P36" i="4"/>
  <c r="M36" i="4"/>
  <c r="J36" i="4"/>
  <c r="P35" i="4"/>
  <c r="M35" i="4"/>
  <c r="J35" i="4"/>
  <c r="P34" i="4"/>
  <c r="M34" i="4"/>
  <c r="J34" i="4"/>
  <c r="P33" i="4"/>
  <c r="M33" i="4"/>
  <c r="J33" i="4"/>
  <c r="P32" i="4"/>
  <c r="M32" i="4"/>
  <c r="J32" i="4"/>
  <c r="P31" i="4"/>
  <c r="M31" i="4"/>
  <c r="J31" i="4"/>
  <c r="P30" i="4"/>
  <c r="M30" i="4"/>
  <c r="J30" i="4"/>
  <c r="P29" i="4"/>
  <c r="M29" i="4"/>
  <c r="J29" i="4"/>
  <c r="P28" i="4"/>
  <c r="M28" i="4"/>
  <c r="J28" i="4"/>
  <c r="P27" i="4"/>
  <c r="M27" i="4"/>
  <c r="J27" i="4"/>
  <c r="P26" i="4"/>
  <c r="M26" i="4"/>
  <c r="J26" i="4"/>
  <c r="P25" i="4"/>
  <c r="M25" i="4"/>
  <c r="M23" i="4" s="1"/>
  <c r="J25" i="4"/>
  <c r="P24" i="4"/>
  <c r="M24" i="4"/>
  <c r="J24" i="4"/>
  <c r="O23" i="4"/>
  <c r="N23" i="4"/>
  <c r="L23" i="4"/>
  <c r="K23" i="4"/>
  <c r="I23" i="4"/>
  <c r="H23" i="4"/>
  <c r="G23" i="4"/>
  <c r="F23" i="4"/>
  <c r="E23" i="4"/>
  <c r="O22" i="4"/>
  <c r="N22" i="4"/>
  <c r="L22" i="4"/>
  <c r="K22" i="4"/>
  <c r="I22" i="4"/>
  <c r="H22" i="4"/>
  <c r="G22" i="4"/>
  <c r="F22" i="4"/>
  <c r="E22" i="4"/>
  <c r="P21" i="4"/>
  <c r="M21" i="4"/>
  <c r="J21" i="4"/>
  <c r="P20" i="4"/>
  <c r="M20" i="4"/>
  <c r="J20" i="4"/>
  <c r="P19" i="4"/>
  <c r="M19" i="4"/>
  <c r="J19" i="4"/>
  <c r="P18" i="4"/>
  <c r="M18" i="4"/>
  <c r="J18" i="4"/>
  <c r="P17" i="4"/>
  <c r="M17" i="4"/>
  <c r="J17" i="4"/>
  <c r="P16" i="4"/>
  <c r="M16" i="4"/>
  <c r="J16" i="4"/>
  <c r="P15" i="4"/>
  <c r="M15" i="4"/>
  <c r="J15" i="4"/>
  <c r="P14" i="4"/>
  <c r="M14" i="4"/>
  <c r="J14" i="4"/>
  <c r="P13" i="4"/>
  <c r="M13" i="4"/>
  <c r="J13" i="4"/>
  <c r="P12" i="4"/>
  <c r="M12" i="4"/>
  <c r="J12" i="4"/>
  <c r="P11" i="4"/>
  <c r="M11" i="4"/>
  <c r="J11" i="4"/>
  <c r="P10" i="4"/>
  <c r="M10" i="4"/>
  <c r="J10" i="4"/>
  <c r="P9" i="4"/>
  <c r="O9" i="4"/>
  <c r="N9" i="4"/>
  <c r="N7" i="4" s="1"/>
  <c r="M9" i="4"/>
  <c r="L9" i="4"/>
  <c r="K9" i="4"/>
  <c r="G7" i="4"/>
  <c r="E7" i="4"/>
  <c r="O8" i="4"/>
  <c r="O6" i="4" s="1"/>
  <c r="N8" i="4"/>
  <c r="P8" i="4" s="1"/>
  <c r="L8" i="4"/>
  <c r="L6" i="4" s="1"/>
  <c r="L4" i="4" s="1"/>
  <c r="K8" i="4"/>
  <c r="K6" i="4" s="1"/>
  <c r="I8" i="4"/>
  <c r="I6" i="4" s="1"/>
  <c r="H8" i="4"/>
  <c r="H6" i="4" s="1"/>
  <c r="G8" i="4"/>
  <c r="F8" i="4"/>
  <c r="F6" i="4" s="1"/>
  <c r="E8" i="4"/>
  <c r="E6" i="4" s="1"/>
  <c r="O7" i="4"/>
  <c r="L7" i="4"/>
  <c r="P217" i="3"/>
  <c r="M217" i="3"/>
  <c r="J217" i="3"/>
  <c r="P216" i="3"/>
  <c r="Q216" i="3" s="1"/>
  <c r="M216" i="3"/>
  <c r="J216" i="3"/>
  <c r="Q5" i="6" l="1"/>
  <c r="J7" i="10"/>
  <c r="Q7" i="10" s="1"/>
  <c r="U192" i="13"/>
  <c r="Q185" i="5"/>
  <c r="S184" i="13"/>
  <c r="O5" i="5"/>
  <c r="Q97" i="5"/>
  <c r="Q59" i="5"/>
  <c r="J7" i="5"/>
  <c r="Q7" i="5" s="1"/>
  <c r="Q280" i="4"/>
  <c r="Q328" i="4"/>
  <c r="Q324" i="4"/>
  <c r="Q322" i="4"/>
  <c r="Q316" i="4"/>
  <c r="Q312" i="4"/>
  <c r="Q310" i="4"/>
  <c r="Q306" i="4"/>
  <c r="G270" i="4"/>
  <c r="J270" i="4" s="1"/>
  <c r="Q270" i="4" s="1"/>
  <c r="J300" i="4"/>
  <c r="Q300" i="4" s="1"/>
  <c r="Q298" i="4"/>
  <c r="Q294" i="4"/>
  <c r="Q290" i="4"/>
  <c r="Q288" i="4"/>
  <c r="Q284" i="4"/>
  <c r="J278" i="4"/>
  <c r="Q278" i="4" s="1"/>
  <c r="Q272" i="4"/>
  <c r="Q263" i="4"/>
  <c r="Q261" i="4"/>
  <c r="Q259" i="4"/>
  <c r="P249" i="4"/>
  <c r="Q257" i="4"/>
  <c r="Q255" i="4"/>
  <c r="J249" i="4"/>
  <c r="Q249" i="4" s="1"/>
  <c r="Q246" i="4"/>
  <c r="Q244" i="4"/>
  <c r="Q232" i="4"/>
  <c r="Q223" i="4"/>
  <c r="Q219" i="4"/>
  <c r="Q218" i="13" s="1"/>
  <c r="Q215" i="4"/>
  <c r="Q213" i="4"/>
  <c r="Q211" i="4"/>
  <c r="Q209" i="4"/>
  <c r="P193" i="4"/>
  <c r="Q201" i="4"/>
  <c r="Q199" i="4"/>
  <c r="Q195" i="4"/>
  <c r="J193" i="4"/>
  <c r="Q191" i="4"/>
  <c r="E5" i="4"/>
  <c r="Q67" i="4"/>
  <c r="J59" i="4"/>
  <c r="K7" i="4"/>
  <c r="Q27" i="4"/>
  <c r="AB218" i="13"/>
  <c r="P270" i="10"/>
  <c r="U184" i="13"/>
  <c r="P89" i="10"/>
  <c r="N85" i="10"/>
  <c r="K5" i="10"/>
  <c r="M5" i="10" s="1"/>
  <c r="K4" i="10"/>
  <c r="M4" i="10" s="1"/>
  <c r="Q210" i="10"/>
  <c r="E5" i="10"/>
  <c r="J5" i="10" s="1"/>
  <c r="J4" i="10"/>
  <c r="J270" i="10"/>
  <c r="N5" i="10"/>
  <c r="P5" i="10" s="1"/>
  <c r="J6" i="10"/>
  <c r="Q6" i="10"/>
  <c r="Q277" i="5"/>
  <c r="E4" i="5"/>
  <c r="J4" i="5" s="1"/>
  <c r="J6" i="5"/>
  <c r="N4" i="5"/>
  <c r="P4" i="5" s="1"/>
  <c r="P6" i="5"/>
  <c r="Q6" i="5" s="1"/>
  <c r="Q278" i="5"/>
  <c r="S277" i="13" s="1"/>
  <c r="M269" i="5"/>
  <c r="Q269" i="5" s="1"/>
  <c r="Q192" i="5"/>
  <c r="P90" i="5"/>
  <c r="N86" i="5"/>
  <c r="Q23" i="5"/>
  <c r="K4" i="5"/>
  <c r="M4" i="5" s="1"/>
  <c r="M6" i="5"/>
  <c r="Q8" i="5"/>
  <c r="M270" i="5"/>
  <c r="K5" i="5"/>
  <c r="M5" i="5" s="1"/>
  <c r="Q184" i="5"/>
  <c r="J270" i="5"/>
  <c r="E5" i="5"/>
  <c r="J5" i="5" s="1"/>
  <c r="J269" i="5"/>
  <c r="Q22" i="5"/>
  <c r="Q321" i="4"/>
  <c r="Q313" i="4"/>
  <c r="Q297" i="4"/>
  <c r="Q283" i="4"/>
  <c r="J277" i="4"/>
  <c r="J269" i="4"/>
  <c r="Q269" i="4" s="1"/>
  <c r="Q271" i="4"/>
  <c r="P248" i="4"/>
  <c r="Q264" i="4"/>
  <c r="Q260" i="4"/>
  <c r="Q254" i="4"/>
  <c r="J248" i="4"/>
  <c r="Q252" i="4"/>
  <c r="Q243" i="4"/>
  <c r="J225" i="4"/>
  <c r="Q220" i="4"/>
  <c r="M184" i="4"/>
  <c r="O184" i="4"/>
  <c r="P184" i="4"/>
  <c r="Q206" i="4"/>
  <c r="J192" i="4"/>
  <c r="Q202" i="4"/>
  <c r="Q186" i="4"/>
  <c r="H216" i="13"/>
  <c r="V216" i="13"/>
  <c r="V218" i="13"/>
  <c r="Z218" i="13"/>
  <c r="T216" i="13"/>
  <c r="Z216" i="13"/>
  <c r="J158" i="4"/>
  <c r="Q11" i="4"/>
  <c r="Q14" i="4"/>
  <c r="Q17" i="4"/>
  <c r="Q20" i="4"/>
  <c r="Q29" i="4"/>
  <c r="Q32" i="4"/>
  <c r="Q35" i="4"/>
  <c r="M39" i="4"/>
  <c r="P39" i="4"/>
  <c r="P40" i="4"/>
  <c r="Q47" i="4"/>
  <c r="Q49" i="4"/>
  <c r="Q52" i="4"/>
  <c r="Q56" i="4"/>
  <c r="Q63" i="4"/>
  <c r="Q69" i="4"/>
  <c r="Q81" i="4"/>
  <c r="J86" i="4"/>
  <c r="Q93" i="4"/>
  <c r="Q98" i="4"/>
  <c r="Q100" i="4"/>
  <c r="Q103" i="4"/>
  <c r="Q106" i="4"/>
  <c r="J110" i="4"/>
  <c r="Q110" i="4" s="1"/>
  <c r="Q113" i="4"/>
  <c r="J117" i="4"/>
  <c r="Q120" i="4"/>
  <c r="Q123" i="4"/>
  <c r="Q126" i="4"/>
  <c r="Q129" i="4"/>
  <c r="Q136" i="4"/>
  <c r="Q165" i="4"/>
  <c r="P117" i="4"/>
  <c r="Q149" i="4"/>
  <c r="Q155" i="4"/>
  <c r="Q164" i="4"/>
  <c r="Q169" i="4"/>
  <c r="Q172" i="4"/>
  <c r="Q176" i="4"/>
  <c r="M40" i="4"/>
  <c r="I4" i="4"/>
  <c r="J40" i="4"/>
  <c r="O5" i="4"/>
  <c r="O4" i="4"/>
  <c r="H5" i="4"/>
  <c r="Q13" i="4"/>
  <c r="Q15" i="4"/>
  <c r="Q16" i="4"/>
  <c r="Q18" i="4"/>
  <c r="Q19" i="4"/>
  <c r="Q21" i="4"/>
  <c r="Q24" i="4"/>
  <c r="Q25" i="4"/>
  <c r="Q28" i="4"/>
  <c r="Q30" i="4"/>
  <c r="Q31" i="4"/>
  <c r="Q33" i="4"/>
  <c r="Q34" i="4"/>
  <c r="Q36" i="4"/>
  <c r="Q48" i="4"/>
  <c r="Q50" i="4"/>
  <c r="Q53" i="4"/>
  <c r="Q65" i="4"/>
  <c r="Q83" i="4"/>
  <c r="Q88" i="4"/>
  <c r="Q91" i="4"/>
  <c r="Q94" i="4"/>
  <c r="Q99" i="4"/>
  <c r="Q101" i="4"/>
  <c r="Q104" i="4"/>
  <c r="Q105" i="4"/>
  <c r="Q107" i="4"/>
  <c r="Q112" i="4"/>
  <c r="Q114" i="4"/>
  <c r="P116" i="4"/>
  <c r="M117" i="4"/>
  <c r="Q118" i="4"/>
  <c r="Q119" i="4"/>
  <c r="Q121" i="4"/>
  <c r="Q122" i="4"/>
  <c r="Q124" i="4"/>
  <c r="Q125" i="4"/>
  <c r="Q127" i="4"/>
  <c r="Q130" i="4"/>
  <c r="Q131" i="4"/>
  <c r="Q135" i="4"/>
  <c r="Q137" i="4"/>
  <c r="Q138" i="4"/>
  <c r="Q141" i="4"/>
  <c r="Q144" i="4"/>
  <c r="Q148" i="4"/>
  <c r="Q151" i="4"/>
  <c r="Q154" i="4"/>
  <c r="Q160" i="4"/>
  <c r="Q163" i="4"/>
  <c r="Q171" i="4"/>
  <c r="Q175" i="4"/>
  <c r="H4" i="4"/>
  <c r="J39" i="4"/>
  <c r="J147" i="4"/>
  <c r="Q147" i="4" s="1"/>
  <c r="Q153" i="4"/>
  <c r="Q162" i="4"/>
  <c r="Q170" i="4"/>
  <c r="Q173" i="4"/>
  <c r="Q182" i="4"/>
  <c r="Q181" i="13" s="1"/>
  <c r="J23" i="4"/>
  <c r="L5" i="4"/>
  <c r="M22" i="4"/>
  <c r="Q42" i="4"/>
  <c r="Q46" i="4"/>
  <c r="Q55" i="4"/>
  <c r="Q62" i="4"/>
  <c r="Q66" i="4"/>
  <c r="Q68" i="4"/>
  <c r="Q71" i="4"/>
  <c r="Q75" i="4"/>
  <c r="Q77" i="4"/>
  <c r="Q80" i="4"/>
  <c r="J96" i="4"/>
  <c r="J109" i="4"/>
  <c r="Q109" i="4" s="1"/>
  <c r="R218" i="13"/>
  <c r="Q157" i="4"/>
  <c r="Q159" i="4"/>
  <c r="Q150" i="4"/>
  <c r="J146" i="4"/>
  <c r="Q146" i="4" s="1"/>
  <c r="Q152" i="4"/>
  <c r="P133" i="4"/>
  <c r="M133" i="4"/>
  <c r="Q140" i="4"/>
  <c r="Q143" i="4"/>
  <c r="J134" i="4"/>
  <c r="Q134" i="4" s="1"/>
  <c r="Q139" i="4"/>
  <c r="Q142" i="4"/>
  <c r="I5" i="4"/>
  <c r="F5" i="4"/>
  <c r="J133" i="4"/>
  <c r="Q128" i="4"/>
  <c r="M116" i="4"/>
  <c r="J116" i="4"/>
  <c r="Q87" i="4"/>
  <c r="J85" i="4"/>
  <c r="Q76" i="4"/>
  <c r="F4" i="4"/>
  <c r="J58" i="4"/>
  <c r="Q74" i="4"/>
  <c r="G6" i="4"/>
  <c r="G4" i="4" s="1"/>
  <c r="J22" i="4"/>
  <c r="Q12" i="4"/>
  <c r="Q10" i="4"/>
  <c r="AB216" i="13"/>
  <c r="T218" i="13"/>
  <c r="J210" i="4"/>
  <c r="Q210" i="4" s="1"/>
  <c r="J184" i="4"/>
  <c r="Q218" i="4"/>
  <c r="Q217" i="3"/>
  <c r="O216" i="13" s="1"/>
  <c r="N216" i="13" s="1"/>
  <c r="Q161" i="4"/>
  <c r="L216" i="13"/>
  <c r="R216" i="13"/>
  <c r="X216" i="13"/>
  <c r="D271" i="13"/>
  <c r="D227" i="13"/>
  <c r="Q37" i="4"/>
  <c r="K4" i="4"/>
  <c r="M4" i="4" s="1"/>
  <c r="M6" i="4"/>
  <c r="M7" i="4"/>
  <c r="K5" i="4"/>
  <c r="M5" i="4" s="1"/>
  <c r="P7" i="4"/>
  <c r="E4" i="4"/>
  <c r="J7" i="4"/>
  <c r="Q85" i="4"/>
  <c r="Q96" i="4"/>
  <c r="J9" i="4"/>
  <c r="Q9" i="4" s="1"/>
  <c r="N6" i="4"/>
  <c r="J8" i="4"/>
  <c r="M8" i="4"/>
  <c r="P23" i="4"/>
  <c r="Q51" i="4"/>
  <c r="P59" i="4"/>
  <c r="Q59" i="4" s="1"/>
  <c r="Q61" i="4"/>
  <c r="Q70" i="4"/>
  <c r="Q79" i="4"/>
  <c r="Q92" i="4"/>
  <c r="J97" i="4"/>
  <c r="Q97" i="4" s="1"/>
  <c r="Q102" i="4"/>
  <c r="Q158" i="4"/>
  <c r="Q26" i="4"/>
  <c r="Q58" i="4"/>
  <c r="P90" i="4"/>
  <c r="N86" i="4"/>
  <c r="P86" i="4" s="1"/>
  <c r="P22" i="4"/>
  <c r="Q45" i="4"/>
  <c r="P43" i="4"/>
  <c r="Q54" i="4"/>
  <c r="Q64" i="4"/>
  <c r="Q73" i="4"/>
  <c r="Q82" i="4"/>
  <c r="Q116" i="4"/>
  <c r="Q193" i="4"/>
  <c r="Q177" i="4"/>
  <c r="G185" i="4"/>
  <c r="J185" i="4" s="1"/>
  <c r="Q185" i="4" s="1"/>
  <c r="P192" i="4"/>
  <c r="Q192" i="4" s="1"/>
  <c r="Q194" i="4"/>
  <c r="Q203" i="4"/>
  <c r="Q202" i="13" s="1"/>
  <c r="P210" i="4"/>
  <c r="Q212" i="4"/>
  <c r="Q221" i="4"/>
  <c r="J226" i="4"/>
  <c r="Q299" i="4"/>
  <c r="Q174" i="4"/>
  <c r="M192" i="4"/>
  <c r="M210" i="4"/>
  <c r="P226" i="4"/>
  <c r="Q226" i="4" s="1"/>
  <c r="Q277" i="4"/>
  <c r="Q225" i="4"/>
  <c r="K327" i="13"/>
  <c r="I327" i="13"/>
  <c r="I325" i="13"/>
  <c r="I323" i="13"/>
  <c r="I321" i="13"/>
  <c r="I319" i="13"/>
  <c r="I317" i="13"/>
  <c r="V315" i="13"/>
  <c r="I315" i="13"/>
  <c r="I313" i="13"/>
  <c r="I311" i="13"/>
  <c r="T309" i="13"/>
  <c r="I309" i="13"/>
  <c r="I307" i="13"/>
  <c r="I305" i="13"/>
  <c r="I303" i="13"/>
  <c r="I301" i="13"/>
  <c r="I299" i="13"/>
  <c r="I297" i="13"/>
  <c r="I295" i="13"/>
  <c r="I293" i="13"/>
  <c r="I291" i="13"/>
  <c r="I289" i="13"/>
  <c r="I287" i="13"/>
  <c r="T285" i="13"/>
  <c r="I285" i="13"/>
  <c r="I283" i="13"/>
  <c r="I281" i="13"/>
  <c r="I279" i="13"/>
  <c r="I277" i="13"/>
  <c r="I275" i="13"/>
  <c r="I273" i="13"/>
  <c r="I271" i="13"/>
  <c r="I269" i="13"/>
  <c r="AC266" i="13"/>
  <c r="I266" i="13"/>
  <c r="AC264" i="13"/>
  <c r="I264" i="13"/>
  <c r="AC262" i="13"/>
  <c r="I262" i="13"/>
  <c r="AC260" i="13"/>
  <c r="I260" i="13"/>
  <c r="AC258" i="13"/>
  <c r="I258" i="13"/>
  <c r="AC256" i="13"/>
  <c r="I256" i="13"/>
  <c r="AC254" i="13"/>
  <c r="I254" i="13"/>
  <c r="AC252" i="13"/>
  <c r="I252" i="13"/>
  <c r="AC250" i="13"/>
  <c r="K250" i="13"/>
  <c r="I250" i="13"/>
  <c r="AC248" i="13"/>
  <c r="I248" i="13"/>
  <c r="AC245" i="13"/>
  <c r="I245" i="13"/>
  <c r="AC243" i="13"/>
  <c r="I243" i="13"/>
  <c r="AC241" i="13"/>
  <c r="I241" i="13"/>
  <c r="AC239" i="13"/>
  <c r="I239" i="13"/>
  <c r="AC237" i="13"/>
  <c r="I237" i="13"/>
  <c r="AC235" i="13"/>
  <c r="I235" i="13"/>
  <c r="AC233" i="13"/>
  <c r="I233" i="13"/>
  <c r="AC231" i="13"/>
  <c r="I231" i="13"/>
  <c r="AC229" i="13"/>
  <c r="I229" i="13"/>
  <c r="AC227" i="13"/>
  <c r="I227" i="13"/>
  <c r="I225" i="13"/>
  <c r="I222" i="13"/>
  <c r="I220" i="13"/>
  <c r="I214" i="13"/>
  <c r="I212" i="13"/>
  <c r="I210" i="13"/>
  <c r="I208" i="13"/>
  <c r="I206" i="13"/>
  <c r="I204" i="13"/>
  <c r="H204" i="13" s="1"/>
  <c r="I202" i="13"/>
  <c r="D327" i="13"/>
  <c r="D325" i="13"/>
  <c r="D323" i="13"/>
  <c r="D321" i="13"/>
  <c r="D319" i="13"/>
  <c r="D317" i="13"/>
  <c r="D315" i="13"/>
  <c r="D313" i="13"/>
  <c r="D311" i="13"/>
  <c r="D309" i="13"/>
  <c r="D307" i="13"/>
  <c r="D305" i="13"/>
  <c r="D303" i="13"/>
  <c r="D301" i="13"/>
  <c r="D299" i="13"/>
  <c r="D297" i="13"/>
  <c r="D295" i="13"/>
  <c r="D293" i="13"/>
  <c r="D291" i="13"/>
  <c r="D289" i="13"/>
  <c r="D287" i="13"/>
  <c r="D285" i="13"/>
  <c r="D283" i="13"/>
  <c r="D281" i="13"/>
  <c r="D279" i="13"/>
  <c r="D277" i="13"/>
  <c r="D275" i="13"/>
  <c r="D273" i="13"/>
  <c r="D269" i="13"/>
  <c r="D266" i="13"/>
  <c r="D264" i="13"/>
  <c r="D262" i="13"/>
  <c r="D260" i="13"/>
  <c r="D258" i="13"/>
  <c r="D256" i="13"/>
  <c r="D254" i="13"/>
  <c r="D252" i="13"/>
  <c r="D250" i="13"/>
  <c r="D248" i="13"/>
  <c r="D225" i="13"/>
  <c r="D245" i="13"/>
  <c r="D243" i="13"/>
  <c r="D241" i="13"/>
  <c r="D239" i="13"/>
  <c r="D237" i="13"/>
  <c r="D235" i="13"/>
  <c r="D233" i="13"/>
  <c r="D231" i="13"/>
  <c r="D229" i="13"/>
  <c r="D222" i="13"/>
  <c r="D220" i="13"/>
  <c r="D218" i="13"/>
  <c r="D214" i="13"/>
  <c r="D212" i="13"/>
  <c r="D210" i="13"/>
  <c r="D208" i="13"/>
  <c r="D206" i="13"/>
  <c r="D204" i="13"/>
  <c r="E204" i="13"/>
  <c r="E206" i="13"/>
  <c r="G202" i="13"/>
  <c r="E202" i="13"/>
  <c r="D202" i="13"/>
  <c r="Q222" i="13"/>
  <c r="Q214" i="13"/>
  <c r="Q212" i="13"/>
  <c r="Q208" i="13"/>
  <c r="P328" i="3"/>
  <c r="M328" i="3"/>
  <c r="J328" i="3"/>
  <c r="P327" i="3"/>
  <c r="M327" i="3"/>
  <c r="J327" i="3"/>
  <c r="P326" i="3"/>
  <c r="M326" i="3"/>
  <c r="J326" i="3"/>
  <c r="P325" i="3"/>
  <c r="M325" i="3"/>
  <c r="J325" i="3"/>
  <c r="P324" i="3"/>
  <c r="M324" i="3"/>
  <c r="J324" i="3"/>
  <c r="P323" i="3"/>
  <c r="M323" i="3"/>
  <c r="J323" i="3"/>
  <c r="P322" i="3"/>
  <c r="M322" i="3"/>
  <c r="J322" i="3"/>
  <c r="P321" i="3"/>
  <c r="M321" i="3"/>
  <c r="J321" i="3"/>
  <c r="P320" i="3"/>
  <c r="M320" i="3"/>
  <c r="J320" i="3"/>
  <c r="P319" i="3"/>
  <c r="M319" i="3"/>
  <c r="J319" i="3"/>
  <c r="P318" i="3"/>
  <c r="M318" i="3"/>
  <c r="J318" i="3"/>
  <c r="P317" i="3"/>
  <c r="M317" i="3"/>
  <c r="J317" i="3"/>
  <c r="P316" i="3"/>
  <c r="M316" i="3"/>
  <c r="J316" i="3"/>
  <c r="P315" i="3"/>
  <c r="M315" i="3"/>
  <c r="J315" i="3"/>
  <c r="P314" i="3"/>
  <c r="M314" i="3"/>
  <c r="J314" i="3"/>
  <c r="P313" i="3"/>
  <c r="M313" i="3"/>
  <c r="J313" i="3"/>
  <c r="P312" i="3"/>
  <c r="M312" i="3"/>
  <c r="J312" i="3"/>
  <c r="P311" i="3"/>
  <c r="M311" i="3"/>
  <c r="J311" i="3"/>
  <c r="P310" i="3"/>
  <c r="M310" i="3"/>
  <c r="J310" i="3"/>
  <c r="P309" i="3"/>
  <c r="M309" i="3"/>
  <c r="J309" i="3"/>
  <c r="P308" i="3"/>
  <c r="M308" i="3"/>
  <c r="J308" i="3"/>
  <c r="P307" i="3"/>
  <c r="M307" i="3"/>
  <c r="J307" i="3"/>
  <c r="P306" i="3"/>
  <c r="M306" i="3"/>
  <c r="J306" i="3"/>
  <c r="P305" i="3"/>
  <c r="M305" i="3"/>
  <c r="J305" i="3"/>
  <c r="P304" i="3"/>
  <c r="M304" i="3"/>
  <c r="J304" i="3"/>
  <c r="P303" i="3"/>
  <c r="M303" i="3"/>
  <c r="J303" i="3"/>
  <c r="P302" i="3"/>
  <c r="M302" i="3"/>
  <c r="J302" i="3"/>
  <c r="P301" i="3"/>
  <c r="M301" i="3"/>
  <c r="J301" i="3"/>
  <c r="O300" i="3"/>
  <c r="N300" i="3"/>
  <c r="L300" i="3"/>
  <c r="K300" i="3"/>
  <c r="I300" i="3"/>
  <c r="H300" i="3"/>
  <c r="G300" i="3"/>
  <c r="F300" i="3"/>
  <c r="E300" i="3"/>
  <c r="O299" i="3"/>
  <c r="N299" i="3"/>
  <c r="L299" i="3"/>
  <c r="K299" i="3"/>
  <c r="I299" i="3"/>
  <c r="H299" i="3"/>
  <c r="G299" i="3"/>
  <c r="F299" i="3"/>
  <c r="E299" i="3"/>
  <c r="P298" i="3"/>
  <c r="M298" i="3"/>
  <c r="J298" i="3"/>
  <c r="P297" i="3"/>
  <c r="M297" i="3"/>
  <c r="J297" i="3"/>
  <c r="P296" i="3"/>
  <c r="M296" i="3"/>
  <c r="J296" i="3"/>
  <c r="P295" i="3"/>
  <c r="M295" i="3"/>
  <c r="J295" i="3"/>
  <c r="P294" i="3"/>
  <c r="M294" i="3"/>
  <c r="J294" i="3"/>
  <c r="P293" i="3"/>
  <c r="M293" i="3"/>
  <c r="J293" i="3"/>
  <c r="P292" i="3"/>
  <c r="M292" i="3"/>
  <c r="J292" i="3"/>
  <c r="P291" i="3"/>
  <c r="M291" i="3"/>
  <c r="J291" i="3"/>
  <c r="P290" i="3"/>
  <c r="M290" i="3"/>
  <c r="J290" i="3"/>
  <c r="P289" i="3"/>
  <c r="M289" i="3"/>
  <c r="J289" i="3"/>
  <c r="P288" i="3"/>
  <c r="M288" i="3"/>
  <c r="J288" i="3"/>
  <c r="P287" i="3"/>
  <c r="M287" i="3"/>
  <c r="J287" i="3"/>
  <c r="P286" i="3"/>
  <c r="M286" i="3"/>
  <c r="J286" i="3"/>
  <c r="P285" i="3"/>
  <c r="M285" i="3"/>
  <c r="J285" i="3"/>
  <c r="P284" i="3"/>
  <c r="M284" i="3"/>
  <c r="J284" i="3"/>
  <c r="P283" i="3"/>
  <c r="M283" i="3"/>
  <c r="J283" i="3"/>
  <c r="P282" i="3"/>
  <c r="M282" i="3"/>
  <c r="J282" i="3"/>
  <c r="P281" i="3"/>
  <c r="M281" i="3"/>
  <c r="J281" i="3"/>
  <c r="P280" i="3"/>
  <c r="M280" i="3"/>
  <c r="J280" i="3"/>
  <c r="P279" i="3"/>
  <c r="M279" i="3"/>
  <c r="J279" i="3"/>
  <c r="O278" i="3"/>
  <c r="N278" i="3"/>
  <c r="N270" i="3" s="1"/>
  <c r="L278" i="3"/>
  <c r="K278" i="3"/>
  <c r="K270" i="3" s="1"/>
  <c r="I278" i="3"/>
  <c r="I270" i="3" s="1"/>
  <c r="H278" i="3"/>
  <c r="G278" i="3"/>
  <c r="G270" i="3" s="1"/>
  <c r="F278" i="3"/>
  <c r="E278" i="3"/>
  <c r="E270" i="3" s="1"/>
  <c r="O277" i="3"/>
  <c r="N277" i="3"/>
  <c r="L277" i="3"/>
  <c r="K277" i="3"/>
  <c r="M277" i="3" s="1"/>
  <c r="I277" i="3"/>
  <c r="H277" i="3"/>
  <c r="G277" i="3"/>
  <c r="F277" i="3"/>
  <c r="E277" i="3"/>
  <c r="P276" i="3"/>
  <c r="M276" i="3"/>
  <c r="J276" i="3"/>
  <c r="P275" i="3"/>
  <c r="M275" i="3"/>
  <c r="J275" i="3"/>
  <c r="P274" i="3"/>
  <c r="M274" i="3"/>
  <c r="J274" i="3"/>
  <c r="P273" i="3"/>
  <c r="M273" i="3"/>
  <c r="J273" i="3"/>
  <c r="P272" i="3"/>
  <c r="M272" i="3"/>
  <c r="J272" i="3"/>
  <c r="P271" i="3"/>
  <c r="M271" i="3"/>
  <c r="J271" i="3"/>
  <c r="H270" i="3"/>
  <c r="F269" i="3"/>
  <c r="P267" i="3"/>
  <c r="J267" i="3"/>
  <c r="P266" i="3"/>
  <c r="M266" i="3"/>
  <c r="J266" i="3"/>
  <c r="P265" i="3"/>
  <c r="M265" i="3"/>
  <c r="J265" i="3"/>
  <c r="P264" i="3"/>
  <c r="M264" i="3"/>
  <c r="J264" i="3"/>
  <c r="P263" i="3"/>
  <c r="M263" i="3"/>
  <c r="J263" i="3"/>
  <c r="P262" i="3"/>
  <c r="M262" i="3"/>
  <c r="J262" i="3"/>
  <c r="P261" i="3"/>
  <c r="M261" i="3"/>
  <c r="J261" i="3"/>
  <c r="P260" i="3"/>
  <c r="M260" i="3"/>
  <c r="J260" i="3"/>
  <c r="P259" i="3"/>
  <c r="M259" i="3"/>
  <c r="J259" i="3"/>
  <c r="P258" i="3"/>
  <c r="M258" i="3"/>
  <c r="J258" i="3"/>
  <c r="P257" i="3"/>
  <c r="M257" i="3"/>
  <c r="J257" i="3"/>
  <c r="P256" i="3"/>
  <c r="M256" i="3"/>
  <c r="J256" i="3"/>
  <c r="P255" i="3"/>
  <c r="M255" i="3"/>
  <c r="J255" i="3"/>
  <c r="P254" i="3"/>
  <c r="M254" i="3"/>
  <c r="J254" i="3"/>
  <c r="P253" i="3"/>
  <c r="M253" i="3"/>
  <c r="J253" i="3"/>
  <c r="P252" i="3"/>
  <c r="M252" i="3"/>
  <c r="J252" i="3"/>
  <c r="P251" i="3"/>
  <c r="M251" i="3"/>
  <c r="P250" i="3"/>
  <c r="M250" i="3"/>
  <c r="J250" i="3"/>
  <c r="O249" i="3"/>
  <c r="N249" i="3"/>
  <c r="L249" i="3"/>
  <c r="K249" i="3"/>
  <c r="I249" i="3"/>
  <c r="H249" i="3"/>
  <c r="G249" i="3"/>
  <c r="F249" i="3"/>
  <c r="E249" i="3"/>
  <c r="O248" i="3"/>
  <c r="N248" i="3"/>
  <c r="L248" i="3"/>
  <c r="K248" i="3"/>
  <c r="I248" i="3"/>
  <c r="H248" i="3"/>
  <c r="G248" i="3"/>
  <c r="F248" i="3"/>
  <c r="E248" i="3"/>
  <c r="P246" i="3"/>
  <c r="M246" i="3"/>
  <c r="J246" i="3"/>
  <c r="P245" i="3"/>
  <c r="M245" i="3"/>
  <c r="J245" i="3"/>
  <c r="P244" i="3"/>
  <c r="M244" i="3"/>
  <c r="J244" i="3"/>
  <c r="P243" i="3"/>
  <c r="M243" i="3"/>
  <c r="J243" i="3"/>
  <c r="P242" i="3"/>
  <c r="M242" i="3"/>
  <c r="J242" i="3"/>
  <c r="P241" i="3"/>
  <c r="M241" i="3"/>
  <c r="J241" i="3"/>
  <c r="P240" i="3"/>
  <c r="M240" i="3"/>
  <c r="J240" i="3"/>
  <c r="P239" i="3"/>
  <c r="M239" i="3"/>
  <c r="J239" i="3"/>
  <c r="P238" i="3"/>
  <c r="M238" i="3"/>
  <c r="J238" i="3"/>
  <c r="P237" i="3"/>
  <c r="M237" i="3"/>
  <c r="J237" i="3"/>
  <c r="P236" i="3"/>
  <c r="M236" i="3"/>
  <c r="J236" i="3"/>
  <c r="P235" i="3"/>
  <c r="M235" i="3"/>
  <c r="J235" i="3"/>
  <c r="P234" i="3"/>
  <c r="M234" i="3"/>
  <c r="J234" i="3"/>
  <c r="P233" i="3"/>
  <c r="M233" i="3"/>
  <c r="J233" i="3"/>
  <c r="P232" i="3"/>
  <c r="M232" i="3"/>
  <c r="J232" i="3"/>
  <c r="P231" i="3"/>
  <c r="M231" i="3"/>
  <c r="J231" i="3"/>
  <c r="P230" i="3"/>
  <c r="M230" i="3"/>
  <c r="J230" i="3"/>
  <c r="P229" i="3"/>
  <c r="M229" i="3"/>
  <c r="J229" i="3"/>
  <c r="P228" i="3"/>
  <c r="M228" i="3"/>
  <c r="J228" i="3"/>
  <c r="P227" i="3"/>
  <c r="M227" i="3"/>
  <c r="J227" i="3"/>
  <c r="O226" i="3"/>
  <c r="N226" i="3"/>
  <c r="L226" i="3"/>
  <c r="K226" i="3"/>
  <c r="I226" i="3"/>
  <c r="H226" i="3"/>
  <c r="G226" i="3"/>
  <c r="F226" i="3"/>
  <c r="E226" i="3"/>
  <c r="O225" i="3"/>
  <c r="N225" i="3"/>
  <c r="L225" i="3"/>
  <c r="K225" i="3"/>
  <c r="M225" i="3" s="1"/>
  <c r="I225" i="3"/>
  <c r="H225" i="3"/>
  <c r="G225" i="3"/>
  <c r="F225" i="3"/>
  <c r="E225" i="3"/>
  <c r="P223" i="3"/>
  <c r="M223" i="3"/>
  <c r="J223" i="3"/>
  <c r="P222" i="3"/>
  <c r="M222" i="3"/>
  <c r="J222" i="3"/>
  <c r="P221" i="3"/>
  <c r="M221" i="3"/>
  <c r="J221" i="3"/>
  <c r="P220" i="3"/>
  <c r="M220" i="3"/>
  <c r="J220" i="3"/>
  <c r="P219" i="3"/>
  <c r="M219" i="3"/>
  <c r="J219" i="3"/>
  <c r="P218" i="3"/>
  <c r="M218" i="3"/>
  <c r="J218" i="3"/>
  <c r="P215" i="3"/>
  <c r="M215" i="3"/>
  <c r="J215" i="3"/>
  <c r="P214" i="3"/>
  <c r="M214" i="3"/>
  <c r="J214" i="3"/>
  <c r="P213" i="3"/>
  <c r="M213" i="3"/>
  <c r="J213" i="3"/>
  <c r="P212" i="3"/>
  <c r="M212" i="3"/>
  <c r="J212" i="3"/>
  <c r="N211" i="3"/>
  <c r="L211" i="3"/>
  <c r="N210" i="3"/>
  <c r="L210" i="3"/>
  <c r="P209" i="3"/>
  <c r="M209" i="3"/>
  <c r="J209" i="3"/>
  <c r="P208" i="3"/>
  <c r="M208" i="3"/>
  <c r="J208" i="3"/>
  <c r="P207" i="3"/>
  <c r="M207" i="3"/>
  <c r="J207" i="3"/>
  <c r="P206" i="3"/>
  <c r="M206" i="3"/>
  <c r="J206" i="3"/>
  <c r="P205" i="3"/>
  <c r="M205" i="3"/>
  <c r="J205" i="3"/>
  <c r="P204" i="3"/>
  <c r="M204" i="3"/>
  <c r="J204" i="3"/>
  <c r="P203" i="3"/>
  <c r="M203" i="3"/>
  <c r="J203" i="3"/>
  <c r="P202" i="3"/>
  <c r="M202" i="3"/>
  <c r="J202" i="3"/>
  <c r="P201" i="3"/>
  <c r="M201" i="3"/>
  <c r="J201" i="3"/>
  <c r="P200" i="3"/>
  <c r="M200" i="3"/>
  <c r="J200" i="3"/>
  <c r="P199" i="3"/>
  <c r="M199" i="3"/>
  <c r="J199" i="3"/>
  <c r="P198" i="3"/>
  <c r="M198" i="3"/>
  <c r="J198" i="3"/>
  <c r="P197" i="3"/>
  <c r="M197" i="3"/>
  <c r="J197" i="3"/>
  <c r="P196" i="3"/>
  <c r="M196" i="3"/>
  <c r="J196" i="3"/>
  <c r="P195" i="3"/>
  <c r="M195" i="3"/>
  <c r="J195" i="3"/>
  <c r="P194" i="3"/>
  <c r="M194" i="3"/>
  <c r="J194" i="3"/>
  <c r="O193" i="3"/>
  <c r="N193" i="3"/>
  <c r="L193" i="3"/>
  <c r="L185" i="3" s="1"/>
  <c r="K193" i="3"/>
  <c r="I193" i="3"/>
  <c r="H193" i="3"/>
  <c r="H185" i="3" s="1"/>
  <c r="G185" i="3"/>
  <c r="F193" i="3"/>
  <c r="E193" i="3"/>
  <c r="E185" i="3" s="1"/>
  <c r="O192" i="3"/>
  <c r="N192" i="3"/>
  <c r="L192" i="3"/>
  <c r="L184" i="3" s="1"/>
  <c r="K192" i="3"/>
  <c r="I192" i="3"/>
  <c r="I184" i="3" s="1"/>
  <c r="H192" i="3"/>
  <c r="H184" i="3" s="1"/>
  <c r="G184" i="3"/>
  <c r="F192" i="3"/>
  <c r="F184" i="3" s="1"/>
  <c r="E192" i="3"/>
  <c r="P191" i="3"/>
  <c r="M191" i="3"/>
  <c r="J191" i="3"/>
  <c r="P190" i="3"/>
  <c r="M190" i="3"/>
  <c r="J190" i="3"/>
  <c r="P189" i="3"/>
  <c r="M189" i="3"/>
  <c r="J189" i="3"/>
  <c r="P188" i="3"/>
  <c r="M188" i="3"/>
  <c r="J188" i="3"/>
  <c r="P187" i="3"/>
  <c r="M187" i="3"/>
  <c r="J187" i="3"/>
  <c r="P186" i="3"/>
  <c r="M186" i="3"/>
  <c r="J186" i="3"/>
  <c r="N184" i="3"/>
  <c r="E184" i="3"/>
  <c r="P178" i="3"/>
  <c r="M178" i="3"/>
  <c r="J178" i="3"/>
  <c r="P177" i="3"/>
  <c r="M177" i="3"/>
  <c r="J177" i="3"/>
  <c r="P176" i="3"/>
  <c r="M176" i="3"/>
  <c r="J176" i="3"/>
  <c r="P175" i="3"/>
  <c r="M175" i="3"/>
  <c r="J175" i="3"/>
  <c r="P174" i="3"/>
  <c r="M174" i="3"/>
  <c r="J174" i="3"/>
  <c r="P173" i="3"/>
  <c r="M173" i="3"/>
  <c r="J173" i="3"/>
  <c r="P172" i="3"/>
  <c r="M172" i="3"/>
  <c r="J172" i="3"/>
  <c r="P171" i="3"/>
  <c r="M171" i="3"/>
  <c r="J171" i="3"/>
  <c r="P170" i="3"/>
  <c r="M170" i="3"/>
  <c r="J170" i="3"/>
  <c r="P169" i="3"/>
  <c r="M169" i="3"/>
  <c r="J169" i="3"/>
  <c r="P166" i="3"/>
  <c r="M166" i="3"/>
  <c r="J166" i="3"/>
  <c r="P165" i="3"/>
  <c r="M165" i="3"/>
  <c r="J165" i="3"/>
  <c r="P164" i="3"/>
  <c r="M164" i="3"/>
  <c r="J164" i="3"/>
  <c r="P163" i="3"/>
  <c r="M163" i="3"/>
  <c r="J163" i="3"/>
  <c r="P162" i="3"/>
  <c r="M162" i="3"/>
  <c r="J162" i="3"/>
  <c r="P161" i="3"/>
  <c r="M161" i="3"/>
  <c r="J161" i="3"/>
  <c r="P160" i="3"/>
  <c r="M160" i="3"/>
  <c r="J160" i="3"/>
  <c r="P159" i="3"/>
  <c r="M159" i="3"/>
  <c r="J159" i="3"/>
  <c r="O158" i="3"/>
  <c r="N158" i="3"/>
  <c r="L158" i="3"/>
  <c r="K158" i="3"/>
  <c r="I158" i="3"/>
  <c r="H158" i="3"/>
  <c r="G158" i="3"/>
  <c r="F158" i="3"/>
  <c r="E158" i="3"/>
  <c r="O157" i="3"/>
  <c r="N157" i="3"/>
  <c r="L157" i="3"/>
  <c r="K157" i="3"/>
  <c r="I157" i="3"/>
  <c r="H157" i="3"/>
  <c r="G157" i="3"/>
  <c r="F157" i="3"/>
  <c r="E157" i="3"/>
  <c r="P155" i="3"/>
  <c r="M155" i="3"/>
  <c r="J155" i="3"/>
  <c r="P154" i="3"/>
  <c r="M154" i="3"/>
  <c r="J154" i="3"/>
  <c r="P153" i="3"/>
  <c r="M153" i="3"/>
  <c r="J153" i="3"/>
  <c r="P152" i="3"/>
  <c r="M152" i="3"/>
  <c r="J152" i="3"/>
  <c r="P151" i="3"/>
  <c r="M151" i="3"/>
  <c r="J151" i="3"/>
  <c r="P150" i="3"/>
  <c r="M150" i="3"/>
  <c r="J150" i="3"/>
  <c r="P149" i="3"/>
  <c r="M149" i="3"/>
  <c r="J149" i="3"/>
  <c r="P148" i="3"/>
  <c r="M148" i="3"/>
  <c r="J148" i="3"/>
  <c r="O147" i="3"/>
  <c r="N147" i="3"/>
  <c r="L147" i="3"/>
  <c r="K147" i="3"/>
  <c r="I147" i="3"/>
  <c r="H147" i="3"/>
  <c r="G147" i="3"/>
  <c r="F147" i="3"/>
  <c r="E147" i="3"/>
  <c r="O146" i="3"/>
  <c r="N146" i="3"/>
  <c r="L146" i="3"/>
  <c r="K146" i="3"/>
  <c r="I146" i="3"/>
  <c r="H146" i="3"/>
  <c r="G146" i="3"/>
  <c r="F146" i="3"/>
  <c r="E146" i="3"/>
  <c r="P144" i="3"/>
  <c r="M144" i="3"/>
  <c r="J144" i="3"/>
  <c r="P143" i="3"/>
  <c r="M143" i="3"/>
  <c r="J143" i="3"/>
  <c r="P142" i="3"/>
  <c r="M142" i="3"/>
  <c r="J142" i="3"/>
  <c r="P141" i="3"/>
  <c r="M141" i="3"/>
  <c r="J141" i="3"/>
  <c r="P140" i="3"/>
  <c r="M140" i="3"/>
  <c r="J140" i="3"/>
  <c r="P139" i="3"/>
  <c r="M139" i="3"/>
  <c r="J139" i="3"/>
  <c r="P138" i="3"/>
  <c r="M138" i="3"/>
  <c r="J138" i="3"/>
  <c r="P137" i="3"/>
  <c r="M137" i="3"/>
  <c r="J137" i="3"/>
  <c r="P136" i="3"/>
  <c r="M136" i="3"/>
  <c r="J136" i="3"/>
  <c r="P135" i="3"/>
  <c r="M135" i="3"/>
  <c r="J135" i="3"/>
  <c r="O134" i="3"/>
  <c r="N134" i="3"/>
  <c r="L134" i="3"/>
  <c r="K134" i="3"/>
  <c r="I134" i="3"/>
  <c r="H134" i="3"/>
  <c r="G134" i="3"/>
  <c r="F134" i="3"/>
  <c r="E134" i="3"/>
  <c r="O133" i="3"/>
  <c r="N133" i="3"/>
  <c r="L133" i="3"/>
  <c r="K133" i="3"/>
  <c r="I133" i="3"/>
  <c r="H133" i="3"/>
  <c r="G133" i="3"/>
  <c r="F133" i="3"/>
  <c r="E133" i="3"/>
  <c r="P131" i="3"/>
  <c r="M131" i="3"/>
  <c r="J131" i="3"/>
  <c r="P130" i="3"/>
  <c r="M130" i="3"/>
  <c r="J130" i="3"/>
  <c r="P129" i="3"/>
  <c r="M129" i="3"/>
  <c r="J129" i="3"/>
  <c r="P128" i="3"/>
  <c r="M128" i="3"/>
  <c r="J128" i="3"/>
  <c r="P127" i="3"/>
  <c r="M127" i="3"/>
  <c r="J127" i="3"/>
  <c r="P126" i="3"/>
  <c r="M126" i="3"/>
  <c r="J126" i="3"/>
  <c r="P125" i="3"/>
  <c r="M125" i="3"/>
  <c r="J125" i="3"/>
  <c r="P124" i="3"/>
  <c r="M124" i="3"/>
  <c r="J124" i="3"/>
  <c r="P123" i="3"/>
  <c r="M123" i="3"/>
  <c r="J123" i="3"/>
  <c r="P122" i="3"/>
  <c r="M122" i="3"/>
  <c r="J122" i="3"/>
  <c r="P121" i="3"/>
  <c r="M121" i="3"/>
  <c r="J121" i="3"/>
  <c r="P120" i="3"/>
  <c r="M120" i="3"/>
  <c r="J120" i="3"/>
  <c r="P119" i="3"/>
  <c r="M119" i="3"/>
  <c r="J119" i="3"/>
  <c r="P118" i="3"/>
  <c r="M118" i="3"/>
  <c r="J118" i="3"/>
  <c r="O117" i="3"/>
  <c r="N117" i="3"/>
  <c r="L117" i="3"/>
  <c r="K117" i="3"/>
  <c r="I117" i="3"/>
  <c r="H117" i="3"/>
  <c r="G117" i="3"/>
  <c r="F117" i="3"/>
  <c r="E117" i="3"/>
  <c r="O116" i="3"/>
  <c r="N116" i="3"/>
  <c r="L116" i="3"/>
  <c r="K116" i="3"/>
  <c r="I116" i="3"/>
  <c r="H116" i="3"/>
  <c r="G116" i="3"/>
  <c r="F116" i="3"/>
  <c r="E116" i="3"/>
  <c r="P114" i="3"/>
  <c r="M114" i="3"/>
  <c r="J114" i="3"/>
  <c r="P113" i="3"/>
  <c r="M113" i="3"/>
  <c r="J113" i="3"/>
  <c r="P112" i="3"/>
  <c r="M112" i="3"/>
  <c r="J112" i="3"/>
  <c r="P111" i="3"/>
  <c r="M111" i="3"/>
  <c r="J111" i="3"/>
  <c r="O110" i="3"/>
  <c r="N110" i="3"/>
  <c r="L110" i="3"/>
  <c r="K110" i="3"/>
  <c r="I110" i="3"/>
  <c r="H110" i="3"/>
  <c r="G110" i="3"/>
  <c r="F110" i="3"/>
  <c r="E110" i="3"/>
  <c r="O109" i="3"/>
  <c r="N109" i="3"/>
  <c r="L109" i="3"/>
  <c r="K109" i="3"/>
  <c r="I109" i="3"/>
  <c r="H109" i="3"/>
  <c r="G109" i="3"/>
  <c r="F109" i="3"/>
  <c r="E109" i="3"/>
  <c r="P107" i="3"/>
  <c r="M107" i="3"/>
  <c r="J107" i="3"/>
  <c r="P106" i="3"/>
  <c r="M106" i="3"/>
  <c r="J106" i="3"/>
  <c r="P105" i="3"/>
  <c r="M105" i="3"/>
  <c r="J105" i="3"/>
  <c r="P104" i="3"/>
  <c r="M104" i="3"/>
  <c r="J104" i="3"/>
  <c r="P103" i="3"/>
  <c r="M103" i="3"/>
  <c r="J103" i="3"/>
  <c r="P102" i="3"/>
  <c r="M102" i="3"/>
  <c r="J102" i="3"/>
  <c r="P101" i="3"/>
  <c r="M101" i="3"/>
  <c r="J101" i="3"/>
  <c r="P100" i="3"/>
  <c r="M100" i="3"/>
  <c r="J100" i="3"/>
  <c r="P99" i="3"/>
  <c r="M99" i="3"/>
  <c r="J99" i="3"/>
  <c r="P98" i="3"/>
  <c r="M98" i="3"/>
  <c r="J98" i="3"/>
  <c r="O97" i="3"/>
  <c r="N97" i="3"/>
  <c r="L97" i="3"/>
  <c r="K97" i="3"/>
  <c r="I97" i="3"/>
  <c r="H97" i="3"/>
  <c r="G97" i="3"/>
  <c r="F97" i="3"/>
  <c r="E97" i="3"/>
  <c r="O96" i="3"/>
  <c r="N96" i="3"/>
  <c r="L96" i="3"/>
  <c r="K96" i="3"/>
  <c r="I96" i="3"/>
  <c r="H96" i="3"/>
  <c r="G96" i="3"/>
  <c r="F96" i="3"/>
  <c r="E96" i="3"/>
  <c r="P94" i="3"/>
  <c r="M94" i="3"/>
  <c r="J94" i="3"/>
  <c r="P93" i="3"/>
  <c r="M93" i="3"/>
  <c r="J93" i="3"/>
  <c r="P92" i="3"/>
  <c r="M92" i="3"/>
  <c r="J92" i="3"/>
  <c r="P91" i="3"/>
  <c r="M91" i="3"/>
  <c r="J91" i="3"/>
  <c r="Q90" i="3"/>
  <c r="J90" i="3"/>
  <c r="Q89" i="3"/>
  <c r="J89" i="3"/>
  <c r="K85" i="3" s="1"/>
  <c r="P88" i="3"/>
  <c r="M88" i="3"/>
  <c r="J88" i="3"/>
  <c r="P87" i="3"/>
  <c r="M87" i="3"/>
  <c r="J87" i="3"/>
  <c r="O86" i="3"/>
  <c r="L86" i="3"/>
  <c r="I86" i="3"/>
  <c r="H86" i="3"/>
  <c r="G86" i="3"/>
  <c r="F86" i="3"/>
  <c r="E86" i="3"/>
  <c r="O85" i="3"/>
  <c r="L85" i="3"/>
  <c r="I85" i="3"/>
  <c r="H85" i="3"/>
  <c r="G85" i="3"/>
  <c r="F85" i="3"/>
  <c r="E85" i="3"/>
  <c r="P83" i="3"/>
  <c r="M83" i="3"/>
  <c r="J83" i="3"/>
  <c r="P82" i="3"/>
  <c r="M82" i="3"/>
  <c r="J82" i="3"/>
  <c r="P81" i="3"/>
  <c r="M81" i="3"/>
  <c r="J81" i="3"/>
  <c r="P80" i="3"/>
  <c r="M80" i="3"/>
  <c r="J80" i="3"/>
  <c r="P79" i="3"/>
  <c r="M79" i="3"/>
  <c r="J79" i="3"/>
  <c r="P78" i="3"/>
  <c r="M78" i="3"/>
  <c r="J78" i="3"/>
  <c r="P77" i="3"/>
  <c r="M77" i="3"/>
  <c r="J77" i="3"/>
  <c r="P76" i="3"/>
  <c r="M76" i="3"/>
  <c r="J76" i="3"/>
  <c r="P75" i="3"/>
  <c r="M75" i="3"/>
  <c r="J75" i="3"/>
  <c r="P74" i="3"/>
  <c r="M74" i="3"/>
  <c r="J74" i="3"/>
  <c r="P73" i="3"/>
  <c r="M73" i="3"/>
  <c r="J73" i="3"/>
  <c r="P72" i="3"/>
  <c r="M72" i="3"/>
  <c r="J72" i="3"/>
  <c r="P71" i="3"/>
  <c r="M71" i="3"/>
  <c r="J71" i="3"/>
  <c r="P70" i="3"/>
  <c r="M70" i="3"/>
  <c r="J70" i="3"/>
  <c r="P69" i="3"/>
  <c r="M69" i="3"/>
  <c r="J69" i="3"/>
  <c r="P68" i="3"/>
  <c r="M68" i="3"/>
  <c r="J68" i="3"/>
  <c r="P67" i="3"/>
  <c r="M67" i="3"/>
  <c r="J67" i="3"/>
  <c r="P66" i="3"/>
  <c r="M66" i="3"/>
  <c r="J66" i="3"/>
  <c r="P65" i="3"/>
  <c r="M65" i="3"/>
  <c r="J65" i="3"/>
  <c r="P64" i="3"/>
  <c r="M64" i="3"/>
  <c r="J64" i="3"/>
  <c r="P63" i="3"/>
  <c r="M63" i="3"/>
  <c r="J63" i="3"/>
  <c r="P62" i="3"/>
  <c r="M62" i="3"/>
  <c r="J62" i="3"/>
  <c r="P61" i="3"/>
  <c r="M61" i="3"/>
  <c r="J61" i="3"/>
  <c r="P60" i="3"/>
  <c r="M60" i="3"/>
  <c r="J60" i="3"/>
  <c r="O59" i="3"/>
  <c r="N59" i="3"/>
  <c r="L59" i="3"/>
  <c r="K59" i="3"/>
  <c r="I59" i="3"/>
  <c r="H59" i="3"/>
  <c r="G59" i="3"/>
  <c r="F59" i="3"/>
  <c r="E59" i="3"/>
  <c r="O58" i="3"/>
  <c r="N58" i="3"/>
  <c r="L58" i="3"/>
  <c r="K58" i="3"/>
  <c r="I58" i="3"/>
  <c r="H58" i="3"/>
  <c r="G58" i="3"/>
  <c r="F58" i="3"/>
  <c r="E58" i="3"/>
  <c r="P56" i="3"/>
  <c r="M56" i="3"/>
  <c r="J56" i="3"/>
  <c r="P55" i="3"/>
  <c r="M55" i="3"/>
  <c r="J55" i="3"/>
  <c r="P54" i="3"/>
  <c r="M54" i="3"/>
  <c r="J54" i="3"/>
  <c r="P53" i="3"/>
  <c r="M53" i="3"/>
  <c r="J53" i="3"/>
  <c r="P52" i="3"/>
  <c r="M52" i="3"/>
  <c r="J52" i="3"/>
  <c r="P51" i="3"/>
  <c r="M51" i="3"/>
  <c r="J51" i="3"/>
  <c r="P50" i="3"/>
  <c r="M50" i="3"/>
  <c r="J50" i="3"/>
  <c r="P49" i="3"/>
  <c r="M49" i="3"/>
  <c r="J49" i="3"/>
  <c r="P48" i="3"/>
  <c r="M48" i="3"/>
  <c r="J48" i="3"/>
  <c r="P47" i="3"/>
  <c r="M47" i="3"/>
  <c r="J47" i="3"/>
  <c r="P46" i="3"/>
  <c r="P44" i="3" s="1"/>
  <c r="M46" i="3"/>
  <c r="J46" i="3"/>
  <c r="J44" i="3" s="1"/>
  <c r="P45" i="3"/>
  <c r="P43" i="3" s="1"/>
  <c r="M45" i="3"/>
  <c r="J45" i="3"/>
  <c r="O44" i="3"/>
  <c r="O40" i="3" s="1"/>
  <c r="N44" i="3"/>
  <c r="N40" i="3" s="1"/>
  <c r="L44" i="3"/>
  <c r="L40" i="3" s="1"/>
  <c r="K44" i="3"/>
  <c r="K40" i="3" s="1"/>
  <c r="I44" i="3"/>
  <c r="I40" i="3" s="1"/>
  <c r="H44" i="3"/>
  <c r="H40" i="3" s="1"/>
  <c r="G44" i="3"/>
  <c r="G40" i="3" s="1"/>
  <c r="F44" i="3"/>
  <c r="F40" i="3" s="1"/>
  <c r="E44" i="3"/>
  <c r="E40" i="3" s="1"/>
  <c r="O43" i="3"/>
  <c r="O39" i="3" s="1"/>
  <c r="N43" i="3"/>
  <c r="N39" i="3" s="1"/>
  <c r="L43" i="3"/>
  <c r="L39" i="3" s="1"/>
  <c r="K43" i="3"/>
  <c r="K39" i="3" s="1"/>
  <c r="I43" i="3"/>
  <c r="I39" i="3" s="1"/>
  <c r="H43" i="3"/>
  <c r="H39" i="3" s="1"/>
  <c r="G43" i="3"/>
  <c r="G39" i="3" s="1"/>
  <c r="F43" i="3"/>
  <c r="F39" i="3" s="1"/>
  <c r="E43" i="3"/>
  <c r="E39" i="3" s="1"/>
  <c r="P42" i="3"/>
  <c r="M42" i="3"/>
  <c r="J42" i="3"/>
  <c r="P41" i="3"/>
  <c r="M41" i="3"/>
  <c r="J41" i="3"/>
  <c r="P37" i="3"/>
  <c r="M37" i="3"/>
  <c r="J37" i="3"/>
  <c r="P36" i="3"/>
  <c r="M36" i="3"/>
  <c r="J36" i="3"/>
  <c r="P35" i="3"/>
  <c r="M35" i="3"/>
  <c r="J35" i="3"/>
  <c r="P34" i="3"/>
  <c r="M34" i="3"/>
  <c r="J34" i="3"/>
  <c r="P33" i="3"/>
  <c r="M33" i="3"/>
  <c r="J33" i="3"/>
  <c r="P32" i="3"/>
  <c r="M32" i="3"/>
  <c r="J32" i="3"/>
  <c r="P31" i="3"/>
  <c r="M31" i="3"/>
  <c r="J31" i="3"/>
  <c r="P30" i="3"/>
  <c r="M30" i="3"/>
  <c r="J30" i="3"/>
  <c r="P29" i="3"/>
  <c r="M29" i="3"/>
  <c r="J29" i="3"/>
  <c r="P28" i="3"/>
  <c r="M28" i="3"/>
  <c r="J28" i="3"/>
  <c r="P27" i="3"/>
  <c r="M27" i="3"/>
  <c r="J27" i="3"/>
  <c r="P26" i="3"/>
  <c r="M26" i="3"/>
  <c r="J26" i="3"/>
  <c r="P25" i="3"/>
  <c r="M25" i="3"/>
  <c r="M23" i="3" s="1"/>
  <c r="J25" i="3"/>
  <c r="P24" i="3"/>
  <c r="P22" i="3" s="1"/>
  <c r="M24" i="3"/>
  <c r="M22" i="3" s="1"/>
  <c r="J24" i="3"/>
  <c r="O23" i="3"/>
  <c r="N23" i="3"/>
  <c r="L23" i="3"/>
  <c r="K23" i="3"/>
  <c r="I23" i="3"/>
  <c r="H23" i="3"/>
  <c r="F23" i="3"/>
  <c r="E23" i="3"/>
  <c r="O22" i="3"/>
  <c r="N22" i="3"/>
  <c r="L22" i="3"/>
  <c r="I22" i="3"/>
  <c r="H22" i="3"/>
  <c r="G22" i="3"/>
  <c r="F22" i="3"/>
  <c r="E22" i="3"/>
  <c r="P21" i="3"/>
  <c r="M21" i="3"/>
  <c r="J21" i="3"/>
  <c r="P20" i="3"/>
  <c r="M20" i="3"/>
  <c r="J20" i="3"/>
  <c r="P19" i="3"/>
  <c r="M19" i="3"/>
  <c r="J19" i="3"/>
  <c r="P18" i="3"/>
  <c r="M18" i="3"/>
  <c r="J18" i="3"/>
  <c r="P17" i="3"/>
  <c r="M17" i="3"/>
  <c r="J17" i="3"/>
  <c r="P16" i="3"/>
  <c r="M16" i="3"/>
  <c r="J16" i="3"/>
  <c r="P15" i="3"/>
  <c r="M15" i="3"/>
  <c r="J15" i="3"/>
  <c r="P14" i="3"/>
  <c r="M14" i="3"/>
  <c r="J14" i="3"/>
  <c r="P13" i="3"/>
  <c r="M13" i="3"/>
  <c r="J13" i="3"/>
  <c r="P12" i="3"/>
  <c r="M12" i="3"/>
  <c r="J12" i="3"/>
  <c r="P11" i="3"/>
  <c r="M11" i="3"/>
  <c r="J11" i="3"/>
  <c r="P10" i="3"/>
  <c r="M10" i="3"/>
  <c r="J10" i="3"/>
  <c r="N9" i="3"/>
  <c r="L9" i="3"/>
  <c r="I9" i="3"/>
  <c r="H9" i="3"/>
  <c r="H7" i="3" s="1"/>
  <c r="F9" i="3"/>
  <c r="E9" i="3"/>
  <c r="O8" i="3"/>
  <c r="N8" i="3"/>
  <c r="L8" i="3"/>
  <c r="K8" i="3"/>
  <c r="I8" i="3"/>
  <c r="I6" i="3" s="1"/>
  <c r="H8" i="3"/>
  <c r="H6" i="3" s="1"/>
  <c r="G8" i="3"/>
  <c r="F8" i="3"/>
  <c r="F6" i="3" s="1"/>
  <c r="E8" i="3"/>
  <c r="P326" i="2"/>
  <c r="M326" i="2"/>
  <c r="J326" i="2"/>
  <c r="Q326" i="2" s="1"/>
  <c r="M327" i="13" s="1"/>
  <c r="P325" i="2"/>
  <c r="M325" i="2"/>
  <c r="J325" i="2"/>
  <c r="P324" i="2"/>
  <c r="M324" i="2"/>
  <c r="J324" i="2"/>
  <c r="P323" i="2"/>
  <c r="M323" i="2"/>
  <c r="J323" i="2"/>
  <c r="Q323" i="2" s="1"/>
  <c r="P322" i="2"/>
  <c r="M322" i="2"/>
  <c r="J322" i="2"/>
  <c r="P321" i="2"/>
  <c r="M321" i="2"/>
  <c r="J321" i="2"/>
  <c r="P320" i="2"/>
  <c r="M320" i="2"/>
  <c r="J320" i="2"/>
  <c r="Q320" i="2" s="1"/>
  <c r="M321" i="13" s="1"/>
  <c r="P319" i="2"/>
  <c r="M319" i="2"/>
  <c r="J319" i="2"/>
  <c r="P318" i="2"/>
  <c r="M318" i="2"/>
  <c r="J318" i="2"/>
  <c r="P317" i="2"/>
  <c r="M317" i="2"/>
  <c r="J317" i="2"/>
  <c r="Q317" i="2" s="1"/>
  <c r="P316" i="2"/>
  <c r="M316" i="2"/>
  <c r="J316" i="2"/>
  <c r="P315" i="2"/>
  <c r="M315" i="2"/>
  <c r="J315" i="2"/>
  <c r="P314" i="2"/>
  <c r="M314" i="2"/>
  <c r="J314" i="2"/>
  <c r="Q314" i="2" s="1"/>
  <c r="M315" i="13" s="1"/>
  <c r="P313" i="2"/>
  <c r="M313" i="2"/>
  <c r="J313" i="2"/>
  <c r="P312" i="2"/>
  <c r="M312" i="2"/>
  <c r="J312" i="2"/>
  <c r="P311" i="2"/>
  <c r="M311" i="2"/>
  <c r="J311" i="2"/>
  <c r="Q311" i="2" s="1"/>
  <c r="P310" i="2"/>
  <c r="M310" i="2"/>
  <c r="J310" i="2"/>
  <c r="P309" i="2"/>
  <c r="M309" i="2"/>
  <c r="J309" i="2"/>
  <c r="P308" i="2"/>
  <c r="M308" i="2"/>
  <c r="J308" i="2"/>
  <c r="Q308" i="2" s="1"/>
  <c r="M309" i="13" s="1"/>
  <c r="P307" i="2"/>
  <c r="M307" i="2"/>
  <c r="J307" i="2"/>
  <c r="P306" i="2"/>
  <c r="M306" i="2"/>
  <c r="J306" i="2"/>
  <c r="P305" i="2"/>
  <c r="M305" i="2"/>
  <c r="J305" i="2"/>
  <c r="Q305" i="2" s="1"/>
  <c r="P304" i="2"/>
  <c r="M304" i="2"/>
  <c r="J304" i="2"/>
  <c r="P303" i="2"/>
  <c r="M303" i="2"/>
  <c r="J303" i="2"/>
  <c r="P302" i="2"/>
  <c r="M302" i="2"/>
  <c r="J302" i="2"/>
  <c r="Q302" i="2" s="1"/>
  <c r="M303" i="13" s="1"/>
  <c r="P301" i="2"/>
  <c r="M301" i="2"/>
  <c r="J301" i="2"/>
  <c r="P300" i="2"/>
  <c r="M300" i="2"/>
  <c r="J300" i="2"/>
  <c r="P299" i="2"/>
  <c r="M299" i="2"/>
  <c r="J299" i="2"/>
  <c r="Q299" i="2" s="1"/>
  <c r="O298" i="2"/>
  <c r="N298" i="2"/>
  <c r="P298" i="2" s="1"/>
  <c r="L298" i="2"/>
  <c r="L268" i="2" s="1"/>
  <c r="K298" i="2"/>
  <c r="I298" i="2"/>
  <c r="H298" i="2"/>
  <c r="H268" i="2" s="1"/>
  <c r="G298" i="2"/>
  <c r="F298" i="2"/>
  <c r="E298" i="2"/>
  <c r="O297" i="2"/>
  <c r="N297" i="2"/>
  <c r="P297" i="2" s="1"/>
  <c r="L297" i="2"/>
  <c r="K297" i="2"/>
  <c r="M297" i="2" s="1"/>
  <c r="I297" i="2"/>
  <c r="H297" i="2"/>
  <c r="G297" i="2"/>
  <c r="J297" i="2" s="1"/>
  <c r="F297" i="2"/>
  <c r="E297" i="2"/>
  <c r="P296" i="2"/>
  <c r="M296" i="2"/>
  <c r="J296" i="2"/>
  <c r="P295" i="2"/>
  <c r="M295" i="2"/>
  <c r="J295" i="2"/>
  <c r="P294" i="2"/>
  <c r="M294" i="2"/>
  <c r="J294" i="2"/>
  <c r="P293" i="2"/>
  <c r="M293" i="2"/>
  <c r="J293" i="2"/>
  <c r="P292" i="2"/>
  <c r="M292" i="2"/>
  <c r="J292" i="2"/>
  <c r="P291" i="2"/>
  <c r="Q291" i="2" s="1"/>
  <c r="M291" i="2"/>
  <c r="J291" i="2"/>
  <c r="P290" i="2"/>
  <c r="M290" i="2"/>
  <c r="J290" i="2"/>
  <c r="P289" i="2"/>
  <c r="M289" i="2"/>
  <c r="J289" i="2"/>
  <c r="P288" i="2"/>
  <c r="M288" i="2"/>
  <c r="J288" i="2"/>
  <c r="P287" i="2"/>
  <c r="M287" i="2"/>
  <c r="J287" i="2"/>
  <c r="P286" i="2"/>
  <c r="M286" i="2"/>
  <c r="J286" i="2"/>
  <c r="P285" i="2"/>
  <c r="Q285" i="2" s="1"/>
  <c r="M285" i="2"/>
  <c r="J285" i="2"/>
  <c r="P284" i="2"/>
  <c r="M284" i="2"/>
  <c r="J284" i="2"/>
  <c r="P283" i="2"/>
  <c r="M283" i="2"/>
  <c r="J283" i="2"/>
  <c r="P282" i="2"/>
  <c r="Q282" i="2" s="1"/>
  <c r="M283" i="13" s="1"/>
  <c r="M282" i="2"/>
  <c r="J282" i="2"/>
  <c r="P281" i="2"/>
  <c r="M281" i="2"/>
  <c r="J281" i="2"/>
  <c r="P280" i="2"/>
  <c r="M280" i="2"/>
  <c r="J280" i="2"/>
  <c r="P279" i="2"/>
  <c r="Q279" i="2" s="1"/>
  <c r="M279" i="2"/>
  <c r="J279" i="2"/>
  <c r="P278" i="2"/>
  <c r="M278" i="2"/>
  <c r="J278" i="2"/>
  <c r="P277" i="2"/>
  <c r="M277" i="2"/>
  <c r="J277" i="2"/>
  <c r="P276" i="2"/>
  <c r="O276" i="2"/>
  <c r="N276" i="2"/>
  <c r="M276" i="2"/>
  <c r="L276" i="2"/>
  <c r="K276" i="2"/>
  <c r="I276" i="2"/>
  <c r="H276" i="2"/>
  <c r="G276" i="2"/>
  <c r="F276" i="2"/>
  <c r="F268" i="2" s="1"/>
  <c r="E276" i="2"/>
  <c r="O275" i="2"/>
  <c r="O267" i="2" s="1"/>
  <c r="N275" i="2"/>
  <c r="P275" i="2" s="1"/>
  <c r="L275" i="2"/>
  <c r="K275" i="2"/>
  <c r="M275" i="2" s="1"/>
  <c r="I275" i="2"/>
  <c r="H275" i="2"/>
  <c r="H267" i="2" s="1"/>
  <c r="G275" i="2"/>
  <c r="G267" i="2" s="1"/>
  <c r="F275" i="2"/>
  <c r="F267" i="2" s="1"/>
  <c r="E275" i="2"/>
  <c r="P274" i="2"/>
  <c r="M274" i="2"/>
  <c r="J274" i="2"/>
  <c r="P273" i="2"/>
  <c r="M273" i="2"/>
  <c r="J273" i="2"/>
  <c r="P272" i="2"/>
  <c r="M272" i="2"/>
  <c r="J272" i="2"/>
  <c r="P271" i="2"/>
  <c r="M271" i="2"/>
  <c r="Q271" i="2" s="1"/>
  <c r="J271" i="2"/>
  <c r="P270" i="2"/>
  <c r="M270" i="2"/>
  <c r="J270" i="2"/>
  <c r="P269" i="2"/>
  <c r="M269" i="2"/>
  <c r="J269" i="2"/>
  <c r="O268" i="2"/>
  <c r="N268" i="2"/>
  <c r="P268" i="2" s="1"/>
  <c r="K268" i="2"/>
  <c r="I268" i="2"/>
  <c r="L267" i="2"/>
  <c r="I267" i="2"/>
  <c r="P265" i="2"/>
  <c r="Q265" i="2" s="1"/>
  <c r="M266" i="13" s="1"/>
  <c r="J265" i="2"/>
  <c r="P264" i="2"/>
  <c r="M264" i="2"/>
  <c r="J264" i="2"/>
  <c r="P263" i="2"/>
  <c r="M263" i="2"/>
  <c r="J263" i="2"/>
  <c r="P262" i="2"/>
  <c r="Q262" i="2" s="1"/>
  <c r="M262" i="2"/>
  <c r="J262" i="2"/>
  <c r="P261" i="2"/>
  <c r="M261" i="2"/>
  <c r="J261" i="2"/>
  <c r="P260" i="2"/>
  <c r="M260" i="2"/>
  <c r="J260" i="2"/>
  <c r="P259" i="2"/>
  <c r="M259" i="2"/>
  <c r="J259" i="2"/>
  <c r="P258" i="2"/>
  <c r="M258" i="2"/>
  <c r="J258" i="2"/>
  <c r="P257" i="2"/>
  <c r="M257" i="2"/>
  <c r="J257" i="2"/>
  <c r="P256" i="2"/>
  <c r="Q256" i="2" s="1"/>
  <c r="M256" i="2"/>
  <c r="J256" i="2"/>
  <c r="P255" i="2"/>
  <c r="M255" i="2"/>
  <c r="J255" i="2"/>
  <c r="P254" i="2"/>
  <c r="M254" i="2"/>
  <c r="J254" i="2"/>
  <c r="P253" i="2"/>
  <c r="M253" i="2"/>
  <c r="J253" i="2"/>
  <c r="P252" i="2"/>
  <c r="M252" i="2"/>
  <c r="J252" i="2"/>
  <c r="P251" i="2"/>
  <c r="M251" i="2"/>
  <c r="J251" i="2"/>
  <c r="P250" i="2"/>
  <c r="Q250" i="2" s="1"/>
  <c r="M250" i="2"/>
  <c r="J250" i="2"/>
  <c r="Q249" i="2"/>
  <c r="M250" i="13" s="1"/>
  <c r="P249" i="2"/>
  <c r="M249" i="2"/>
  <c r="P248" i="2"/>
  <c r="M248" i="2"/>
  <c r="J248" i="2"/>
  <c r="O247" i="2"/>
  <c r="N247" i="2"/>
  <c r="L247" i="2"/>
  <c r="K247" i="2"/>
  <c r="M247" i="2" s="1"/>
  <c r="I247" i="2"/>
  <c r="H247" i="2"/>
  <c r="G247" i="2"/>
  <c r="F247" i="2"/>
  <c r="E247" i="2"/>
  <c r="P246" i="2"/>
  <c r="O246" i="2"/>
  <c r="N246" i="2"/>
  <c r="M246" i="2"/>
  <c r="L246" i="2"/>
  <c r="K246" i="2"/>
  <c r="I246" i="2"/>
  <c r="H246" i="2"/>
  <c r="G246" i="2"/>
  <c r="F246" i="2"/>
  <c r="E246" i="2"/>
  <c r="P244" i="2"/>
  <c r="M244" i="2"/>
  <c r="J244" i="2"/>
  <c r="P243" i="2"/>
  <c r="M243" i="2"/>
  <c r="Q243" i="2" s="1"/>
  <c r="J243" i="2"/>
  <c r="P242" i="2"/>
  <c r="M242" i="2"/>
  <c r="J242" i="2"/>
  <c r="P241" i="2"/>
  <c r="M241" i="2"/>
  <c r="J241" i="2"/>
  <c r="P240" i="2"/>
  <c r="M240" i="2"/>
  <c r="J240" i="2"/>
  <c r="P239" i="2"/>
  <c r="M239" i="2"/>
  <c r="J239" i="2"/>
  <c r="P238" i="2"/>
  <c r="M238" i="2"/>
  <c r="J238" i="2"/>
  <c r="P237" i="2"/>
  <c r="M237" i="2"/>
  <c r="Q237" i="2" s="1"/>
  <c r="J237" i="2"/>
  <c r="P236" i="2"/>
  <c r="M236" i="2"/>
  <c r="J236" i="2"/>
  <c r="P235" i="2"/>
  <c r="M235" i="2"/>
  <c r="J235" i="2"/>
  <c r="P234" i="2"/>
  <c r="M234" i="2"/>
  <c r="J234" i="2"/>
  <c r="P233" i="2"/>
  <c r="M233" i="2"/>
  <c r="J233" i="2"/>
  <c r="P232" i="2"/>
  <c r="M232" i="2"/>
  <c r="J232" i="2"/>
  <c r="P231" i="2"/>
  <c r="M231" i="2"/>
  <c r="Q231" i="2" s="1"/>
  <c r="J231" i="2"/>
  <c r="P230" i="2"/>
  <c r="M230" i="2"/>
  <c r="J230" i="2"/>
  <c r="P229" i="2"/>
  <c r="M229" i="2"/>
  <c r="J229" i="2"/>
  <c r="P228" i="2"/>
  <c r="M228" i="2"/>
  <c r="J228" i="2"/>
  <c r="P227" i="2"/>
  <c r="M227" i="2"/>
  <c r="J227" i="2"/>
  <c r="P226" i="2"/>
  <c r="M226" i="2"/>
  <c r="J226" i="2"/>
  <c r="P225" i="2"/>
  <c r="M225" i="2"/>
  <c r="Q225" i="2" s="1"/>
  <c r="J225" i="2"/>
  <c r="O224" i="2"/>
  <c r="P224" i="2" s="1"/>
  <c r="N224" i="2"/>
  <c r="L224" i="2"/>
  <c r="M224" i="2" s="1"/>
  <c r="K224" i="2"/>
  <c r="I224" i="2"/>
  <c r="H224" i="2"/>
  <c r="G224" i="2"/>
  <c r="F224" i="2"/>
  <c r="E224" i="2"/>
  <c r="O223" i="2"/>
  <c r="N223" i="2"/>
  <c r="P223" i="2" s="1"/>
  <c r="L223" i="2"/>
  <c r="K223" i="2"/>
  <c r="I223" i="2"/>
  <c r="H223" i="2"/>
  <c r="G223" i="2"/>
  <c r="F223" i="2"/>
  <c r="E223" i="2"/>
  <c r="J223" i="2" s="1"/>
  <c r="P221" i="2"/>
  <c r="M221" i="2"/>
  <c r="J221" i="2"/>
  <c r="P220" i="2"/>
  <c r="M220" i="2"/>
  <c r="J220" i="2"/>
  <c r="P219" i="2"/>
  <c r="M219" i="2"/>
  <c r="J219" i="2"/>
  <c r="P218" i="2"/>
  <c r="M218" i="2"/>
  <c r="J218" i="2"/>
  <c r="P217" i="2"/>
  <c r="M217" i="2"/>
  <c r="J217" i="2"/>
  <c r="P216" i="2"/>
  <c r="M216" i="2"/>
  <c r="J216" i="2"/>
  <c r="P215" i="2"/>
  <c r="M215" i="2"/>
  <c r="J215" i="2"/>
  <c r="Q215" i="2" s="1"/>
  <c r="M214" i="13" s="1"/>
  <c r="P214" i="2"/>
  <c r="M214" i="2"/>
  <c r="J214" i="2"/>
  <c r="P213" i="2"/>
  <c r="M213" i="2"/>
  <c r="J213" i="2"/>
  <c r="P212" i="2"/>
  <c r="M212" i="2"/>
  <c r="J212" i="2"/>
  <c r="Q212" i="2" s="1"/>
  <c r="O211" i="2"/>
  <c r="N211" i="2"/>
  <c r="L211" i="2"/>
  <c r="M211" i="2" s="1"/>
  <c r="K211" i="2"/>
  <c r="I211" i="2"/>
  <c r="H211" i="2"/>
  <c r="G211" i="2"/>
  <c r="F211" i="2"/>
  <c r="E211" i="2"/>
  <c r="O210" i="2"/>
  <c r="N210" i="2"/>
  <c r="P210" i="2" s="1"/>
  <c r="L210" i="2"/>
  <c r="K210" i="2"/>
  <c r="M210" i="2" s="1"/>
  <c r="I210" i="2"/>
  <c r="H210" i="2"/>
  <c r="G210" i="2"/>
  <c r="J210" i="2" s="1"/>
  <c r="F210" i="2"/>
  <c r="E210" i="2"/>
  <c r="P209" i="2"/>
  <c r="M209" i="2"/>
  <c r="J209" i="2"/>
  <c r="P208" i="2"/>
  <c r="Q208" i="2" s="1"/>
  <c r="M208" i="2"/>
  <c r="J208" i="2"/>
  <c r="P207" i="2"/>
  <c r="M207" i="2"/>
  <c r="J207" i="2"/>
  <c r="P206" i="2"/>
  <c r="M206" i="2"/>
  <c r="J206" i="2"/>
  <c r="Q206" i="2" s="1"/>
  <c r="P205" i="2"/>
  <c r="M205" i="2"/>
  <c r="J205" i="2"/>
  <c r="P204" i="2"/>
  <c r="M204" i="2"/>
  <c r="J204" i="2"/>
  <c r="P203" i="2"/>
  <c r="M203" i="2"/>
  <c r="J203" i="2"/>
  <c r="Q203" i="2" s="1"/>
  <c r="M202" i="13" s="1"/>
  <c r="P202" i="2"/>
  <c r="M202" i="2"/>
  <c r="J202" i="2"/>
  <c r="P201" i="2"/>
  <c r="M201" i="2"/>
  <c r="J201" i="2"/>
  <c r="P200" i="2"/>
  <c r="M200" i="2"/>
  <c r="J200" i="2"/>
  <c r="Q200" i="2" s="1"/>
  <c r="P199" i="2"/>
  <c r="M199" i="2"/>
  <c r="J199" i="2"/>
  <c r="P198" i="2"/>
  <c r="M198" i="2"/>
  <c r="J198" i="2"/>
  <c r="P197" i="2"/>
  <c r="M197" i="2"/>
  <c r="J197" i="2"/>
  <c r="P196" i="2"/>
  <c r="M196" i="2"/>
  <c r="J196" i="2"/>
  <c r="P195" i="2"/>
  <c r="M195" i="2"/>
  <c r="J195" i="2"/>
  <c r="P194" i="2"/>
  <c r="M194" i="2"/>
  <c r="J194" i="2"/>
  <c r="Q194" i="2" s="1"/>
  <c r="O193" i="2"/>
  <c r="P193" i="2" s="1"/>
  <c r="N193" i="2"/>
  <c r="L193" i="2"/>
  <c r="K193" i="2"/>
  <c r="K185" i="2" s="1"/>
  <c r="I193" i="2"/>
  <c r="I185" i="2" s="1"/>
  <c r="H193" i="2"/>
  <c r="H185" i="2" s="1"/>
  <c r="G193" i="2"/>
  <c r="G185" i="2" s="1"/>
  <c r="F193" i="2"/>
  <c r="E193" i="2"/>
  <c r="E185" i="2" s="1"/>
  <c r="O192" i="2"/>
  <c r="N192" i="2"/>
  <c r="P192" i="2" s="1"/>
  <c r="L192" i="2"/>
  <c r="K192" i="2"/>
  <c r="I192" i="2"/>
  <c r="H192" i="2"/>
  <c r="G192" i="2"/>
  <c r="F192" i="2"/>
  <c r="E192" i="2"/>
  <c r="P191" i="2"/>
  <c r="M191" i="2"/>
  <c r="J191" i="2"/>
  <c r="P190" i="2"/>
  <c r="Q190" i="2" s="1"/>
  <c r="M190" i="2"/>
  <c r="J190" i="2"/>
  <c r="P189" i="2"/>
  <c r="Q189" i="2" s="1"/>
  <c r="M189" i="2"/>
  <c r="J189" i="2"/>
  <c r="P188" i="2"/>
  <c r="M188" i="2"/>
  <c r="J188" i="2"/>
  <c r="P187" i="2"/>
  <c r="M187" i="2"/>
  <c r="J187" i="2"/>
  <c r="P186" i="2"/>
  <c r="Q186" i="2" s="1"/>
  <c r="M186" i="2"/>
  <c r="J186" i="2"/>
  <c r="O185" i="2"/>
  <c r="N185" i="2"/>
  <c r="F185" i="2"/>
  <c r="O184" i="2"/>
  <c r="N184" i="2"/>
  <c r="L184" i="2"/>
  <c r="I184" i="2"/>
  <c r="H184" i="2"/>
  <c r="F184" i="2"/>
  <c r="E184" i="2"/>
  <c r="P178" i="2"/>
  <c r="M178" i="2"/>
  <c r="J178" i="2"/>
  <c r="P177" i="2"/>
  <c r="M177" i="2"/>
  <c r="J177" i="2"/>
  <c r="P176" i="2"/>
  <c r="M176" i="2"/>
  <c r="J176" i="2"/>
  <c r="P175" i="2"/>
  <c r="M175" i="2"/>
  <c r="J175" i="2"/>
  <c r="P174" i="2"/>
  <c r="M174" i="2"/>
  <c r="J174" i="2"/>
  <c r="P173" i="2"/>
  <c r="M173" i="2"/>
  <c r="J173" i="2"/>
  <c r="P172" i="2"/>
  <c r="M172" i="2"/>
  <c r="J172" i="2"/>
  <c r="P171" i="2"/>
  <c r="M171" i="2"/>
  <c r="J171" i="2"/>
  <c r="P170" i="2"/>
  <c r="M170" i="2"/>
  <c r="J170" i="2"/>
  <c r="P169" i="2"/>
  <c r="M169" i="2"/>
  <c r="J169" i="2"/>
  <c r="P166" i="2"/>
  <c r="M166" i="2"/>
  <c r="J166" i="2"/>
  <c r="P165" i="2"/>
  <c r="M165" i="2"/>
  <c r="J165" i="2"/>
  <c r="P164" i="2"/>
  <c r="M164" i="2"/>
  <c r="J164" i="2"/>
  <c r="P163" i="2"/>
  <c r="M163" i="2"/>
  <c r="J163" i="2"/>
  <c r="P162" i="2"/>
  <c r="M162" i="2"/>
  <c r="J162" i="2"/>
  <c r="P161" i="2"/>
  <c r="M161" i="2"/>
  <c r="J161" i="2"/>
  <c r="P160" i="2"/>
  <c r="M160" i="2"/>
  <c r="J160" i="2"/>
  <c r="P159" i="2"/>
  <c r="M159" i="2"/>
  <c r="J159" i="2"/>
  <c r="O158" i="2"/>
  <c r="N158" i="2"/>
  <c r="L158" i="2"/>
  <c r="K158" i="2"/>
  <c r="M158" i="2" s="1"/>
  <c r="I158" i="2"/>
  <c r="H158" i="2"/>
  <c r="G158" i="2"/>
  <c r="F158" i="2"/>
  <c r="E158" i="2"/>
  <c r="O157" i="2"/>
  <c r="N157" i="2"/>
  <c r="L157" i="2"/>
  <c r="K157" i="2"/>
  <c r="I157" i="2"/>
  <c r="H157" i="2"/>
  <c r="G157" i="2"/>
  <c r="F157" i="2"/>
  <c r="E157" i="2"/>
  <c r="J157" i="2" s="1"/>
  <c r="P155" i="2"/>
  <c r="M155" i="2"/>
  <c r="J155" i="2"/>
  <c r="P154" i="2"/>
  <c r="M154" i="2"/>
  <c r="J154" i="2"/>
  <c r="P153" i="2"/>
  <c r="M153" i="2"/>
  <c r="J153" i="2"/>
  <c r="Q153" i="2" s="1"/>
  <c r="P152" i="2"/>
  <c r="M152" i="2"/>
  <c r="J152" i="2"/>
  <c r="P151" i="2"/>
  <c r="M151" i="2"/>
  <c r="J151" i="2"/>
  <c r="P150" i="2"/>
  <c r="M150" i="2"/>
  <c r="J150" i="2"/>
  <c r="Q150" i="2" s="1"/>
  <c r="P149" i="2"/>
  <c r="M149" i="2"/>
  <c r="J149" i="2"/>
  <c r="P148" i="2"/>
  <c r="M148" i="2"/>
  <c r="J148" i="2"/>
  <c r="O147" i="2"/>
  <c r="N147" i="2"/>
  <c r="L147" i="2"/>
  <c r="K147" i="2"/>
  <c r="I147" i="2"/>
  <c r="H147" i="2"/>
  <c r="G147" i="2"/>
  <c r="F147" i="2"/>
  <c r="E147" i="2"/>
  <c r="O146" i="2"/>
  <c r="P146" i="2" s="1"/>
  <c r="N146" i="2"/>
  <c r="L146" i="2"/>
  <c r="M146" i="2" s="1"/>
  <c r="K146" i="2"/>
  <c r="I146" i="2"/>
  <c r="H146" i="2"/>
  <c r="G146" i="2"/>
  <c r="F146" i="2"/>
  <c r="E146" i="2"/>
  <c r="P144" i="2"/>
  <c r="M144" i="2"/>
  <c r="J144" i="2"/>
  <c r="P143" i="2"/>
  <c r="M143" i="2"/>
  <c r="J143" i="2"/>
  <c r="Q143" i="2" s="1"/>
  <c r="P142" i="2"/>
  <c r="M142" i="2"/>
  <c r="J142" i="2"/>
  <c r="P141" i="2"/>
  <c r="M141" i="2"/>
  <c r="J141" i="2"/>
  <c r="P140" i="2"/>
  <c r="M140" i="2"/>
  <c r="J140" i="2"/>
  <c r="P139" i="2"/>
  <c r="M139" i="2"/>
  <c r="J139" i="2"/>
  <c r="P138" i="2"/>
  <c r="M138" i="2"/>
  <c r="J138" i="2"/>
  <c r="Q138" i="2" s="1"/>
  <c r="P137" i="2"/>
  <c r="M137" i="2"/>
  <c r="J137" i="2"/>
  <c r="P136" i="2"/>
  <c r="M136" i="2"/>
  <c r="J136" i="2"/>
  <c r="P135" i="2"/>
  <c r="M135" i="2"/>
  <c r="J135" i="2"/>
  <c r="Q135" i="2" s="1"/>
  <c r="O134" i="2"/>
  <c r="N134" i="2"/>
  <c r="L134" i="2"/>
  <c r="K134" i="2"/>
  <c r="I134" i="2"/>
  <c r="H134" i="2"/>
  <c r="G134" i="2"/>
  <c r="F134" i="2"/>
  <c r="E134" i="2"/>
  <c r="O133" i="2"/>
  <c r="N133" i="2"/>
  <c r="P133" i="2" s="1"/>
  <c r="L133" i="2"/>
  <c r="K133" i="2"/>
  <c r="M133" i="2" s="1"/>
  <c r="I133" i="2"/>
  <c r="H133" i="2"/>
  <c r="G133" i="2"/>
  <c r="F133" i="2"/>
  <c r="E133" i="2"/>
  <c r="P131" i="2"/>
  <c r="M131" i="2"/>
  <c r="J131" i="2"/>
  <c r="P130" i="2"/>
  <c r="M130" i="2"/>
  <c r="J130" i="2"/>
  <c r="P129" i="2"/>
  <c r="M129" i="2"/>
  <c r="J129" i="2"/>
  <c r="P128" i="2"/>
  <c r="M128" i="2"/>
  <c r="J128" i="2"/>
  <c r="P127" i="2"/>
  <c r="M127" i="2"/>
  <c r="J127" i="2"/>
  <c r="P126" i="2"/>
  <c r="M126" i="2"/>
  <c r="J126" i="2"/>
  <c r="P125" i="2"/>
  <c r="M125" i="2"/>
  <c r="J125" i="2"/>
  <c r="P124" i="2"/>
  <c r="M124" i="2"/>
  <c r="J124" i="2"/>
  <c r="P123" i="2"/>
  <c r="M123" i="2"/>
  <c r="J123" i="2"/>
  <c r="P122" i="2"/>
  <c r="M122" i="2"/>
  <c r="J122" i="2"/>
  <c r="P121" i="2"/>
  <c r="M121" i="2"/>
  <c r="J121" i="2"/>
  <c r="P120" i="2"/>
  <c r="M120" i="2"/>
  <c r="J120" i="2"/>
  <c r="P119" i="2"/>
  <c r="M119" i="2"/>
  <c r="J119" i="2"/>
  <c r="P118" i="2"/>
  <c r="M118" i="2"/>
  <c r="J118" i="2"/>
  <c r="O117" i="2"/>
  <c r="N117" i="2"/>
  <c r="L117" i="2"/>
  <c r="K117" i="2"/>
  <c r="I117" i="2"/>
  <c r="H117" i="2"/>
  <c r="G117" i="2"/>
  <c r="F117" i="2"/>
  <c r="E117" i="2"/>
  <c r="O116" i="2"/>
  <c r="N116" i="2"/>
  <c r="P116" i="2" s="1"/>
  <c r="L116" i="2"/>
  <c r="K116" i="2"/>
  <c r="I116" i="2"/>
  <c r="H116" i="2"/>
  <c r="G116" i="2"/>
  <c r="F116" i="2"/>
  <c r="E116" i="2"/>
  <c r="P114" i="2"/>
  <c r="M114" i="2"/>
  <c r="J114" i="2"/>
  <c r="P113" i="2"/>
  <c r="M113" i="2"/>
  <c r="J113" i="2"/>
  <c r="P112" i="2"/>
  <c r="M112" i="2"/>
  <c r="J112" i="2"/>
  <c r="P111" i="2"/>
  <c r="M111" i="2"/>
  <c r="Q111" i="2" s="1"/>
  <c r="J111" i="2"/>
  <c r="O110" i="2"/>
  <c r="N110" i="2"/>
  <c r="P110" i="2" s="1"/>
  <c r="L110" i="2"/>
  <c r="K110" i="2"/>
  <c r="M110" i="2" s="1"/>
  <c r="I110" i="2"/>
  <c r="H110" i="2"/>
  <c r="G110" i="2"/>
  <c r="F110" i="2"/>
  <c r="E110" i="2"/>
  <c r="O109" i="2"/>
  <c r="N109" i="2"/>
  <c r="L109" i="2"/>
  <c r="K109" i="2"/>
  <c r="I109" i="2"/>
  <c r="H109" i="2"/>
  <c r="G109" i="2"/>
  <c r="F109" i="2"/>
  <c r="E109" i="2"/>
  <c r="P107" i="2"/>
  <c r="M107" i="2"/>
  <c r="J107" i="2"/>
  <c r="P106" i="2"/>
  <c r="M106" i="2"/>
  <c r="J106" i="2"/>
  <c r="P105" i="2"/>
  <c r="M105" i="2"/>
  <c r="J105" i="2"/>
  <c r="Q105" i="2" s="1"/>
  <c r="P104" i="2"/>
  <c r="M104" i="2"/>
  <c r="J104" i="2"/>
  <c r="P103" i="2"/>
  <c r="M103" i="2"/>
  <c r="J103" i="2"/>
  <c r="P102" i="2"/>
  <c r="M102" i="2"/>
  <c r="J102" i="2"/>
  <c r="Q102" i="2" s="1"/>
  <c r="P101" i="2"/>
  <c r="M101" i="2"/>
  <c r="J101" i="2"/>
  <c r="P100" i="2"/>
  <c r="M100" i="2"/>
  <c r="J100" i="2"/>
  <c r="P99" i="2"/>
  <c r="M99" i="2"/>
  <c r="J99" i="2"/>
  <c r="Q99" i="2" s="1"/>
  <c r="P98" i="2"/>
  <c r="M98" i="2"/>
  <c r="J98" i="2"/>
  <c r="O97" i="2"/>
  <c r="N97" i="2"/>
  <c r="P97" i="2" s="1"/>
  <c r="L97" i="2"/>
  <c r="K97" i="2"/>
  <c r="M97" i="2" s="1"/>
  <c r="I97" i="2"/>
  <c r="H97" i="2"/>
  <c r="G97" i="2"/>
  <c r="F97" i="2"/>
  <c r="E97" i="2"/>
  <c r="O96" i="2"/>
  <c r="N96" i="2"/>
  <c r="L96" i="2"/>
  <c r="K96" i="2"/>
  <c r="M96" i="2" s="1"/>
  <c r="I96" i="2"/>
  <c r="H96" i="2"/>
  <c r="G96" i="2"/>
  <c r="F96" i="2"/>
  <c r="E96" i="2"/>
  <c r="P94" i="2"/>
  <c r="M94" i="2"/>
  <c r="J94" i="2"/>
  <c r="P93" i="2"/>
  <c r="M93" i="2"/>
  <c r="J93" i="2"/>
  <c r="P92" i="2"/>
  <c r="M92" i="2"/>
  <c r="J92" i="2"/>
  <c r="P91" i="2"/>
  <c r="M91" i="2"/>
  <c r="J91" i="2"/>
  <c r="Q90" i="2"/>
  <c r="J90" i="2"/>
  <c r="M90" i="2" s="1"/>
  <c r="Q89" i="2"/>
  <c r="J89" i="2"/>
  <c r="P88" i="2"/>
  <c r="M88" i="2"/>
  <c r="J88" i="2"/>
  <c r="P87" i="2"/>
  <c r="Q87" i="2" s="1"/>
  <c r="M87" i="2"/>
  <c r="J87" i="2"/>
  <c r="O86" i="2"/>
  <c r="L86" i="2"/>
  <c r="I86" i="2"/>
  <c r="H86" i="2"/>
  <c r="G86" i="2"/>
  <c r="F86" i="2"/>
  <c r="E86" i="2"/>
  <c r="O85" i="2"/>
  <c r="L85" i="2"/>
  <c r="I85" i="2"/>
  <c r="H85" i="2"/>
  <c r="G85" i="2"/>
  <c r="F85" i="2"/>
  <c r="E85" i="2"/>
  <c r="P83" i="2"/>
  <c r="M83" i="2"/>
  <c r="J83" i="2"/>
  <c r="P82" i="2"/>
  <c r="M82" i="2"/>
  <c r="J82" i="2"/>
  <c r="Q82" i="2" s="1"/>
  <c r="P81" i="2"/>
  <c r="M81" i="2"/>
  <c r="J81" i="2"/>
  <c r="P80" i="2"/>
  <c r="M80" i="2"/>
  <c r="J80" i="2"/>
  <c r="P79" i="2"/>
  <c r="M79" i="2"/>
  <c r="J79" i="2"/>
  <c r="Q79" i="2" s="1"/>
  <c r="P78" i="2"/>
  <c r="M78" i="2"/>
  <c r="J78" i="2"/>
  <c r="P77" i="2"/>
  <c r="M77" i="2"/>
  <c r="J77" i="2"/>
  <c r="P76" i="2"/>
  <c r="M76" i="2"/>
  <c r="J76" i="2"/>
  <c r="Q76" i="2" s="1"/>
  <c r="P75" i="2"/>
  <c r="M75" i="2"/>
  <c r="J75" i="2"/>
  <c r="P74" i="2"/>
  <c r="M74" i="2"/>
  <c r="J74" i="2"/>
  <c r="P73" i="2"/>
  <c r="M73" i="2"/>
  <c r="J73" i="2"/>
  <c r="Q73" i="2" s="1"/>
  <c r="P72" i="2"/>
  <c r="M72" i="2"/>
  <c r="J72" i="2"/>
  <c r="P71" i="2"/>
  <c r="M71" i="2"/>
  <c r="J71" i="2"/>
  <c r="P70" i="2"/>
  <c r="M70" i="2"/>
  <c r="J70" i="2"/>
  <c r="Q70" i="2" s="1"/>
  <c r="P69" i="2"/>
  <c r="M69" i="2"/>
  <c r="J69" i="2"/>
  <c r="P68" i="2"/>
  <c r="M68" i="2"/>
  <c r="J68" i="2"/>
  <c r="P67" i="2"/>
  <c r="M67" i="2"/>
  <c r="J67" i="2"/>
  <c r="Q67" i="2" s="1"/>
  <c r="P66" i="2"/>
  <c r="M66" i="2"/>
  <c r="J66" i="2"/>
  <c r="P65" i="2"/>
  <c r="M65" i="2"/>
  <c r="J65" i="2"/>
  <c r="P64" i="2"/>
  <c r="M64" i="2"/>
  <c r="J64" i="2"/>
  <c r="Q64" i="2" s="1"/>
  <c r="P63" i="2"/>
  <c r="M63" i="2"/>
  <c r="J63" i="2"/>
  <c r="P62" i="2"/>
  <c r="M62" i="2"/>
  <c r="J62" i="2"/>
  <c r="P61" i="2"/>
  <c r="M61" i="2"/>
  <c r="J61" i="2"/>
  <c r="Q61" i="2" s="1"/>
  <c r="P60" i="2"/>
  <c r="M60" i="2"/>
  <c r="J60" i="2"/>
  <c r="O59" i="2"/>
  <c r="N59" i="2"/>
  <c r="P59" i="2" s="1"/>
  <c r="L59" i="2"/>
  <c r="K59" i="2"/>
  <c r="M59" i="2" s="1"/>
  <c r="I59" i="2"/>
  <c r="H59" i="2"/>
  <c r="G59" i="2"/>
  <c r="F59" i="2"/>
  <c r="E59" i="2"/>
  <c r="O58" i="2"/>
  <c r="N58" i="2"/>
  <c r="L58" i="2"/>
  <c r="K58" i="2"/>
  <c r="M58" i="2" s="1"/>
  <c r="I58" i="2"/>
  <c r="H58" i="2"/>
  <c r="G58" i="2"/>
  <c r="F58" i="2"/>
  <c r="E58" i="2"/>
  <c r="P56" i="2"/>
  <c r="M56" i="2"/>
  <c r="J56" i="2"/>
  <c r="P55" i="2"/>
  <c r="M55" i="2"/>
  <c r="J55" i="2"/>
  <c r="P54" i="2"/>
  <c r="M54" i="2"/>
  <c r="J54" i="2"/>
  <c r="P53" i="2"/>
  <c r="M53" i="2"/>
  <c r="J53" i="2"/>
  <c r="P52" i="2"/>
  <c r="M52" i="2"/>
  <c r="J52" i="2"/>
  <c r="P51" i="2"/>
  <c r="M51" i="2"/>
  <c r="J51" i="2"/>
  <c r="P50" i="2"/>
  <c r="M50" i="2"/>
  <c r="J50" i="2"/>
  <c r="P49" i="2"/>
  <c r="M49" i="2"/>
  <c r="J49" i="2"/>
  <c r="P48" i="2"/>
  <c r="M48" i="2"/>
  <c r="J48" i="2"/>
  <c r="P47" i="2"/>
  <c r="M47" i="2"/>
  <c r="J47" i="2"/>
  <c r="P46" i="2"/>
  <c r="M46" i="2"/>
  <c r="M44" i="2" s="1"/>
  <c r="J46" i="2"/>
  <c r="P45" i="2"/>
  <c r="P43" i="2" s="1"/>
  <c r="M45" i="2"/>
  <c r="J45" i="2"/>
  <c r="J43" i="2" s="1"/>
  <c r="O44" i="2"/>
  <c r="O40" i="2" s="1"/>
  <c r="N44" i="2"/>
  <c r="N40" i="2" s="1"/>
  <c r="P40" i="2" s="1"/>
  <c r="L44" i="2"/>
  <c r="L40" i="2" s="1"/>
  <c r="M40" i="2" s="1"/>
  <c r="K44" i="2"/>
  <c r="I44" i="2"/>
  <c r="I40" i="2" s="1"/>
  <c r="H44" i="2"/>
  <c r="H40" i="2" s="1"/>
  <c r="G44" i="2"/>
  <c r="F44" i="2"/>
  <c r="F40" i="2" s="1"/>
  <c r="E44" i="2"/>
  <c r="E40" i="2" s="1"/>
  <c r="O43" i="2"/>
  <c r="N43" i="2"/>
  <c r="N39" i="2" s="1"/>
  <c r="L43" i="2"/>
  <c r="L39" i="2" s="1"/>
  <c r="K43" i="2"/>
  <c r="I43" i="2"/>
  <c r="I39" i="2" s="1"/>
  <c r="H43" i="2"/>
  <c r="H39" i="2" s="1"/>
  <c r="G43" i="2"/>
  <c r="G39" i="2" s="1"/>
  <c r="F43" i="2"/>
  <c r="F39" i="2" s="1"/>
  <c r="E43" i="2"/>
  <c r="E39" i="2" s="1"/>
  <c r="P42" i="2"/>
  <c r="M42" i="2"/>
  <c r="J42" i="2"/>
  <c r="P41" i="2"/>
  <c r="M41" i="2"/>
  <c r="J41" i="2"/>
  <c r="K40" i="2"/>
  <c r="G40" i="2"/>
  <c r="O39" i="2"/>
  <c r="K39" i="2"/>
  <c r="P37" i="2"/>
  <c r="M37" i="2"/>
  <c r="J37" i="2"/>
  <c r="P36" i="2"/>
  <c r="M36" i="2"/>
  <c r="J36" i="2"/>
  <c r="P35" i="2"/>
  <c r="M35" i="2"/>
  <c r="J35" i="2"/>
  <c r="P34" i="2"/>
  <c r="M34" i="2"/>
  <c r="J34" i="2"/>
  <c r="P33" i="2"/>
  <c r="M33" i="2"/>
  <c r="J33" i="2"/>
  <c r="P32" i="2"/>
  <c r="M32" i="2"/>
  <c r="J32" i="2"/>
  <c r="P31" i="2"/>
  <c r="M31" i="2"/>
  <c r="J31" i="2"/>
  <c r="P30" i="2"/>
  <c r="M30" i="2"/>
  <c r="J30" i="2"/>
  <c r="P29" i="2"/>
  <c r="M29" i="2"/>
  <c r="J29" i="2"/>
  <c r="P28" i="2"/>
  <c r="M28" i="2"/>
  <c r="J28" i="2"/>
  <c r="P27" i="2"/>
  <c r="M27" i="2"/>
  <c r="J27" i="2"/>
  <c r="P26" i="2"/>
  <c r="M26" i="2"/>
  <c r="J26" i="2"/>
  <c r="P25" i="2"/>
  <c r="M25" i="2"/>
  <c r="M23" i="2" s="1"/>
  <c r="J25" i="2"/>
  <c r="P24" i="2"/>
  <c r="M24" i="2"/>
  <c r="J24" i="2"/>
  <c r="O23" i="2"/>
  <c r="N23" i="2"/>
  <c r="L23" i="2"/>
  <c r="L7" i="2" s="1"/>
  <c r="K23" i="2"/>
  <c r="I23" i="2"/>
  <c r="H23" i="2"/>
  <c r="G23" i="2"/>
  <c r="F23" i="2"/>
  <c r="E23" i="2"/>
  <c r="O22" i="2"/>
  <c r="N22" i="2"/>
  <c r="L22" i="2"/>
  <c r="L6" i="2" s="1"/>
  <c r="K22" i="2"/>
  <c r="I22" i="2"/>
  <c r="H22" i="2"/>
  <c r="G22" i="2"/>
  <c r="F22" i="2"/>
  <c r="E22" i="2"/>
  <c r="E6" i="2" s="1"/>
  <c r="P21" i="2"/>
  <c r="M21" i="2"/>
  <c r="J21" i="2"/>
  <c r="P20" i="2"/>
  <c r="M20" i="2"/>
  <c r="J20" i="2"/>
  <c r="P19" i="2"/>
  <c r="M19" i="2"/>
  <c r="J19" i="2"/>
  <c r="P18" i="2"/>
  <c r="M18" i="2"/>
  <c r="J18" i="2"/>
  <c r="P17" i="2"/>
  <c r="M17" i="2"/>
  <c r="J17" i="2"/>
  <c r="P16" i="2"/>
  <c r="M16" i="2"/>
  <c r="J16" i="2"/>
  <c r="P15" i="2"/>
  <c r="M15" i="2"/>
  <c r="J15" i="2"/>
  <c r="P14" i="2"/>
  <c r="M14" i="2"/>
  <c r="J14" i="2"/>
  <c r="P13" i="2"/>
  <c r="M13" i="2"/>
  <c r="J13" i="2"/>
  <c r="P12" i="2"/>
  <c r="M12" i="2"/>
  <c r="J12" i="2"/>
  <c r="P11" i="2"/>
  <c r="M11" i="2"/>
  <c r="J11" i="2"/>
  <c r="P10" i="2"/>
  <c r="M10" i="2"/>
  <c r="J10" i="2"/>
  <c r="O9" i="2"/>
  <c r="N9" i="2"/>
  <c r="P9" i="2" s="1"/>
  <c r="L9" i="2"/>
  <c r="K9" i="2"/>
  <c r="M9" i="2" s="1"/>
  <c r="I9" i="2"/>
  <c r="I7" i="2" s="1"/>
  <c r="H9" i="2"/>
  <c r="G9" i="2"/>
  <c r="G7" i="2" s="1"/>
  <c r="F9" i="2"/>
  <c r="E9" i="2"/>
  <c r="O8" i="2"/>
  <c r="N8" i="2"/>
  <c r="L8" i="2"/>
  <c r="K8" i="2"/>
  <c r="I8" i="2"/>
  <c r="I6" i="2" s="1"/>
  <c r="H8" i="2"/>
  <c r="G8" i="2"/>
  <c r="G6" i="2" s="1"/>
  <c r="F8" i="2"/>
  <c r="F6" i="2" s="1"/>
  <c r="E8" i="2"/>
  <c r="O7" i="2"/>
  <c r="F7" i="2"/>
  <c r="H6" i="2"/>
  <c r="Q270" i="5" l="1"/>
  <c r="S269" i="13" s="1"/>
  <c r="R269" i="13" s="1"/>
  <c r="Q5" i="10"/>
  <c r="Q23" i="4"/>
  <c r="Z279" i="13"/>
  <c r="P85" i="10"/>
  <c r="Q85" i="10" s="1"/>
  <c r="N4" i="10"/>
  <c r="P4" i="10" s="1"/>
  <c r="Q4" i="10" s="1"/>
  <c r="Q270" i="10"/>
  <c r="U269" i="13" s="1"/>
  <c r="V269" i="13" s="1"/>
  <c r="P86" i="5"/>
  <c r="Q86" i="5" s="1"/>
  <c r="N5" i="5"/>
  <c r="P5" i="5" s="1"/>
  <c r="Q5" i="5" s="1"/>
  <c r="Q4" i="5"/>
  <c r="Q248" i="4"/>
  <c r="Q184" i="4"/>
  <c r="P39" i="2"/>
  <c r="J39" i="2"/>
  <c r="J109" i="2"/>
  <c r="H4" i="2"/>
  <c r="Q11" i="2"/>
  <c r="Q14" i="2"/>
  <c r="Q17" i="2"/>
  <c r="Q20" i="2"/>
  <c r="L4" i="2"/>
  <c r="H7" i="2"/>
  <c r="H5" i="2" s="1"/>
  <c r="Q29" i="2"/>
  <c r="Q32" i="2"/>
  <c r="Q35" i="2"/>
  <c r="Q47" i="2"/>
  <c r="Q49" i="2"/>
  <c r="Q55" i="2"/>
  <c r="Q93" i="2"/>
  <c r="M117" i="2"/>
  <c r="P117" i="2"/>
  <c r="Q120" i="2"/>
  <c r="Q123" i="2"/>
  <c r="Q126" i="2"/>
  <c r="L250" i="13"/>
  <c r="R311" i="13"/>
  <c r="V285" i="13"/>
  <c r="V309" i="13"/>
  <c r="V311" i="13"/>
  <c r="AB311" i="13"/>
  <c r="AB315" i="13"/>
  <c r="V321" i="13"/>
  <c r="AB321" i="13"/>
  <c r="Z327" i="13"/>
  <c r="X277" i="13"/>
  <c r="R212" i="13"/>
  <c r="R317" i="13"/>
  <c r="AB222" i="13"/>
  <c r="X258" i="13"/>
  <c r="V260" i="13"/>
  <c r="X264" i="13"/>
  <c r="V277" i="13"/>
  <c r="R262" i="13"/>
  <c r="R235" i="13"/>
  <c r="V227" i="13"/>
  <c r="AB233" i="13"/>
  <c r="T237" i="13"/>
  <c r="Z243" i="13"/>
  <c r="V248" i="13"/>
  <c r="AB248" i="13"/>
  <c r="Z260" i="13"/>
  <c r="X262" i="13"/>
  <c r="T266" i="13"/>
  <c r="V281" i="13"/>
  <c r="V291" i="13"/>
  <c r="V297" i="13"/>
  <c r="X301" i="13"/>
  <c r="V303" i="13"/>
  <c r="X307" i="13"/>
  <c r="Q39" i="4"/>
  <c r="Q86" i="4"/>
  <c r="J4" i="4"/>
  <c r="Q44" i="4"/>
  <c r="Q117" i="4"/>
  <c r="Q40" i="4"/>
  <c r="J6" i="4"/>
  <c r="Q133" i="4"/>
  <c r="Q43" i="4"/>
  <c r="Q22" i="4"/>
  <c r="Q8" i="4"/>
  <c r="R323" i="13"/>
  <c r="X204" i="13"/>
  <c r="V206" i="13"/>
  <c r="AB206" i="13"/>
  <c r="Z237" i="13"/>
  <c r="AB241" i="13"/>
  <c r="AB252" i="13"/>
  <c r="AB258" i="13"/>
  <c r="T283" i="13"/>
  <c r="AB291" i="13"/>
  <c r="AB297" i="13"/>
  <c r="T313" i="13"/>
  <c r="T204" i="13"/>
  <c r="V210" i="13"/>
  <c r="AB210" i="13"/>
  <c r="T212" i="13"/>
  <c r="V220" i="13"/>
  <c r="X225" i="13"/>
  <c r="X237" i="13"/>
  <c r="V239" i="13"/>
  <c r="AB243" i="13"/>
  <c r="V245" i="13"/>
  <c r="V250" i="13"/>
  <c r="V254" i="13"/>
  <c r="V256" i="13"/>
  <c r="AB256" i="13"/>
  <c r="T264" i="13"/>
  <c r="T279" i="13"/>
  <c r="X283" i="13"/>
  <c r="AB287" i="13"/>
  <c r="X293" i="13"/>
  <c r="X299" i="13"/>
  <c r="T301" i="13"/>
  <c r="Z301" i="13"/>
  <c r="T303" i="13"/>
  <c r="V305" i="13"/>
  <c r="AB305" i="13"/>
  <c r="X323" i="13"/>
  <c r="J327" i="13"/>
  <c r="V327" i="13"/>
  <c r="AB327" i="13"/>
  <c r="P216" i="13"/>
  <c r="H202" i="13"/>
  <c r="V212" i="13"/>
  <c r="AB212" i="13"/>
  <c r="Z214" i="13"/>
  <c r="X222" i="13"/>
  <c r="AB227" i="13"/>
  <c r="Z229" i="13"/>
  <c r="V231" i="13"/>
  <c r="AB237" i="13"/>
  <c r="AB269" i="13"/>
  <c r="R229" i="13"/>
  <c r="R241" i="13"/>
  <c r="R305" i="13"/>
  <c r="X202" i="13"/>
  <c r="V204" i="13"/>
  <c r="T208" i="13"/>
  <c r="T210" i="13"/>
  <c r="AB214" i="13"/>
  <c r="X220" i="13"/>
  <c r="AB220" i="13"/>
  <c r="V233" i="13"/>
  <c r="X250" i="13"/>
  <c r="Z273" i="13"/>
  <c r="AB275" i="13"/>
  <c r="T287" i="13"/>
  <c r="AB301" i="13"/>
  <c r="AB303" i="13"/>
  <c r="AB313" i="13"/>
  <c r="T319" i="13"/>
  <c r="Z319" i="13"/>
  <c r="T202" i="13"/>
  <c r="AB204" i="13"/>
  <c r="T206" i="13"/>
  <c r="Z206" i="13"/>
  <c r="T214" i="13"/>
  <c r="T220" i="13"/>
  <c r="T222" i="13"/>
  <c r="X227" i="13"/>
  <c r="V229" i="13"/>
  <c r="AB229" i="13"/>
  <c r="AB239" i="13"/>
  <c r="J250" i="13"/>
  <c r="Z252" i="13"/>
  <c r="X256" i="13"/>
  <c r="T258" i="13"/>
  <c r="Z258" i="13"/>
  <c r="AB260" i="13"/>
  <c r="V262" i="13"/>
  <c r="AB262" i="13"/>
  <c r="V266" i="13"/>
  <c r="AB266" i="13"/>
  <c r="Z269" i="13"/>
  <c r="X273" i="13"/>
  <c r="AB277" i="13"/>
  <c r="AB279" i="13"/>
  <c r="T281" i="13"/>
  <c r="X287" i="13"/>
  <c r="AB289" i="13"/>
  <c r="T295" i="13"/>
  <c r="X305" i="13"/>
  <c r="T307" i="13"/>
  <c r="X311" i="13"/>
  <c r="Z313" i="13"/>
  <c r="Z315" i="13"/>
  <c r="V317" i="13"/>
  <c r="X319" i="13"/>
  <c r="AB245" i="13"/>
  <c r="AB250" i="13"/>
  <c r="AB285" i="13"/>
  <c r="AB299" i="13"/>
  <c r="AB317" i="13"/>
  <c r="AB323" i="13"/>
  <c r="AB235" i="13"/>
  <c r="AB254" i="13"/>
  <c r="AB281" i="13"/>
  <c r="AB309" i="13"/>
  <c r="Z208" i="13"/>
  <c r="Z231" i="13"/>
  <c r="Z245" i="13"/>
  <c r="Z248" i="13"/>
  <c r="Z254" i="13"/>
  <c r="Z264" i="13"/>
  <c r="Z283" i="13"/>
  <c r="Z295" i="13"/>
  <c r="Z307" i="13"/>
  <c r="Z309" i="13"/>
  <c r="Z325" i="13"/>
  <c r="AB202" i="13"/>
  <c r="AB208" i="13"/>
  <c r="AB225" i="13"/>
  <c r="AB231" i="13"/>
  <c r="Z239" i="13"/>
  <c r="AB264" i="13"/>
  <c r="Z266" i="13"/>
  <c r="AB273" i="13"/>
  <c r="Z275" i="13"/>
  <c r="AB283" i="13"/>
  <c r="Z289" i="13"/>
  <c r="AB295" i="13"/>
  <c r="Z297" i="13"/>
  <c r="Z303" i="13"/>
  <c r="AB307" i="13"/>
  <c r="AB319" i="13"/>
  <c r="Z321" i="13"/>
  <c r="AB325" i="13"/>
  <c r="Z210" i="13"/>
  <c r="Z220" i="13"/>
  <c r="Z233" i="13"/>
  <c r="X235" i="13"/>
  <c r="X241" i="13"/>
  <c r="X252" i="13"/>
  <c r="X313" i="13"/>
  <c r="X317" i="13"/>
  <c r="X325" i="13"/>
  <c r="Z202" i="13"/>
  <c r="Z204" i="13"/>
  <c r="Z212" i="13"/>
  <c r="Z222" i="13"/>
  <c r="Z225" i="13"/>
  <c r="Z227" i="13"/>
  <c r="Z241" i="13"/>
  <c r="X271" i="13"/>
  <c r="X206" i="13"/>
  <c r="X208" i="13"/>
  <c r="X210" i="13"/>
  <c r="X229" i="13"/>
  <c r="X231" i="13"/>
  <c r="X233" i="13"/>
  <c r="V235" i="13"/>
  <c r="X243" i="13"/>
  <c r="V275" i="13"/>
  <c r="X281" i="13"/>
  <c r="X285" i="13"/>
  <c r="V299" i="13"/>
  <c r="V323" i="13"/>
  <c r="X279" i="13"/>
  <c r="X212" i="13"/>
  <c r="X214" i="13"/>
  <c r="V271" i="13"/>
  <c r="V202" i="13"/>
  <c r="V208" i="13"/>
  <c r="V214" i="13"/>
  <c r="V222" i="13"/>
  <c r="V225" i="13"/>
  <c r="T231" i="13"/>
  <c r="V241" i="13"/>
  <c r="V243" i="13"/>
  <c r="T252" i="13"/>
  <c r="T254" i="13"/>
  <c r="T289" i="13"/>
  <c r="T315" i="13"/>
  <c r="T327" i="13"/>
  <c r="T225" i="13"/>
  <c r="T239" i="13"/>
  <c r="T243" i="13"/>
  <c r="T248" i="13"/>
  <c r="T260" i="13"/>
  <c r="T273" i="13"/>
  <c r="T275" i="13"/>
  <c r="T297" i="13"/>
  <c r="T321" i="13"/>
  <c r="T325" i="13"/>
  <c r="T227" i="13"/>
  <c r="T229" i="13"/>
  <c r="T233" i="13"/>
  <c r="T241" i="13"/>
  <c r="T245" i="13"/>
  <c r="N4" i="4"/>
  <c r="P4" i="4" s="1"/>
  <c r="Q4" i="4" s="1"/>
  <c r="P6" i="4"/>
  <c r="Q6" i="4" s="1"/>
  <c r="Q7" i="4"/>
  <c r="G5" i="4"/>
  <c r="J5" i="4" s="1"/>
  <c r="N5" i="4"/>
  <c r="P5" i="4" s="1"/>
  <c r="Q152" i="3"/>
  <c r="Q165" i="3"/>
  <c r="Q170" i="3"/>
  <c r="Q177" i="3"/>
  <c r="Q149" i="3"/>
  <c r="Q155" i="3"/>
  <c r="Q159" i="3"/>
  <c r="Q162" i="3"/>
  <c r="Q174" i="3"/>
  <c r="L269" i="3"/>
  <c r="L6" i="3"/>
  <c r="N6" i="3"/>
  <c r="Q24" i="3"/>
  <c r="Q30" i="3"/>
  <c r="Q32" i="3"/>
  <c r="Q36" i="3"/>
  <c r="P40" i="3"/>
  <c r="P147" i="3"/>
  <c r="P192" i="3"/>
  <c r="P211" i="3"/>
  <c r="Q214" i="3"/>
  <c r="P225" i="3"/>
  <c r="J248" i="3"/>
  <c r="P249" i="3"/>
  <c r="Q251" i="3"/>
  <c r="O250" i="13" s="1"/>
  <c r="Q252" i="3"/>
  <c r="Q254" i="3"/>
  <c r="Q255" i="3"/>
  <c r="O254" i="13" s="1"/>
  <c r="Q257" i="3"/>
  <c r="O256" i="13" s="1"/>
  <c r="Q258" i="3"/>
  <c r="Q260" i="3"/>
  <c r="Q261" i="3"/>
  <c r="O260" i="13" s="1"/>
  <c r="Q263" i="3"/>
  <c r="O262" i="13" s="1"/>
  <c r="P262" i="13" s="1"/>
  <c r="Q264" i="3"/>
  <c r="Q266" i="3"/>
  <c r="P277" i="3"/>
  <c r="J184" i="3"/>
  <c r="P210" i="3"/>
  <c r="E269" i="3"/>
  <c r="H269" i="3"/>
  <c r="H4" i="3" s="1"/>
  <c r="M6" i="3"/>
  <c r="O6" i="3"/>
  <c r="J59" i="3"/>
  <c r="M89" i="3"/>
  <c r="P89" i="3" s="1"/>
  <c r="M97" i="3"/>
  <c r="M109" i="3"/>
  <c r="M110" i="3"/>
  <c r="Q111" i="3"/>
  <c r="M133" i="3"/>
  <c r="M134" i="3"/>
  <c r="M146" i="3"/>
  <c r="M147" i="3"/>
  <c r="M226" i="3"/>
  <c r="M248" i="3"/>
  <c r="Q267" i="3"/>
  <c r="O266" i="13" s="1"/>
  <c r="N266" i="13" s="1"/>
  <c r="I269" i="3"/>
  <c r="I4" i="3" s="1"/>
  <c r="P278" i="3"/>
  <c r="Q280" i="3"/>
  <c r="O279" i="13" s="1"/>
  <c r="Q281" i="3"/>
  <c r="Q283" i="3"/>
  <c r="Q284" i="3"/>
  <c r="O283" i="13" s="1"/>
  <c r="Q286" i="3"/>
  <c r="O285" i="13" s="1"/>
  <c r="Q287" i="3"/>
  <c r="Q289" i="3"/>
  <c r="Q290" i="3"/>
  <c r="O289" i="13" s="1"/>
  <c r="Q292" i="3"/>
  <c r="O291" i="13" s="1"/>
  <c r="Q293" i="3"/>
  <c r="Q295" i="3"/>
  <c r="Q296" i="3"/>
  <c r="O295" i="13" s="1"/>
  <c r="Q298" i="3"/>
  <c r="O297" i="13" s="1"/>
  <c r="P299" i="3"/>
  <c r="M300" i="3"/>
  <c r="Q301" i="3"/>
  <c r="Q302" i="3"/>
  <c r="O301" i="13" s="1"/>
  <c r="Q304" i="3"/>
  <c r="O303" i="13" s="1"/>
  <c r="P303" i="13" s="1"/>
  <c r="Q305" i="3"/>
  <c r="Q307" i="3"/>
  <c r="Q308" i="3"/>
  <c r="O307" i="13" s="1"/>
  <c r="Q310" i="3"/>
  <c r="O309" i="13" s="1"/>
  <c r="N309" i="13" s="1"/>
  <c r="Q311" i="3"/>
  <c r="Q313" i="3"/>
  <c r="Q314" i="3"/>
  <c r="O313" i="13" s="1"/>
  <c r="Q316" i="3"/>
  <c r="O315" i="13" s="1"/>
  <c r="P315" i="13" s="1"/>
  <c r="Q317" i="3"/>
  <c r="Q319" i="3"/>
  <c r="Q320" i="3"/>
  <c r="O319" i="13" s="1"/>
  <c r="Q322" i="3"/>
  <c r="O321" i="13" s="1"/>
  <c r="N321" i="13" s="1"/>
  <c r="Q323" i="3"/>
  <c r="Q325" i="3"/>
  <c r="Q326" i="3"/>
  <c r="O325" i="13" s="1"/>
  <c r="Q328" i="3"/>
  <c r="O327" i="13" s="1"/>
  <c r="N327" i="13" s="1"/>
  <c r="M40" i="3"/>
  <c r="P157" i="3"/>
  <c r="Q41" i="3"/>
  <c r="K184" i="3"/>
  <c r="M184" i="3" s="1"/>
  <c r="J8" i="3"/>
  <c r="L4" i="3"/>
  <c r="J9" i="3"/>
  <c r="Q12" i="3"/>
  <c r="Q15" i="3"/>
  <c r="Q18" i="3"/>
  <c r="Q21" i="3"/>
  <c r="G7" i="3"/>
  <c r="G5" i="3" s="1"/>
  <c r="J40" i="3"/>
  <c r="Q45" i="3"/>
  <c r="Q49" i="3"/>
  <c r="Q52" i="3"/>
  <c r="Q54" i="3"/>
  <c r="Q62" i="3"/>
  <c r="Q65" i="3"/>
  <c r="Q68" i="3"/>
  <c r="Q71" i="3"/>
  <c r="Q74" i="3"/>
  <c r="Q77" i="3"/>
  <c r="Q80" i="3"/>
  <c r="Q83" i="3"/>
  <c r="Q91" i="3"/>
  <c r="Q94" i="3"/>
  <c r="Q98" i="3"/>
  <c r="Q101" i="3"/>
  <c r="Q104" i="3"/>
  <c r="Q107" i="3"/>
  <c r="Q114" i="3"/>
  <c r="M117" i="3"/>
  <c r="Q118" i="3"/>
  <c r="Q121" i="3"/>
  <c r="Q124" i="3"/>
  <c r="Q127" i="3"/>
  <c r="Q130" i="3"/>
  <c r="J134" i="3"/>
  <c r="Q137" i="3"/>
  <c r="Q143" i="3"/>
  <c r="J147" i="3"/>
  <c r="Q147" i="3" s="1"/>
  <c r="Q188" i="3"/>
  <c r="Q191" i="3"/>
  <c r="Q194" i="3"/>
  <c r="Q197" i="3"/>
  <c r="Q200" i="3"/>
  <c r="Q203" i="3"/>
  <c r="O202" i="13" s="1"/>
  <c r="N202" i="13" s="1"/>
  <c r="Q206" i="3"/>
  <c r="Q209" i="3"/>
  <c r="O208" i="13" s="1"/>
  <c r="P208" i="13" s="1"/>
  <c r="M210" i="3"/>
  <c r="J59" i="2"/>
  <c r="Q59" i="2" s="1"/>
  <c r="J298" i="2"/>
  <c r="Q294" i="2"/>
  <c r="M295" i="13" s="1"/>
  <c r="Q288" i="2"/>
  <c r="M289" i="13" s="1"/>
  <c r="Q274" i="2"/>
  <c r="M275" i="13" s="1"/>
  <c r="Q259" i="2"/>
  <c r="M260" i="13" s="1"/>
  <c r="Q253" i="2"/>
  <c r="M254" i="13" s="1"/>
  <c r="Q240" i="2"/>
  <c r="M241" i="13" s="1"/>
  <c r="Q234" i="2"/>
  <c r="M235" i="13" s="1"/>
  <c r="Q228" i="2"/>
  <c r="M229" i="13" s="1"/>
  <c r="Q197" i="2"/>
  <c r="Q187" i="2"/>
  <c r="J147" i="2"/>
  <c r="Q129" i="2"/>
  <c r="Q114" i="2"/>
  <c r="J97" i="2"/>
  <c r="P260" i="13"/>
  <c r="R283" i="13"/>
  <c r="R289" i="13"/>
  <c r="R295" i="13"/>
  <c r="R208" i="13"/>
  <c r="R233" i="13"/>
  <c r="R214" i="13"/>
  <c r="Q204" i="13"/>
  <c r="R204" i="13" s="1"/>
  <c r="Q210" i="13"/>
  <c r="R210" i="13" s="1"/>
  <c r="R225" i="13"/>
  <c r="R231" i="13"/>
  <c r="R237" i="13"/>
  <c r="R243" i="13"/>
  <c r="R252" i="13"/>
  <c r="R258" i="13"/>
  <c r="R264" i="13"/>
  <c r="R275" i="13"/>
  <c r="R279" i="13"/>
  <c r="R281" i="13"/>
  <c r="R287" i="13"/>
  <c r="R293" i="13"/>
  <c r="R297" i="13"/>
  <c r="R301" i="13"/>
  <c r="R307" i="13"/>
  <c r="R313" i="13"/>
  <c r="R319" i="13"/>
  <c r="R325" i="13"/>
  <c r="R202" i="13"/>
  <c r="R222" i="13"/>
  <c r="M8" i="3"/>
  <c r="Q10" i="3"/>
  <c r="Q13" i="3"/>
  <c r="Q16" i="3"/>
  <c r="Q19" i="3"/>
  <c r="G6" i="3"/>
  <c r="J22" i="3"/>
  <c r="O7" i="3"/>
  <c r="Q25" i="3"/>
  <c r="Q28" i="3"/>
  <c r="Q31" i="3"/>
  <c r="Q33" i="3"/>
  <c r="Q37" i="3"/>
  <c r="Q42" i="3"/>
  <c r="P39" i="3"/>
  <c r="Q50" i="3"/>
  <c r="Q53" i="3"/>
  <c r="Q55" i="3"/>
  <c r="M59" i="3"/>
  <c r="Q60" i="3"/>
  <c r="Q63" i="3"/>
  <c r="Q66" i="3"/>
  <c r="Q69" i="3"/>
  <c r="Q72" i="3"/>
  <c r="Q75" i="3"/>
  <c r="Q78" i="3"/>
  <c r="Q81" i="3"/>
  <c r="J85" i="3"/>
  <c r="Q87" i="3"/>
  <c r="M85" i="3"/>
  <c r="Q92" i="3"/>
  <c r="P97" i="3"/>
  <c r="Q99" i="3"/>
  <c r="Q102" i="3"/>
  <c r="Q105" i="3"/>
  <c r="P110" i="3"/>
  <c r="Q112" i="3"/>
  <c r="P117" i="3"/>
  <c r="Q119" i="3"/>
  <c r="Q122" i="3"/>
  <c r="Q125" i="3"/>
  <c r="Q128" i="3"/>
  <c r="Q131" i="3"/>
  <c r="P134" i="3"/>
  <c r="Q135" i="3"/>
  <c r="Q138" i="3"/>
  <c r="Q144" i="3"/>
  <c r="P146" i="3"/>
  <c r="Q150" i="3"/>
  <c r="Q153" i="3"/>
  <c r="J157" i="3"/>
  <c r="M157" i="3"/>
  <c r="O184" i="3"/>
  <c r="O4" i="3" s="1"/>
  <c r="N185" i="3"/>
  <c r="Q186" i="3"/>
  <c r="Q189" i="3"/>
  <c r="M192" i="3"/>
  <c r="L7" i="3"/>
  <c r="H5" i="3"/>
  <c r="J23" i="3"/>
  <c r="E6" i="3"/>
  <c r="E4" i="3" s="1"/>
  <c r="F4" i="3"/>
  <c r="P8" i="3"/>
  <c r="Q11" i="3"/>
  <c r="Q14" i="3"/>
  <c r="Q17" i="3"/>
  <c r="Q20" i="3"/>
  <c r="F7" i="3"/>
  <c r="I7" i="3"/>
  <c r="Q26" i="3"/>
  <c r="Q29" i="3"/>
  <c r="Q35" i="3"/>
  <c r="J39" i="3"/>
  <c r="M43" i="3"/>
  <c r="Q48" i="3"/>
  <c r="Q51" i="3"/>
  <c r="P58" i="3"/>
  <c r="Q161" i="3"/>
  <c r="Q164" i="3"/>
  <c r="Q169" i="3"/>
  <c r="Q173" i="3"/>
  <c r="Q176" i="3"/>
  <c r="F185" i="3"/>
  <c r="I185" i="3"/>
  <c r="Q196" i="3"/>
  <c r="Q205" i="3"/>
  <c r="O204" i="13" s="1"/>
  <c r="Q208" i="3"/>
  <c r="M211" i="3"/>
  <c r="K185" i="3"/>
  <c r="M185" i="3" s="1"/>
  <c r="Q213" i="3"/>
  <c r="O212" i="13" s="1"/>
  <c r="P212" i="13" s="1"/>
  <c r="Q218" i="3"/>
  <c r="Q219" i="3"/>
  <c r="O218" i="13" s="1"/>
  <c r="Q221" i="3"/>
  <c r="O220" i="13" s="1"/>
  <c r="Q222" i="3"/>
  <c r="J225" i="3"/>
  <c r="Q225" i="3" s="1"/>
  <c r="P59" i="3"/>
  <c r="Q61" i="3"/>
  <c r="Q64" i="3"/>
  <c r="Q67" i="3"/>
  <c r="Q70" i="3"/>
  <c r="Q73" i="3"/>
  <c r="Q76" i="3"/>
  <c r="Q79" i="3"/>
  <c r="Q82" i="3"/>
  <c r="Q88" i="3"/>
  <c r="Q93" i="3"/>
  <c r="J96" i="3"/>
  <c r="J97" i="3"/>
  <c r="Q100" i="3"/>
  <c r="Q103" i="3"/>
  <c r="Q106" i="3"/>
  <c r="J110" i="3"/>
  <c r="Q113" i="3"/>
  <c r="J116" i="3"/>
  <c r="J117" i="3"/>
  <c r="Q120" i="3"/>
  <c r="Q123" i="3"/>
  <c r="Q126" i="3"/>
  <c r="Q129" i="3"/>
  <c r="Q136" i="3"/>
  <c r="Q139" i="3"/>
  <c r="Q142" i="3"/>
  <c r="J146" i="3"/>
  <c r="Q148" i="3"/>
  <c r="Q151" i="3"/>
  <c r="Q154" i="3"/>
  <c r="M158" i="3"/>
  <c r="Q160" i="3"/>
  <c r="Q163" i="3"/>
  <c r="Q166" i="3"/>
  <c r="Q171" i="3"/>
  <c r="Q175" i="3"/>
  <c r="Q178" i="3"/>
  <c r="Q187" i="3"/>
  <c r="Q190" i="3"/>
  <c r="M193" i="3"/>
  <c r="O185" i="3"/>
  <c r="Q195" i="3"/>
  <c r="Q198" i="3"/>
  <c r="Q199" i="3"/>
  <c r="Q201" i="3"/>
  <c r="Q202" i="3"/>
  <c r="Q204" i="3"/>
  <c r="Q207" i="3"/>
  <c r="O206" i="13" s="1"/>
  <c r="J210" i="3"/>
  <c r="Q212" i="3"/>
  <c r="Q215" i="3"/>
  <c r="O214" i="13" s="1"/>
  <c r="N214" i="13" s="1"/>
  <c r="Q220" i="3"/>
  <c r="Q223" i="3"/>
  <c r="O222" i="13" s="1"/>
  <c r="P222" i="13" s="1"/>
  <c r="J226" i="3"/>
  <c r="Q227" i="3"/>
  <c r="Q230" i="3"/>
  <c r="O229" i="13" s="1"/>
  <c r="P229" i="13" s="1"/>
  <c r="Q233" i="3"/>
  <c r="Q236" i="3"/>
  <c r="O235" i="13" s="1"/>
  <c r="P235" i="13" s="1"/>
  <c r="Q239" i="3"/>
  <c r="Q242" i="3"/>
  <c r="O241" i="13" s="1"/>
  <c r="P241" i="13" s="1"/>
  <c r="Q245" i="3"/>
  <c r="J249" i="3"/>
  <c r="O269" i="3"/>
  <c r="P226" i="3"/>
  <c r="Q228" i="3"/>
  <c r="O227" i="13" s="1"/>
  <c r="Q229" i="3"/>
  <c r="Q231" i="3"/>
  <c r="Q232" i="3"/>
  <c r="O231" i="13" s="1"/>
  <c r="Q234" i="3"/>
  <c r="O233" i="13" s="1"/>
  <c r="P233" i="13" s="1"/>
  <c r="Q235" i="3"/>
  <c r="Q237" i="3"/>
  <c r="Q238" i="3"/>
  <c r="O237" i="13" s="1"/>
  <c r="Q240" i="3"/>
  <c r="O239" i="13" s="1"/>
  <c r="Q241" i="3"/>
  <c r="Q243" i="3"/>
  <c r="Q244" i="3"/>
  <c r="O243" i="13" s="1"/>
  <c r="Q246" i="3"/>
  <c r="O245" i="13" s="1"/>
  <c r="P248" i="3"/>
  <c r="Q248" i="3" s="1"/>
  <c r="M249" i="3"/>
  <c r="Q250" i="3"/>
  <c r="Q253" i="3"/>
  <c r="O252" i="13" s="1"/>
  <c r="Q256" i="3"/>
  <c r="Q259" i="3"/>
  <c r="O258" i="13" s="1"/>
  <c r="Q262" i="3"/>
  <c r="Q265" i="3"/>
  <c r="O264" i="13" s="1"/>
  <c r="Q271" i="3"/>
  <c r="Q272" i="3"/>
  <c r="O271" i="13" s="1"/>
  <c r="Q274" i="3"/>
  <c r="O273" i="13" s="1"/>
  <c r="Q275" i="3"/>
  <c r="G269" i="3"/>
  <c r="G4" i="3" s="1"/>
  <c r="K269" i="3"/>
  <c r="M269" i="3" s="1"/>
  <c r="N269" i="3"/>
  <c r="M278" i="3"/>
  <c r="Q279" i="3"/>
  <c r="Q282" i="3"/>
  <c r="O281" i="13" s="1"/>
  <c r="P281" i="13" s="1"/>
  <c r="Q285" i="3"/>
  <c r="Q288" i="3"/>
  <c r="O287" i="13" s="1"/>
  <c r="Q291" i="3"/>
  <c r="Q294" i="3"/>
  <c r="O293" i="13" s="1"/>
  <c r="Q297" i="3"/>
  <c r="M299" i="3"/>
  <c r="J300" i="3"/>
  <c r="Q303" i="3"/>
  <c r="Q306" i="3"/>
  <c r="O305" i="13" s="1"/>
  <c r="P305" i="13" s="1"/>
  <c r="Q309" i="3"/>
  <c r="Q312" i="3"/>
  <c r="O311" i="13" s="1"/>
  <c r="P311" i="13" s="1"/>
  <c r="Q315" i="3"/>
  <c r="Q318" i="3"/>
  <c r="O317" i="13" s="1"/>
  <c r="P317" i="13" s="1"/>
  <c r="Q321" i="3"/>
  <c r="Q324" i="3"/>
  <c r="O323" i="13" s="1"/>
  <c r="Q327" i="3"/>
  <c r="Q273" i="3"/>
  <c r="Q276" i="3"/>
  <c r="O275" i="13" s="1"/>
  <c r="J278" i="3"/>
  <c r="J299" i="3"/>
  <c r="P300" i="3"/>
  <c r="Q300" i="3" s="1"/>
  <c r="O299" i="13" s="1"/>
  <c r="Q192" i="2"/>
  <c r="P90" i="2"/>
  <c r="N86" i="2"/>
  <c r="J185" i="2"/>
  <c r="M193" i="2"/>
  <c r="L185" i="2"/>
  <c r="L5" i="2" s="1"/>
  <c r="F5" i="2"/>
  <c r="K86" i="2"/>
  <c r="M86" i="2" s="1"/>
  <c r="P158" i="2"/>
  <c r="J192" i="2"/>
  <c r="G184" i="2"/>
  <c r="J184" i="2" s="1"/>
  <c r="M192" i="2"/>
  <c r="K184" i="2"/>
  <c r="M184" i="2" s="1"/>
  <c r="Q184" i="2" s="1"/>
  <c r="M185" i="2"/>
  <c r="J8" i="2"/>
  <c r="N7" i="2"/>
  <c r="N5" i="2" s="1"/>
  <c r="M22" i="2"/>
  <c r="M39" i="2"/>
  <c r="Q41" i="2"/>
  <c r="I5" i="2"/>
  <c r="Q51" i="2"/>
  <c r="Q54" i="2"/>
  <c r="J58" i="2"/>
  <c r="Q60" i="2"/>
  <c r="Q66" i="2"/>
  <c r="Q72" i="2"/>
  <c r="Q78" i="2"/>
  <c r="J86" i="2"/>
  <c r="Q92" i="2"/>
  <c r="J96" i="2"/>
  <c r="Q98" i="2"/>
  <c r="Q101" i="2"/>
  <c r="Q104" i="2"/>
  <c r="Q107" i="2"/>
  <c r="P109" i="2"/>
  <c r="Q113" i="2"/>
  <c r="M116" i="2"/>
  <c r="J117" i="2"/>
  <c r="Q119" i="2"/>
  <c r="Q122" i="2"/>
  <c r="Q125" i="2"/>
  <c r="Q128" i="2"/>
  <c r="Q131" i="2"/>
  <c r="Q137" i="2"/>
  <c r="J146" i="2"/>
  <c r="P147" i="2"/>
  <c r="P157" i="2"/>
  <c r="Q159" i="2"/>
  <c r="Q161" i="2"/>
  <c r="Q162" i="2"/>
  <c r="Q164" i="2"/>
  <c r="Q165" i="2"/>
  <c r="Q169" i="2"/>
  <c r="Q170" i="2"/>
  <c r="Q172" i="2"/>
  <c r="Q173" i="2"/>
  <c r="Q175" i="2"/>
  <c r="Q176" i="2"/>
  <c r="Q178" i="2"/>
  <c r="P184" i="2"/>
  <c r="E268" i="2"/>
  <c r="Q12" i="2"/>
  <c r="Q16" i="2"/>
  <c r="Q18" i="2"/>
  <c r="O6" i="2"/>
  <c r="O4" i="2" s="1"/>
  <c r="K7" i="2"/>
  <c r="Q30" i="2"/>
  <c r="Q31" i="2"/>
  <c r="Q34" i="2"/>
  <c r="Q36" i="2"/>
  <c r="Q42" i="2"/>
  <c r="M43" i="2"/>
  <c r="Q53" i="2"/>
  <c r="P58" i="2"/>
  <c r="Q58" i="2" s="1"/>
  <c r="Q62" i="2"/>
  <c r="Q68" i="2"/>
  <c r="Q71" i="2"/>
  <c r="Q74" i="2"/>
  <c r="Q80" i="2"/>
  <c r="Q83" i="2"/>
  <c r="Q88" i="2"/>
  <c r="Q91" i="2"/>
  <c r="Q94" i="2"/>
  <c r="P96" i="2"/>
  <c r="Q96" i="2" s="1"/>
  <c r="Q100" i="2"/>
  <c r="Q103" i="2"/>
  <c r="Q106" i="2"/>
  <c r="M109" i="2"/>
  <c r="J110" i="2"/>
  <c r="Q110" i="2" s="1"/>
  <c r="Q112" i="2"/>
  <c r="J116" i="2"/>
  <c r="Q118" i="2"/>
  <c r="Q121" i="2"/>
  <c r="Q124" i="2"/>
  <c r="Q127" i="2"/>
  <c r="Q130" i="2"/>
  <c r="Q136" i="2"/>
  <c r="Q139" i="2"/>
  <c r="Q141" i="2"/>
  <c r="Q142" i="2"/>
  <c r="Q144" i="2"/>
  <c r="M147" i="2"/>
  <c r="Q148" i="2"/>
  <c r="Q149" i="2"/>
  <c r="Q151" i="2"/>
  <c r="Q152" i="2"/>
  <c r="Q154" i="2"/>
  <c r="Q155" i="2"/>
  <c r="M157" i="2"/>
  <c r="J158" i="2"/>
  <c r="Q160" i="2"/>
  <c r="Q163" i="2"/>
  <c r="Q166" i="2"/>
  <c r="Q171" i="2"/>
  <c r="Q174" i="2"/>
  <c r="Q177" i="2"/>
  <c r="P185" i="2"/>
  <c r="Q195" i="2"/>
  <c r="Q196" i="2"/>
  <c r="Q198" i="2"/>
  <c r="Q199" i="2"/>
  <c r="Q201" i="2"/>
  <c r="Q202" i="2"/>
  <c r="Q204" i="2"/>
  <c r="Q205" i="2"/>
  <c r="M204" i="13" s="1"/>
  <c r="Q207" i="2"/>
  <c r="M206" i="13" s="1"/>
  <c r="Q209" i="2"/>
  <c r="M208" i="13" s="1"/>
  <c r="J211" i="2"/>
  <c r="Q218" i="2"/>
  <c r="Q221" i="2"/>
  <c r="M222" i="13" s="1"/>
  <c r="J224" i="2"/>
  <c r="Q227" i="2"/>
  <c r="Q230" i="2"/>
  <c r="M231" i="13" s="1"/>
  <c r="Q233" i="2"/>
  <c r="Q236" i="2"/>
  <c r="M237" i="13" s="1"/>
  <c r="Q239" i="2"/>
  <c r="Q242" i="2"/>
  <c r="M243" i="13" s="1"/>
  <c r="J246" i="2"/>
  <c r="Q246" i="2" s="1"/>
  <c r="J247" i="2"/>
  <c r="Q248" i="2"/>
  <c r="Q252" i="2"/>
  <c r="Q255" i="2"/>
  <c r="M256" i="13" s="1"/>
  <c r="Q258" i="2"/>
  <c r="Q261" i="2"/>
  <c r="M262" i="13" s="1"/>
  <c r="Q264" i="2"/>
  <c r="M268" i="2"/>
  <c r="Q270" i="2"/>
  <c r="M271" i="13" s="1"/>
  <c r="Q273" i="2"/>
  <c r="J276" i="2"/>
  <c r="Q276" i="2" s="1"/>
  <c r="M277" i="13" s="1"/>
  <c r="Q278" i="2"/>
  <c r="M279" i="13" s="1"/>
  <c r="Q281" i="2"/>
  <c r="Q284" i="2"/>
  <c r="M285" i="13" s="1"/>
  <c r="Q287" i="2"/>
  <c r="Q290" i="2"/>
  <c r="M291" i="13" s="1"/>
  <c r="Q293" i="2"/>
  <c r="Q296" i="2"/>
  <c r="M297" i="13" s="1"/>
  <c r="Q301" i="2"/>
  <c r="Q307" i="2"/>
  <c r="Q310" i="2"/>
  <c r="M311" i="13" s="1"/>
  <c r="Q313" i="2"/>
  <c r="Q316" i="2"/>
  <c r="M317" i="13" s="1"/>
  <c r="Q319" i="2"/>
  <c r="Q322" i="2"/>
  <c r="M323" i="13" s="1"/>
  <c r="Q325" i="2"/>
  <c r="Q188" i="2"/>
  <c r="Q191" i="2"/>
  <c r="J193" i="2"/>
  <c r="Q193" i="2" s="1"/>
  <c r="P211" i="2"/>
  <c r="Q213" i="2"/>
  <c r="M212" i="13" s="1"/>
  <c r="Q214" i="2"/>
  <c r="Q216" i="2"/>
  <c r="Q217" i="2"/>
  <c r="Q219" i="2"/>
  <c r="M220" i="13" s="1"/>
  <c r="Q220" i="2"/>
  <c r="M223" i="2"/>
  <c r="Q226" i="2"/>
  <c r="M227" i="13" s="1"/>
  <c r="Q229" i="2"/>
  <c r="Q232" i="2"/>
  <c r="M233" i="13" s="1"/>
  <c r="N233" i="13" s="1"/>
  <c r="Q235" i="2"/>
  <c r="Q238" i="2"/>
  <c r="M239" i="13" s="1"/>
  <c r="Q241" i="2"/>
  <c r="Q244" i="2"/>
  <c r="M245" i="13" s="1"/>
  <c r="P247" i="2"/>
  <c r="Q251" i="2"/>
  <c r="M252" i="13" s="1"/>
  <c r="N252" i="13" s="1"/>
  <c r="Q254" i="2"/>
  <c r="Q257" i="2"/>
  <c r="M258" i="13" s="1"/>
  <c r="Q260" i="2"/>
  <c r="Q263" i="2"/>
  <c r="M264" i="13" s="1"/>
  <c r="Q269" i="2"/>
  <c r="Q272" i="2"/>
  <c r="M273" i="13" s="1"/>
  <c r="J275" i="2"/>
  <c r="Q275" i="2" s="1"/>
  <c r="Q277" i="2"/>
  <c r="Q280" i="2"/>
  <c r="M281" i="13" s="1"/>
  <c r="Q283" i="2"/>
  <c r="Q286" i="2"/>
  <c r="M287" i="13" s="1"/>
  <c r="Q289" i="2"/>
  <c r="Q292" i="2"/>
  <c r="M293" i="13" s="1"/>
  <c r="Q295" i="2"/>
  <c r="M298" i="2"/>
  <c r="Q300" i="2"/>
  <c r="M301" i="13" s="1"/>
  <c r="Q303" i="2"/>
  <c r="Q304" i="2"/>
  <c r="M305" i="13" s="1"/>
  <c r="Q306" i="2"/>
  <c r="M307" i="13" s="1"/>
  <c r="Q309" i="2"/>
  <c r="Q312" i="2"/>
  <c r="M313" i="13" s="1"/>
  <c r="Q315" i="2"/>
  <c r="Q318" i="2"/>
  <c r="M319" i="13" s="1"/>
  <c r="Q321" i="2"/>
  <c r="Q324" i="2"/>
  <c r="M325" i="13" s="1"/>
  <c r="Q81" i="2"/>
  <c r="Q77" i="2"/>
  <c r="Q75" i="2"/>
  <c r="Q69" i="2"/>
  <c r="Q65" i="2"/>
  <c r="Q63" i="2"/>
  <c r="Q56" i="2"/>
  <c r="Q52" i="2"/>
  <c r="J44" i="2"/>
  <c r="J40" i="2"/>
  <c r="Q40" i="2" s="1"/>
  <c r="Q13" i="2"/>
  <c r="Q33" i="2"/>
  <c r="Q27" i="2"/>
  <c r="J23" i="2"/>
  <c r="Q25" i="2"/>
  <c r="Q21" i="2"/>
  <c r="Q15" i="2"/>
  <c r="E7" i="2"/>
  <c r="J133" i="3"/>
  <c r="Q141" i="3"/>
  <c r="P133" i="3"/>
  <c r="Q140" i="3"/>
  <c r="Q140" i="2"/>
  <c r="O5" i="2"/>
  <c r="F4" i="2"/>
  <c r="I4" i="2"/>
  <c r="P134" i="2"/>
  <c r="X269" i="13"/>
  <c r="V273" i="13"/>
  <c r="X275" i="13"/>
  <c r="T277" i="13"/>
  <c r="Z277" i="13"/>
  <c r="Z287" i="13"/>
  <c r="Z291" i="13"/>
  <c r="X291" i="13"/>
  <c r="V293" i="13"/>
  <c r="T293" i="13"/>
  <c r="X289" i="13"/>
  <c r="V289" i="13"/>
  <c r="AB293" i="13"/>
  <c r="Z293" i="13"/>
  <c r="X295" i="13"/>
  <c r="V295" i="13"/>
  <c r="Z281" i="13"/>
  <c r="V283" i="13"/>
  <c r="Z285" i="13"/>
  <c r="V287" i="13"/>
  <c r="T291" i="13"/>
  <c r="X297" i="13"/>
  <c r="T299" i="13"/>
  <c r="Z299" i="13"/>
  <c r="V301" i="13"/>
  <c r="R303" i="13"/>
  <c r="X303" i="13"/>
  <c r="T305" i="13"/>
  <c r="Z305" i="13"/>
  <c r="V307" i="13"/>
  <c r="X309" i="13"/>
  <c r="T311" i="13"/>
  <c r="Z311" i="13"/>
  <c r="V313" i="13"/>
  <c r="R315" i="13"/>
  <c r="X315" i="13"/>
  <c r="T317" i="13"/>
  <c r="Z317" i="13"/>
  <c r="V319" i="13"/>
  <c r="X321" i="13"/>
  <c r="Z323" i="13"/>
  <c r="V325" i="13"/>
  <c r="L327" i="13"/>
  <c r="X327" i="13"/>
  <c r="X248" i="13"/>
  <c r="N250" i="13"/>
  <c r="T250" i="13"/>
  <c r="Z250" i="13"/>
  <c r="V252" i="13"/>
  <c r="X254" i="13"/>
  <c r="T256" i="13"/>
  <c r="Z256" i="13"/>
  <c r="V258" i="13"/>
  <c r="X260" i="13"/>
  <c r="T262" i="13"/>
  <c r="Z262" i="13"/>
  <c r="V264" i="13"/>
  <c r="R266" i="13"/>
  <c r="X266" i="13"/>
  <c r="T235" i="13"/>
  <c r="Z235" i="13"/>
  <c r="V237" i="13"/>
  <c r="X239" i="13"/>
  <c r="X245" i="13"/>
  <c r="R256" i="13"/>
  <c r="Q206" i="13"/>
  <c r="R206" i="13" s="1"/>
  <c r="R227" i="13"/>
  <c r="R245" i="13"/>
  <c r="R250" i="13"/>
  <c r="Q220" i="13"/>
  <c r="R220" i="13" s="1"/>
  <c r="R239" i="13"/>
  <c r="R248" i="13"/>
  <c r="R273" i="13"/>
  <c r="R291" i="13"/>
  <c r="R299" i="13"/>
  <c r="Q27" i="3"/>
  <c r="E7" i="3"/>
  <c r="N7" i="3"/>
  <c r="P23" i="3"/>
  <c r="Q34" i="3"/>
  <c r="J43" i="3"/>
  <c r="Q46" i="3"/>
  <c r="Q47" i="3"/>
  <c r="Q56" i="3"/>
  <c r="M58" i="3"/>
  <c r="J86" i="3"/>
  <c r="N85" i="3"/>
  <c r="P85" i="3" s="1"/>
  <c r="P96" i="3"/>
  <c r="J109" i="3"/>
  <c r="P116" i="3"/>
  <c r="J158" i="3"/>
  <c r="J192" i="3"/>
  <c r="Q192" i="3" s="1"/>
  <c r="K86" i="3"/>
  <c r="M86" i="3" s="1"/>
  <c r="M90" i="3"/>
  <c r="M39" i="3"/>
  <c r="M44" i="3"/>
  <c r="J58" i="3"/>
  <c r="M96" i="3"/>
  <c r="P109" i="3"/>
  <c r="M116" i="3"/>
  <c r="P158" i="3"/>
  <c r="Q172" i="3"/>
  <c r="J193" i="3"/>
  <c r="J269" i="3"/>
  <c r="P193" i="3"/>
  <c r="Q193" i="3" s="1"/>
  <c r="J277" i="3"/>
  <c r="F270" i="3"/>
  <c r="L270" i="3"/>
  <c r="O270" i="3"/>
  <c r="J6" i="2"/>
  <c r="M8" i="2"/>
  <c r="K6" i="2"/>
  <c r="Q39" i="2"/>
  <c r="K85" i="2"/>
  <c r="M85" i="2" s="1"/>
  <c r="M89" i="2"/>
  <c r="Q24" i="2"/>
  <c r="P22" i="2"/>
  <c r="Q45" i="2"/>
  <c r="Q46" i="2"/>
  <c r="P44" i="2"/>
  <c r="P86" i="2"/>
  <c r="J133" i="2"/>
  <c r="Q133" i="2" s="1"/>
  <c r="J9" i="2"/>
  <c r="Q9" i="2" s="1"/>
  <c r="Q10" i="2"/>
  <c r="Q19" i="2"/>
  <c r="P7" i="2"/>
  <c r="J22" i="2"/>
  <c r="Q26" i="2"/>
  <c r="Q28" i="2"/>
  <c r="Q37" i="2"/>
  <c r="Q48" i="2"/>
  <c r="Q50" i="2"/>
  <c r="J85" i="2"/>
  <c r="Q97" i="2"/>
  <c r="P8" i="2"/>
  <c r="N6" i="2"/>
  <c r="M7" i="2"/>
  <c r="M134" i="2"/>
  <c r="Q146" i="2"/>
  <c r="Q158" i="2"/>
  <c r="Q223" i="2"/>
  <c r="Q224" i="2"/>
  <c r="Q298" i="2"/>
  <c r="M299" i="13" s="1"/>
  <c r="P23" i="2"/>
  <c r="J134" i="2"/>
  <c r="Q210" i="2"/>
  <c r="Q247" i="2"/>
  <c r="M248" i="13" s="1"/>
  <c r="Q297" i="2"/>
  <c r="E267" i="2"/>
  <c r="K267" i="2"/>
  <c r="M267" i="2" s="1"/>
  <c r="N267" i="2"/>
  <c r="P267" i="2" s="1"/>
  <c r="G268" i="2"/>
  <c r="G5" i="2" s="1"/>
  <c r="O192" i="1"/>
  <c r="P205" i="1"/>
  <c r="M205" i="1"/>
  <c r="J205" i="1"/>
  <c r="P204" i="1"/>
  <c r="Q204" i="1" s="1"/>
  <c r="M204" i="1"/>
  <c r="J204" i="1"/>
  <c r="P203" i="1"/>
  <c r="M203" i="1"/>
  <c r="J203" i="1"/>
  <c r="Q203" i="1" s="1"/>
  <c r="K202" i="13" s="1"/>
  <c r="J202" i="13" s="1"/>
  <c r="P202" i="1"/>
  <c r="M202" i="1"/>
  <c r="J202" i="1"/>
  <c r="P201" i="1"/>
  <c r="M201" i="1"/>
  <c r="J201" i="1"/>
  <c r="P200" i="1"/>
  <c r="M200" i="1"/>
  <c r="J200" i="1"/>
  <c r="Q200" i="1" s="1"/>
  <c r="P199" i="1"/>
  <c r="M199" i="1"/>
  <c r="J199" i="1"/>
  <c r="P198" i="1"/>
  <c r="M198" i="1"/>
  <c r="J198" i="1"/>
  <c r="P197" i="1"/>
  <c r="M197" i="1"/>
  <c r="J197" i="1"/>
  <c r="Q197" i="1" s="1"/>
  <c r="P196" i="1"/>
  <c r="M196" i="1"/>
  <c r="J196" i="1"/>
  <c r="P195" i="1"/>
  <c r="M195" i="1"/>
  <c r="J195" i="1"/>
  <c r="P194" i="1"/>
  <c r="M194" i="1"/>
  <c r="J194" i="1"/>
  <c r="Q194" i="1" s="1"/>
  <c r="O193" i="1"/>
  <c r="N193" i="1"/>
  <c r="L193" i="1"/>
  <c r="K193" i="1"/>
  <c r="M193" i="1" s="1"/>
  <c r="I193" i="1"/>
  <c r="H193" i="1"/>
  <c r="G193" i="1"/>
  <c r="F193" i="1"/>
  <c r="E193" i="1"/>
  <c r="P192" i="1"/>
  <c r="N192" i="1"/>
  <c r="M192" i="1"/>
  <c r="L192" i="1"/>
  <c r="K192" i="1"/>
  <c r="I192" i="1"/>
  <c r="H192" i="1"/>
  <c r="G192" i="1"/>
  <c r="J192" i="1" s="1"/>
  <c r="F192" i="1"/>
  <c r="E192" i="1"/>
  <c r="O192" i="11"/>
  <c r="O193" i="11"/>
  <c r="N193" i="11"/>
  <c r="O184" i="11"/>
  <c r="N192" i="11"/>
  <c r="L193" i="11"/>
  <c r="M193" i="11" s="1"/>
  <c r="K193" i="11"/>
  <c r="L192" i="11"/>
  <c r="K192" i="11"/>
  <c r="I193" i="11"/>
  <c r="H193" i="11"/>
  <c r="G193" i="11"/>
  <c r="G185" i="11" s="1"/>
  <c r="F193" i="11"/>
  <c r="E193" i="11"/>
  <c r="I192" i="11"/>
  <c r="H192" i="11"/>
  <c r="G192" i="11"/>
  <c r="F192" i="11"/>
  <c r="E192" i="11"/>
  <c r="Q204" i="11"/>
  <c r="P205" i="11"/>
  <c r="P204" i="11"/>
  <c r="M205" i="11"/>
  <c r="M204" i="11"/>
  <c r="J205" i="11"/>
  <c r="Q205" i="11" s="1"/>
  <c r="J204" i="11"/>
  <c r="P178" i="1"/>
  <c r="M178" i="1"/>
  <c r="J178" i="1"/>
  <c r="P177" i="1"/>
  <c r="M177" i="1"/>
  <c r="J177" i="1"/>
  <c r="P176" i="1"/>
  <c r="M176" i="1"/>
  <c r="J176" i="1"/>
  <c r="P175" i="1"/>
  <c r="Q175" i="1" s="1"/>
  <c r="M175" i="1"/>
  <c r="J175" i="1"/>
  <c r="P174" i="1"/>
  <c r="Q174" i="1" s="1"/>
  <c r="M174" i="1"/>
  <c r="J174" i="1"/>
  <c r="P173" i="1"/>
  <c r="M173" i="1"/>
  <c r="J173" i="1"/>
  <c r="Q173" i="1" s="1"/>
  <c r="P172" i="1"/>
  <c r="M172" i="1"/>
  <c r="J172" i="1"/>
  <c r="P171" i="1"/>
  <c r="Q171" i="1" s="1"/>
  <c r="M171" i="1"/>
  <c r="J171" i="1"/>
  <c r="E158" i="11"/>
  <c r="F158" i="11"/>
  <c r="G158" i="11"/>
  <c r="H158" i="11"/>
  <c r="I158" i="11"/>
  <c r="J158" i="11"/>
  <c r="K158" i="11"/>
  <c r="L158" i="11"/>
  <c r="N158" i="11"/>
  <c r="O158" i="11"/>
  <c r="P158" i="11"/>
  <c r="P176" i="11"/>
  <c r="P174" i="11"/>
  <c r="P172" i="11"/>
  <c r="M176" i="11"/>
  <c r="M174" i="11"/>
  <c r="M172" i="11"/>
  <c r="J176" i="11"/>
  <c r="J174" i="11"/>
  <c r="J172" i="11"/>
  <c r="P324" i="11"/>
  <c r="M324" i="11"/>
  <c r="Q324" i="11" s="1"/>
  <c r="J324" i="11"/>
  <c r="P323" i="11"/>
  <c r="Q323" i="11" s="1"/>
  <c r="M323" i="11"/>
  <c r="J323" i="11"/>
  <c r="P322" i="11"/>
  <c r="M322" i="11"/>
  <c r="J322" i="11"/>
  <c r="Q322" i="11" s="1"/>
  <c r="P321" i="11"/>
  <c r="M321" i="11"/>
  <c r="Q321" i="11" s="1"/>
  <c r="J321" i="11"/>
  <c r="P320" i="11"/>
  <c r="M320" i="11"/>
  <c r="J320" i="11"/>
  <c r="P319" i="11"/>
  <c r="M319" i="11"/>
  <c r="J319" i="11"/>
  <c r="Q319" i="11" s="1"/>
  <c r="P318" i="11"/>
  <c r="M318" i="11"/>
  <c r="Q318" i="11" s="1"/>
  <c r="J318" i="11"/>
  <c r="P317" i="11"/>
  <c r="Q317" i="11" s="1"/>
  <c r="M317" i="11"/>
  <c r="J317" i="11"/>
  <c r="P316" i="11"/>
  <c r="M316" i="11"/>
  <c r="J316" i="11"/>
  <c r="Q316" i="11" s="1"/>
  <c r="P315" i="11"/>
  <c r="M315" i="11"/>
  <c r="Q315" i="11" s="1"/>
  <c r="J315" i="11"/>
  <c r="P314" i="11"/>
  <c r="M314" i="11"/>
  <c r="J314" i="11"/>
  <c r="P313" i="11"/>
  <c r="M313" i="11"/>
  <c r="J313" i="11"/>
  <c r="Q313" i="11" s="1"/>
  <c r="P312" i="11"/>
  <c r="M312" i="11"/>
  <c r="J312" i="11"/>
  <c r="P311" i="11"/>
  <c r="Q311" i="11" s="1"/>
  <c r="M311" i="11"/>
  <c r="J311" i="11"/>
  <c r="P310" i="11"/>
  <c r="M310" i="11"/>
  <c r="J310" i="11"/>
  <c r="Q310" i="11" s="1"/>
  <c r="P309" i="11"/>
  <c r="M309" i="11"/>
  <c r="Q309" i="11" s="1"/>
  <c r="J309" i="11"/>
  <c r="P308" i="11"/>
  <c r="M308" i="11"/>
  <c r="J308" i="11"/>
  <c r="P307" i="11"/>
  <c r="M307" i="11"/>
  <c r="J307" i="11"/>
  <c r="Q307" i="11" s="1"/>
  <c r="P306" i="11"/>
  <c r="M306" i="11"/>
  <c r="J306" i="11"/>
  <c r="P305" i="11"/>
  <c r="Q305" i="11" s="1"/>
  <c r="M305" i="11"/>
  <c r="J305" i="11"/>
  <c r="P304" i="11"/>
  <c r="M304" i="11"/>
  <c r="J304" i="11"/>
  <c r="Q304" i="11" s="1"/>
  <c r="P303" i="11"/>
  <c r="M303" i="11"/>
  <c r="Q303" i="11" s="1"/>
  <c r="J303" i="11"/>
  <c r="P302" i="11"/>
  <c r="M302" i="11"/>
  <c r="J302" i="11"/>
  <c r="P301" i="11"/>
  <c r="M301" i="11"/>
  <c r="J301" i="11"/>
  <c r="Q301" i="11" s="1"/>
  <c r="P300" i="11"/>
  <c r="M300" i="11"/>
  <c r="J300" i="11"/>
  <c r="P299" i="11"/>
  <c r="Q299" i="11" s="1"/>
  <c r="M299" i="11"/>
  <c r="J299" i="11"/>
  <c r="O298" i="11"/>
  <c r="N298" i="11"/>
  <c r="P298" i="11" s="1"/>
  <c r="L298" i="11"/>
  <c r="K298" i="11"/>
  <c r="M298" i="11" s="1"/>
  <c r="I298" i="11"/>
  <c r="H298" i="11"/>
  <c r="H268" i="11" s="1"/>
  <c r="G298" i="11"/>
  <c r="F298" i="11"/>
  <c r="E298" i="11"/>
  <c r="J298" i="11" s="1"/>
  <c r="Q298" i="11" s="1"/>
  <c r="O297" i="11"/>
  <c r="N297" i="11"/>
  <c r="L297" i="11"/>
  <c r="K297" i="11"/>
  <c r="I297" i="11"/>
  <c r="H297" i="11"/>
  <c r="G297" i="11"/>
  <c r="F297" i="11"/>
  <c r="E297" i="11"/>
  <c r="J297" i="11" s="1"/>
  <c r="P296" i="11"/>
  <c r="M296" i="11"/>
  <c r="J296" i="11"/>
  <c r="P295" i="11"/>
  <c r="M295" i="11"/>
  <c r="J295" i="11"/>
  <c r="Q295" i="11" s="1"/>
  <c r="P294" i="11"/>
  <c r="M294" i="11"/>
  <c r="J294" i="11"/>
  <c r="P293" i="11"/>
  <c r="Q293" i="11" s="1"/>
  <c r="M293" i="11"/>
  <c r="J293" i="11"/>
  <c r="P292" i="11"/>
  <c r="M292" i="11"/>
  <c r="J292" i="11"/>
  <c r="Q292" i="11" s="1"/>
  <c r="P291" i="11"/>
  <c r="M291" i="11"/>
  <c r="Q291" i="11" s="1"/>
  <c r="J291" i="11"/>
  <c r="P290" i="11"/>
  <c r="M290" i="11"/>
  <c r="J290" i="11"/>
  <c r="P289" i="11"/>
  <c r="M289" i="11"/>
  <c r="J289" i="11"/>
  <c r="Q289" i="11" s="1"/>
  <c r="P288" i="11"/>
  <c r="M288" i="11"/>
  <c r="J288" i="11"/>
  <c r="P287" i="11"/>
  <c r="Q287" i="11" s="1"/>
  <c r="M287" i="11"/>
  <c r="J287" i="11"/>
  <c r="P286" i="11"/>
  <c r="M286" i="11"/>
  <c r="J286" i="11"/>
  <c r="Q286" i="11" s="1"/>
  <c r="P285" i="11"/>
  <c r="M285" i="11"/>
  <c r="Q285" i="11" s="1"/>
  <c r="J285" i="11"/>
  <c r="P284" i="11"/>
  <c r="Q284" i="11" s="1"/>
  <c r="M284" i="11"/>
  <c r="J284" i="11"/>
  <c r="P283" i="11"/>
  <c r="M283" i="11"/>
  <c r="J283" i="11"/>
  <c r="Q283" i="11" s="1"/>
  <c r="P282" i="11"/>
  <c r="M282" i="11"/>
  <c r="J282" i="11"/>
  <c r="P281" i="11"/>
  <c r="Q281" i="11" s="1"/>
  <c r="M281" i="11"/>
  <c r="J281" i="11"/>
  <c r="P280" i="11"/>
  <c r="M280" i="11"/>
  <c r="J280" i="11"/>
  <c r="Q280" i="11" s="1"/>
  <c r="P279" i="11"/>
  <c r="M279" i="11"/>
  <c r="Q279" i="11" s="1"/>
  <c r="J279" i="11"/>
  <c r="P278" i="11"/>
  <c r="M278" i="11"/>
  <c r="J278" i="11"/>
  <c r="P277" i="11"/>
  <c r="M277" i="11"/>
  <c r="J277" i="11"/>
  <c r="Q277" i="11" s="1"/>
  <c r="O276" i="11"/>
  <c r="O268" i="11" s="1"/>
  <c r="N276" i="11"/>
  <c r="P276" i="11" s="1"/>
  <c r="L276" i="11"/>
  <c r="L268" i="11" s="1"/>
  <c r="K276" i="11"/>
  <c r="I276" i="11"/>
  <c r="I268" i="11" s="1"/>
  <c r="H276" i="11"/>
  <c r="G276" i="11"/>
  <c r="G268" i="11" s="1"/>
  <c r="F276" i="11"/>
  <c r="F268" i="11" s="1"/>
  <c r="E276" i="11"/>
  <c r="P275" i="11"/>
  <c r="O275" i="11"/>
  <c r="N275" i="11"/>
  <c r="M275" i="11"/>
  <c r="L275" i="11"/>
  <c r="K275" i="11"/>
  <c r="I275" i="11"/>
  <c r="H275" i="11"/>
  <c r="G275" i="11"/>
  <c r="G267" i="11" s="1"/>
  <c r="F275" i="11"/>
  <c r="E275" i="11"/>
  <c r="P274" i="11"/>
  <c r="M274" i="11"/>
  <c r="J274" i="11"/>
  <c r="Q274" i="11" s="1"/>
  <c r="P273" i="11"/>
  <c r="M273" i="11"/>
  <c r="Q273" i="11" s="1"/>
  <c r="J273" i="11"/>
  <c r="P272" i="11"/>
  <c r="Q272" i="11" s="1"/>
  <c r="M272" i="11"/>
  <c r="J272" i="11"/>
  <c r="P271" i="11"/>
  <c r="M271" i="11"/>
  <c r="J271" i="11"/>
  <c r="Q271" i="11" s="1"/>
  <c r="P270" i="11"/>
  <c r="M270" i="11"/>
  <c r="J270" i="11"/>
  <c r="P269" i="11"/>
  <c r="Q269" i="11" s="1"/>
  <c r="M269" i="11"/>
  <c r="J269" i="11"/>
  <c r="N268" i="11"/>
  <c r="P268" i="11" s="1"/>
  <c r="K268" i="11"/>
  <c r="M268" i="11" s="1"/>
  <c r="E268" i="11"/>
  <c r="O267" i="11"/>
  <c r="N267" i="11"/>
  <c r="L267" i="11"/>
  <c r="K267" i="11"/>
  <c r="I267" i="11"/>
  <c r="H267" i="11"/>
  <c r="F267" i="11"/>
  <c r="E267" i="11"/>
  <c r="P265" i="11"/>
  <c r="Q265" i="11" s="1"/>
  <c r="J265" i="11"/>
  <c r="P264" i="11"/>
  <c r="Q264" i="11" s="1"/>
  <c r="M264" i="11"/>
  <c r="J264" i="11"/>
  <c r="P263" i="11"/>
  <c r="M263" i="11"/>
  <c r="J263" i="11"/>
  <c r="P262" i="11"/>
  <c r="M262" i="11"/>
  <c r="Q262" i="11" s="1"/>
  <c r="J262" i="11"/>
  <c r="P261" i="11"/>
  <c r="Q261" i="11" s="1"/>
  <c r="M261" i="11"/>
  <c r="J261" i="11"/>
  <c r="P260" i="11"/>
  <c r="M260" i="11"/>
  <c r="J260" i="11"/>
  <c r="Q260" i="11" s="1"/>
  <c r="P259" i="11"/>
  <c r="M259" i="11"/>
  <c r="Q259" i="11" s="1"/>
  <c r="J259" i="11"/>
  <c r="P258" i="11"/>
  <c r="Q258" i="11" s="1"/>
  <c r="M258" i="11"/>
  <c r="J258" i="11"/>
  <c r="P257" i="11"/>
  <c r="M257" i="11"/>
  <c r="J257" i="11"/>
  <c r="P256" i="11"/>
  <c r="M256" i="11"/>
  <c r="Q256" i="11" s="1"/>
  <c r="J256" i="11"/>
  <c r="P255" i="11"/>
  <c r="M255" i="11"/>
  <c r="J255" i="11"/>
  <c r="P254" i="11"/>
  <c r="M254" i="11"/>
  <c r="J254" i="11"/>
  <c r="Q254" i="11" s="1"/>
  <c r="P253" i="11"/>
  <c r="M253" i="11"/>
  <c r="Q253" i="11" s="1"/>
  <c r="J253" i="11"/>
  <c r="P252" i="11"/>
  <c r="Q252" i="11" s="1"/>
  <c r="M252" i="11"/>
  <c r="J252" i="11"/>
  <c r="P251" i="11"/>
  <c r="M251" i="11"/>
  <c r="J251" i="11"/>
  <c r="Q251" i="11" s="1"/>
  <c r="P250" i="11"/>
  <c r="M250" i="11"/>
  <c r="Q250" i="11" s="1"/>
  <c r="J250" i="11"/>
  <c r="P249" i="11"/>
  <c r="Q249" i="11" s="1"/>
  <c r="M249" i="11"/>
  <c r="P248" i="11"/>
  <c r="Q248" i="11" s="1"/>
  <c r="M248" i="11"/>
  <c r="J248" i="11"/>
  <c r="O247" i="11"/>
  <c r="N247" i="11"/>
  <c r="L247" i="11"/>
  <c r="K247" i="11"/>
  <c r="M247" i="11" s="1"/>
  <c r="I247" i="11"/>
  <c r="H247" i="11"/>
  <c r="G247" i="11"/>
  <c r="F247" i="11"/>
  <c r="E247" i="11"/>
  <c r="O246" i="11"/>
  <c r="N246" i="11"/>
  <c r="L246" i="11"/>
  <c r="K246" i="11"/>
  <c r="I246" i="11"/>
  <c r="H246" i="11"/>
  <c r="G246" i="11"/>
  <c r="F246" i="11"/>
  <c r="E246" i="11"/>
  <c r="J246" i="11" s="1"/>
  <c r="P244" i="11"/>
  <c r="M244" i="11"/>
  <c r="J244" i="11"/>
  <c r="P243" i="11"/>
  <c r="M243" i="11"/>
  <c r="J243" i="11"/>
  <c r="Q243" i="11" s="1"/>
  <c r="P242" i="11"/>
  <c r="M242" i="11"/>
  <c r="Q242" i="11" s="1"/>
  <c r="J242" i="11"/>
  <c r="P241" i="11"/>
  <c r="Q241" i="11" s="1"/>
  <c r="M241" i="11"/>
  <c r="J241" i="11"/>
  <c r="P240" i="11"/>
  <c r="M240" i="11"/>
  <c r="J240" i="11"/>
  <c r="Q240" i="11" s="1"/>
  <c r="P239" i="11"/>
  <c r="M239" i="11"/>
  <c r="Q239" i="11" s="1"/>
  <c r="J239" i="11"/>
  <c r="P238" i="11"/>
  <c r="M238" i="11"/>
  <c r="J238" i="11"/>
  <c r="P237" i="11"/>
  <c r="M237" i="11"/>
  <c r="J237" i="11"/>
  <c r="Q237" i="11" s="1"/>
  <c r="P236" i="11"/>
  <c r="M236" i="11"/>
  <c r="Q236" i="11" s="1"/>
  <c r="J236" i="11"/>
  <c r="P235" i="11"/>
  <c r="Q235" i="11" s="1"/>
  <c r="M235" i="11"/>
  <c r="J235" i="11"/>
  <c r="P234" i="11"/>
  <c r="M234" i="11"/>
  <c r="J234" i="11"/>
  <c r="Q234" i="11" s="1"/>
  <c r="P233" i="11"/>
  <c r="M233" i="11"/>
  <c r="Q233" i="11" s="1"/>
  <c r="J233" i="11"/>
  <c r="P232" i="11"/>
  <c r="Q232" i="11" s="1"/>
  <c r="M232" i="11"/>
  <c r="J232" i="11"/>
  <c r="P231" i="11"/>
  <c r="M231" i="11"/>
  <c r="J231" i="11"/>
  <c r="Q231" i="11" s="1"/>
  <c r="P230" i="11"/>
  <c r="M230" i="11"/>
  <c r="Q230" i="11" s="1"/>
  <c r="J230" i="11"/>
  <c r="P229" i="11"/>
  <c r="Q229" i="11" s="1"/>
  <c r="M229" i="11"/>
  <c r="J229" i="11"/>
  <c r="P228" i="11"/>
  <c r="M228" i="11"/>
  <c r="J228" i="11"/>
  <c r="Q228" i="11" s="1"/>
  <c r="P227" i="11"/>
  <c r="M227" i="11"/>
  <c r="Q227" i="11" s="1"/>
  <c r="J227" i="11"/>
  <c r="P226" i="11"/>
  <c r="M226" i="11"/>
  <c r="J226" i="11"/>
  <c r="P225" i="11"/>
  <c r="M225" i="11"/>
  <c r="J225" i="11"/>
  <c r="Q225" i="11" s="1"/>
  <c r="O224" i="11"/>
  <c r="N224" i="11"/>
  <c r="P224" i="11" s="1"/>
  <c r="L224" i="11"/>
  <c r="K224" i="11"/>
  <c r="I224" i="11"/>
  <c r="H224" i="11"/>
  <c r="G224" i="11"/>
  <c r="F224" i="11"/>
  <c r="E224" i="11"/>
  <c r="P223" i="11"/>
  <c r="O223" i="11"/>
  <c r="N223" i="11"/>
  <c r="M223" i="11"/>
  <c r="L223" i="11"/>
  <c r="K223" i="11"/>
  <c r="I223" i="11"/>
  <c r="H223" i="11"/>
  <c r="G223" i="11"/>
  <c r="J223" i="11" s="1"/>
  <c r="F223" i="11"/>
  <c r="E223" i="11"/>
  <c r="P221" i="11"/>
  <c r="M221" i="11"/>
  <c r="J221" i="11"/>
  <c r="P220" i="11"/>
  <c r="M220" i="11"/>
  <c r="J220" i="11"/>
  <c r="P219" i="11"/>
  <c r="M219" i="11"/>
  <c r="J219" i="11"/>
  <c r="P218" i="11"/>
  <c r="M218" i="11"/>
  <c r="J218" i="11"/>
  <c r="Q218" i="11" s="1"/>
  <c r="P217" i="11"/>
  <c r="M217" i="11"/>
  <c r="Q217" i="11" s="1"/>
  <c r="J217" i="11"/>
  <c r="P216" i="11"/>
  <c r="Q216" i="11" s="1"/>
  <c r="M216" i="11"/>
  <c r="J216" i="11"/>
  <c r="P215" i="11"/>
  <c r="M215" i="11"/>
  <c r="J215" i="11"/>
  <c r="Q215" i="11" s="1"/>
  <c r="P214" i="11"/>
  <c r="M214" i="11"/>
  <c r="J214" i="11"/>
  <c r="P213" i="11"/>
  <c r="M213" i="11"/>
  <c r="J213" i="11"/>
  <c r="P212" i="11"/>
  <c r="M212" i="11"/>
  <c r="J212" i="11"/>
  <c r="Q212" i="11" s="1"/>
  <c r="O211" i="11"/>
  <c r="N211" i="11"/>
  <c r="L211" i="11"/>
  <c r="K211" i="11"/>
  <c r="M211" i="11" s="1"/>
  <c r="I211" i="11"/>
  <c r="H211" i="11"/>
  <c r="G211" i="11"/>
  <c r="F211" i="11"/>
  <c r="E211" i="11"/>
  <c r="P210" i="11"/>
  <c r="O210" i="11"/>
  <c r="N210" i="11"/>
  <c r="M210" i="11"/>
  <c r="L210" i="11"/>
  <c r="K210" i="11"/>
  <c r="I210" i="11"/>
  <c r="H210" i="11"/>
  <c r="G210" i="11"/>
  <c r="J210" i="11" s="1"/>
  <c r="F210" i="11"/>
  <c r="E210" i="11"/>
  <c r="P209" i="11"/>
  <c r="M209" i="11"/>
  <c r="J209" i="11"/>
  <c r="P208" i="11"/>
  <c r="M208" i="11"/>
  <c r="J208" i="11"/>
  <c r="P207" i="11"/>
  <c r="M207" i="11"/>
  <c r="J207" i="11"/>
  <c r="P206" i="11"/>
  <c r="M206" i="11"/>
  <c r="J206" i="11"/>
  <c r="P203" i="11"/>
  <c r="M203" i="11"/>
  <c r="J203" i="11"/>
  <c r="P202" i="11"/>
  <c r="Q202" i="11" s="1"/>
  <c r="M202" i="11"/>
  <c r="J202" i="11"/>
  <c r="P201" i="11"/>
  <c r="M201" i="11"/>
  <c r="J201" i="11"/>
  <c r="P200" i="11"/>
  <c r="M200" i="11"/>
  <c r="J200" i="11"/>
  <c r="P199" i="11"/>
  <c r="M199" i="11"/>
  <c r="J199" i="11"/>
  <c r="P198" i="11"/>
  <c r="Q198" i="11" s="1"/>
  <c r="M198" i="11"/>
  <c r="J198" i="11"/>
  <c r="P197" i="11"/>
  <c r="M197" i="11"/>
  <c r="J197" i="11"/>
  <c r="P196" i="11"/>
  <c r="Q196" i="11" s="1"/>
  <c r="M196" i="11"/>
  <c r="J196" i="11"/>
  <c r="P195" i="11"/>
  <c r="M195" i="11"/>
  <c r="J195" i="11"/>
  <c r="P194" i="11"/>
  <c r="M194" i="11"/>
  <c r="J194" i="11"/>
  <c r="P193" i="11"/>
  <c r="N185" i="11"/>
  <c r="L185" i="11"/>
  <c r="I185" i="11"/>
  <c r="L184" i="11"/>
  <c r="H184" i="11"/>
  <c r="P191" i="11"/>
  <c r="M191" i="11"/>
  <c r="J191" i="11"/>
  <c r="P190" i="11"/>
  <c r="M190" i="11"/>
  <c r="J190" i="11"/>
  <c r="P189" i="11"/>
  <c r="M189" i="11"/>
  <c r="J189" i="11"/>
  <c r="P188" i="11"/>
  <c r="M188" i="11"/>
  <c r="J188" i="11"/>
  <c r="Q188" i="11" s="1"/>
  <c r="P187" i="11"/>
  <c r="M187" i="11"/>
  <c r="J187" i="11"/>
  <c r="P186" i="11"/>
  <c r="M186" i="11"/>
  <c r="J186" i="11"/>
  <c r="Q186" i="11" s="1"/>
  <c r="K185" i="11"/>
  <c r="H185" i="11"/>
  <c r="F185" i="11"/>
  <c r="E185" i="11"/>
  <c r="I184" i="11"/>
  <c r="F184" i="11"/>
  <c r="P178" i="11"/>
  <c r="M178" i="11"/>
  <c r="J178" i="11"/>
  <c r="P177" i="11"/>
  <c r="M177" i="11"/>
  <c r="Q177" i="11" s="1"/>
  <c r="J177" i="11"/>
  <c r="P175" i="11"/>
  <c r="Q175" i="11" s="1"/>
  <c r="M175" i="11"/>
  <c r="J175" i="11"/>
  <c r="P173" i="11"/>
  <c r="M173" i="11"/>
  <c r="J173" i="11"/>
  <c r="Q173" i="11" s="1"/>
  <c r="P171" i="11"/>
  <c r="M171" i="11"/>
  <c r="Q171" i="11" s="1"/>
  <c r="J171" i="11"/>
  <c r="P170" i="11"/>
  <c r="M170" i="11"/>
  <c r="J170" i="11"/>
  <c r="P169" i="11"/>
  <c r="M169" i="11"/>
  <c r="J169" i="11"/>
  <c r="P166" i="11"/>
  <c r="M166" i="11"/>
  <c r="J166" i="11"/>
  <c r="Q166" i="11" s="1"/>
  <c r="P165" i="11"/>
  <c r="M165" i="11"/>
  <c r="J165" i="11"/>
  <c r="P164" i="11"/>
  <c r="M164" i="11"/>
  <c r="J164" i="11"/>
  <c r="P163" i="11"/>
  <c r="M163" i="11"/>
  <c r="Q163" i="11" s="1"/>
  <c r="J163" i="11"/>
  <c r="P162" i="11"/>
  <c r="M162" i="11"/>
  <c r="J162" i="11"/>
  <c r="P161" i="11"/>
  <c r="M161" i="11"/>
  <c r="J161" i="11"/>
  <c r="P160" i="11"/>
  <c r="M160" i="11"/>
  <c r="J160" i="11"/>
  <c r="P159" i="11"/>
  <c r="M159" i="11"/>
  <c r="J159" i="11"/>
  <c r="M158" i="11"/>
  <c r="O157" i="11"/>
  <c r="N157" i="11"/>
  <c r="L157" i="11"/>
  <c r="K157" i="11"/>
  <c r="I157" i="11"/>
  <c r="H157" i="11"/>
  <c r="G157" i="11"/>
  <c r="F157" i="11"/>
  <c r="E157" i="11"/>
  <c r="P155" i="11"/>
  <c r="M155" i="11"/>
  <c r="J155" i="11"/>
  <c r="P154" i="11"/>
  <c r="M154" i="11"/>
  <c r="J154" i="11"/>
  <c r="P153" i="11"/>
  <c r="M153" i="11"/>
  <c r="Q153" i="11" s="1"/>
  <c r="J153" i="11"/>
  <c r="P152" i="11"/>
  <c r="Q152" i="11" s="1"/>
  <c r="M152" i="11"/>
  <c r="J152" i="11"/>
  <c r="P151" i="11"/>
  <c r="M151" i="11"/>
  <c r="J151" i="11"/>
  <c r="P150" i="11"/>
  <c r="M150" i="11"/>
  <c r="J150" i="11"/>
  <c r="P149" i="11"/>
  <c r="Q149" i="11" s="1"/>
  <c r="M149" i="11"/>
  <c r="J149" i="11"/>
  <c r="P148" i="11"/>
  <c r="M148" i="11"/>
  <c r="J148" i="11"/>
  <c r="O147" i="11"/>
  <c r="N147" i="11"/>
  <c r="L147" i="11"/>
  <c r="K147" i="11"/>
  <c r="I147" i="11"/>
  <c r="H147" i="11"/>
  <c r="G147" i="11"/>
  <c r="F147" i="11"/>
  <c r="E147" i="11"/>
  <c r="P146" i="11"/>
  <c r="O146" i="11"/>
  <c r="N146" i="11"/>
  <c r="M146" i="11"/>
  <c r="L146" i="11"/>
  <c r="K146" i="11"/>
  <c r="I146" i="11"/>
  <c r="H146" i="11"/>
  <c r="G146" i="11"/>
  <c r="F146" i="11"/>
  <c r="E146" i="11"/>
  <c r="P144" i="11"/>
  <c r="M144" i="11"/>
  <c r="J144" i="11"/>
  <c r="P143" i="11"/>
  <c r="M143" i="11"/>
  <c r="Q143" i="11" s="1"/>
  <c r="J143" i="11"/>
  <c r="P142" i="11"/>
  <c r="M142" i="11"/>
  <c r="J142" i="11"/>
  <c r="P141" i="11"/>
  <c r="M141" i="11"/>
  <c r="J141" i="11"/>
  <c r="P140" i="11"/>
  <c r="M140" i="11"/>
  <c r="Q140" i="11" s="1"/>
  <c r="J140" i="11"/>
  <c r="P139" i="11"/>
  <c r="M139" i="11"/>
  <c r="J139" i="11"/>
  <c r="P138" i="11"/>
  <c r="M138" i="11"/>
  <c r="J138" i="11"/>
  <c r="P137" i="11"/>
  <c r="M137" i="11"/>
  <c r="Q137" i="11" s="1"/>
  <c r="J137" i="11"/>
  <c r="P136" i="11"/>
  <c r="M136" i="11"/>
  <c r="J136" i="11"/>
  <c r="P135" i="11"/>
  <c r="M135" i="11"/>
  <c r="J135" i="11"/>
  <c r="O134" i="11"/>
  <c r="N134" i="11"/>
  <c r="P134" i="11" s="1"/>
  <c r="L134" i="11"/>
  <c r="K134" i="11"/>
  <c r="I134" i="11"/>
  <c r="H134" i="11"/>
  <c r="G134" i="11"/>
  <c r="F134" i="11"/>
  <c r="E134" i="11"/>
  <c r="P133" i="11"/>
  <c r="O133" i="11"/>
  <c r="N133" i="11"/>
  <c r="M133" i="11"/>
  <c r="L133" i="11"/>
  <c r="K133" i="11"/>
  <c r="I133" i="11"/>
  <c r="H133" i="11"/>
  <c r="G133" i="11"/>
  <c r="F133" i="11"/>
  <c r="E133" i="11"/>
  <c r="P131" i="11"/>
  <c r="M131" i="11"/>
  <c r="J131" i="11"/>
  <c r="P130" i="11"/>
  <c r="M130" i="11"/>
  <c r="J130" i="11"/>
  <c r="P129" i="11"/>
  <c r="M129" i="11"/>
  <c r="J129" i="11"/>
  <c r="P128" i="11"/>
  <c r="M128" i="11"/>
  <c r="J128" i="11"/>
  <c r="Q128" i="11" s="1"/>
  <c r="P127" i="11"/>
  <c r="M127" i="11"/>
  <c r="J127" i="11"/>
  <c r="P126" i="11"/>
  <c r="M126" i="11"/>
  <c r="J126" i="11"/>
  <c r="P125" i="11"/>
  <c r="M125" i="11"/>
  <c r="J125" i="11"/>
  <c r="Q125" i="11" s="1"/>
  <c r="P124" i="11"/>
  <c r="M124" i="11"/>
  <c r="J124" i="11"/>
  <c r="P123" i="11"/>
  <c r="M123" i="11"/>
  <c r="J123" i="11"/>
  <c r="P122" i="11"/>
  <c r="M122" i="11"/>
  <c r="J122" i="11"/>
  <c r="Q122" i="11" s="1"/>
  <c r="P121" i="11"/>
  <c r="M121" i="11"/>
  <c r="J121" i="11"/>
  <c r="P120" i="11"/>
  <c r="M120" i="11"/>
  <c r="J120" i="11"/>
  <c r="P119" i="11"/>
  <c r="M119" i="11"/>
  <c r="J119" i="11"/>
  <c r="Q119" i="11" s="1"/>
  <c r="P118" i="11"/>
  <c r="M118" i="11"/>
  <c r="J118" i="11"/>
  <c r="O117" i="11"/>
  <c r="N117" i="11"/>
  <c r="P117" i="11" s="1"/>
  <c r="L117" i="11"/>
  <c r="K117" i="11"/>
  <c r="I117" i="11"/>
  <c r="H117" i="11"/>
  <c r="G117" i="11"/>
  <c r="F117" i="11"/>
  <c r="E117" i="11"/>
  <c r="O116" i="11"/>
  <c r="N116" i="11"/>
  <c r="L116" i="11"/>
  <c r="K116" i="11"/>
  <c r="I116" i="11"/>
  <c r="H116" i="11"/>
  <c r="G116" i="11"/>
  <c r="F116" i="11"/>
  <c r="E116" i="11"/>
  <c r="P114" i="11"/>
  <c r="M114" i="11"/>
  <c r="J114" i="11"/>
  <c r="P113" i="11"/>
  <c r="Q113" i="11" s="1"/>
  <c r="M113" i="11"/>
  <c r="J113" i="11"/>
  <c r="P112" i="11"/>
  <c r="M112" i="11"/>
  <c r="J112" i="11"/>
  <c r="P111" i="11"/>
  <c r="M111" i="11"/>
  <c r="J111" i="11"/>
  <c r="P110" i="11"/>
  <c r="O110" i="11"/>
  <c r="N110" i="11"/>
  <c r="M110" i="11"/>
  <c r="L110" i="11"/>
  <c r="K110" i="11"/>
  <c r="I110" i="11"/>
  <c r="H110" i="11"/>
  <c r="G110" i="11"/>
  <c r="F110" i="11"/>
  <c r="E110" i="11"/>
  <c r="O109" i="11"/>
  <c r="N109" i="11"/>
  <c r="P109" i="11" s="1"/>
  <c r="L109" i="11"/>
  <c r="K109" i="11"/>
  <c r="M109" i="11" s="1"/>
  <c r="I109" i="11"/>
  <c r="H109" i="11"/>
  <c r="G109" i="11"/>
  <c r="F109" i="11"/>
  <c r="E109" i="11"/>
  <c r="P107" i="11"/>
  <c r="M107" i="11"/>
  <c r="J107" i="11"/>
  <c r="P106" i="11"/>
  <c r="M106" i="11"/>
  <c r="J106" i="11"/>
  <c r="P105" i="11"/>
  <c r="M105" i="11"/>
  <c r="J105" i="11"/>
  <c r="P104" i="11"/>
  <c r="M104" i="11"/>
  <c r="J104" i="11"/>
  <c r="P103" i="11"/>
  <c r="M103" i="11"/>
  <c r="J103" i="11"/>
  <c r="P102" i="11"/>
  <c r="M102" i="11"/>
  <c r="J102" i="11"/>
  <c r="P101" i="11"/>
  <c r="M101" i="11"/>
  <c r="J101" i="11"/>
  <c r="P100" i="11"/>
  <c r="M100" i="11"/>
  <c r="J100" i="11"/>
  <c r="P99" i="11"/>
  <c r="M99" i="11"/>
  <c r="J99" i="11"/>
  <c r="P98" i="11"/>
  <c r="M98" i="11"/>
  <c r="J98" i="11"/>
  <c r="P97" i="11"/>
  <c r="O97" i="11"/>
  <c r="N97" i="11"/>
  <c r="M97" i="11"/>
  <c r="L97" i="11"/>
  <c r="K97" i="11"/>
  <c r="I97" i="11"/>
  <c r="H97" i="11"/>
  <c r="G97" i="11"/>
  <c r="F97" i="11"/>
  <c r="E97" i="11"/>
  <c r="O96" i="11"/>
  <c r="N96" i="11"/>
  <c r="P96" i="11" s="1"/>
  <c r="L96" i="11"/>
  <c r="K96" i="11"/>
  <c r="M96" i="11" s="1"/>
  <c r="I96" i="11"/>
  <c r="H96" i="11"/>
  <c r="G96" i="11"/>
  <c r="F96" i="11"/>
  <c r="E96" i="11"/>
  <c r="P94" i="11"/>
  <c r="M94" i="11"/>
  <c r="J94" i="11"/>
  <c r="P93" i="11"/>
  <c r="M93" i="11"/>
  <c r="J93" i="11"/>
  <c r="P92" i="11"/>
  <c r="M92" i="11"/>
  <c r="J92" i="11"/>
  <c r="P91" i="11"/>
  <c r="M91" i="11"/>
  <c r="J91" i="11"/>
  <c r="N90" i="11"/>
  <c r="K90" i="11"/>
  <c r="N89" i="11"/>
  <c r="K89" i="11"/>
  <c r="K85" i="11" s="1"/>
  <c r="P88" i="11"/>
  <c r="M88" i="11"/>
  <c r="J88" i="11"/>
  <c r="P87" i="11"/>
  <c r="M87" i="11"/>
  <c r="J87" i="11"/>
  <c r="O86" i="11"/>
  <c r="L86" i="11"/>
  <c r="K86" i="11"/>
  <c r="I86" i="11"/>
  <c r="H86" i="11"/>
  <c r="G86" i="11"/>
  <c r="F86" i="11"/>
  <c r="E86" i="11"/>
  <c r="O85" i="11"/>
  <c r="M85" i="11"/>
  <c r="L85" i="11"/>
  <c r="I85" i="11"/>
  <c r="H85" i="11"/>
  <c r="G85" i="11"/>
  <c r="F85" i="11"/>
  <c r="E85" i="11"/>
  <c r="P83" i="11"/>
  <c r="M83" i="11"/>
  <c r="J83" i="11"/>
  <c r="P82" i="11"/>
  <c r="M82" i="11"/>
  <c r="J82" i="11"/>
  <c r="P81" i="11"/>
  <c r="M81" i="11"/>
  <c r="J81" i="11"/>
  <c r="P80" i="11"/>
  <c r="M80" i="11"/>
  <c r="J80" i="11"/>
  <c r="P79" i="11"/>
  <c r="M79" i="11"/>
  <c r="J79" i="11"/>
  <c r="P78" i="11"/>
  <c r="Q78" i="11" s="1"/>
  <c r="M78" i="11"/>
  <c r="J78" i="11"/>
  <c r="P77" i="11"/>
  <c r="M77" i="11"/>
  <c r="J77" i="11"/>
  <c r="P76" i="11"/>
  <c r="M76" i="11"/>
  <c r="J76" i="11"/>
  <c r="P75" i="11"/>
  <c r="M75" i="11"/>
  <c r="J75" i="11"/>
  <c r="P74" i="11"/>
  <c r="M74" i="11"/>
  <c r="J74" i="11"/>
  <c r="P73" i="11"/>
  <c r="M73" i="11"/>
  <c r="J73" i="11"/>
  <c r="P72" i="11"/>
  <c r="Q72" i="11" s="1"/>
  <c r="M72" i="11"/>
  <c r="J72" i="11"/>
  <c r="P71" i="11"/>
  <c r="M71" i="11"/>
  <c r="J71" i="11"/>
  <c r="P70" i="11"/>
  <c r="M70" i="11"/>
  <c r="J70" i="11"/>
  <c r="P69" i="11"/>
  <c r="M69" i="11"/>
  <c r="J69" i="11"/>
  <c r="P68" i="11"/>
  <c r="M68" i="11"/>
  <c r="J68" i="11"/>
  <c r="P67" i="11"/>
  <c r="M67" i="11"/>
  <c r="J67" i="11"/>
  <c r="P66" i="11"/>
  <c r="Q66" i="11" s="1"/>
  <c r="M66" i="11"/>
  <c r="J66" i="11"/>
  <c r="P65" i="11"/>
  <c r="M65" i="11"/>
  <c r="J65" i="11"/>
  <c r="P64" i="11"/>
  <c r="M64" i="11"/>
  <c r="J64" i="11"/>
  <c r="P63" i="11"/>
  <c r="M63" i="11"/>
  <c r="J63" i="11"/>
  <c r="P62" i="11"/>
  <c r="M62" i="11"/>
  <c r="J62" i="11"/>
  <c r="P61" i="11"/>
  <c r="M61" i="11"/>
  <c r="J61" i="11"/>
  <c r="P60" i="11"/>
  <c r="Q60" i="11" s="1"/>
  <c r="M60" i="11"/>
  <c r="J60" i="11"/>
  <c r="O59" i="11"/>
  <c r="N59" i="11"/>
  <c r="P59" i="11" s="1"/>
  <c r="L59" i="11"/>
  <c r="K59" i="11"/>
  <c r="M59" i="11" s="1"/>
  <c r="I59" i="11"/>
  <c r="H59" i="11"/>
  <c r="G59" i="11"/>
  <c r="F59" i="11"/>
  <c r="E59" i="11"/>
  <c r="O58" i="11"/>
  <c r="N58" i="11"/>
  <c r="P58" i="11" s="1"/>
  <c r="L58" i="11"/>
  <c r="K58" i="11"/>
  <c r="I58" i="11"/>
  <c r="H58" i="11"/>
  <c r="G58" i="11"/>
  <c r="F58" i="11"/>
  <c r="E58" i="11"/>
  <c r="P56" i="11"/>
  <c r="M56" i="11"/>
  <c r="J56" i="11"/>
  <c r="P55" i="11"/>
  <c r="M55" i="11"/>
  <c r="J55" i="11"/>
  <c r="P54" i="11"/>
  <c r="M54" i="11"/>
  <c r="J54" i="11"/>
  <c r="P53" i="11"/>
  <c r="M53" i="11"/>
  <c r="J53" i="11"/>
  <c r="P52" i="11"/>
  <c r="M52" i="11"/>
  <c r="J52" i="11"/>
  <c r="Q52" i="11" s="1"/>
  <c r="P51" i="11"/>
  <c r="M51" i="11"/>
  <c r="J51" i="11"/>
  <c r="P50" i="11"/>
  <c r="M50" i="11"/>
  <c r="J50" i="11"/>
  <c r="P49" i="11"/>
  <c r="M49" i="11"/>
  <c r="J49" i="11"/>
  <c r="Q49" i="11" s="1"/>
  <c r="P48" i="11"/>
  <c r="M48" i="11"/>
  <c r="J48" i="11"/>
  <c r="P47" i="11"/>
  <c r="M47" i="11"/>
  <c r="J47" i="11"/>
  <c r="P46" i="11"/>
  <c r="M46" i="11"/>
  <c r="M44" i="11" s="1"/>
  <c r="J46" i="11"/>
  <c r="Q46" i="11" s="1"/>
  <c r="P45" i="11"/>
  <c r="M45" i="11"/>
  <c r="J45" i="11"/>
  <c r="J43" i="11" s="1"/>
  <c r="P44" i="11"/>
  <c r="O44" i="11"/>
  <c r="O40" i="11" s="1"/>
  <c r="N44" i="11"/>
  <c r="N40" i="11" s="1"/>
  <c r="P40" i="11" s="1"/>
  <c r="L44" i="11"/>
  <c r="L40" i="11" s="1"/>
  <c r="K44" i="11"/>
  <c r="K40" i="11" s="1"/>
  <c r="M40" i="11" s="1"/>
  <c r="I44" i="11"/>
  <c r="I40" i="11" s="1"/>
  <c r="H44" i="11"/>
  <c r="H40" i="11" s="1"/>
  <c r="G44" i="11"/>
  <c r="G40" i="11" s="1"/>
  <c r="F44" i="11"/>
  <c r="F40" i="11" s="1"/>
  <c r="E44" i="11"/>
  <c r="E40" i="11" s="1"/>
  <c r="O43" i="11"/>
  <c r="O39" i="11" s="1"/>
  <c r="N43" i="11"/>
  <c r="N39" i="11" s="1"/>
  <c r="L43" i="11"/>
  <c r="L39" i="11" s="1"/>
  <c r="K43" i="11"/>
  <c r="K39" i="11" s="1"/>
  <c r="I43" i="11"/>
  <c r="I39" i="11" s="1"/>
  <c r="H43" i="11"/>
  <c r="H39" i="11" s="1"/>
  <c r="G43" i="11"/>
  <c r="G39" i="11" s="1"/>
  <c r="F43" i="11"/>
  <c r="F39" i="11" s="1"/>
  <c r="E43" i="11"/>
  <c r="E39" i="11" s="1"/>
  <c r="P42" i="11"/>
  <c r="M42" i="11"/>
  <c r="J42" i="11"/>
  <c r="P41" i="11"/>
  <c r="M41" i="11"/>
  <c r="J41" i="11"/>
  <c r="K157" i="1"/>
  <c r="K147" i="1"/>
  <c r="K146" i="1"/>
  <c r="T269" i="13" l="1"/>
  <c r="P254" i="13"/>
  <c r="O177" i="13"/>
  <c r="Q157" i="3"/>
  <c r="J7" i="2"/>
  <c r="Q157" i="2"/>
  <c r="Q117" i="2"/>
  <c r="Q109" i="2"/>
  <c r="M177" i="13"/>
  <c r="E5" i="2"/>
  <c r="J5" i="2" s="1"/>
  <c r="Q116" i="2"/>
  <c r="Q8" i="2"/>
  <c r="Q86" i="2"/>
  <c r="Q43" i="2"/>
  <c r="Q176" i="1"/>
  <c r="Q174" i="11"/>
  <c r="Q87" i="11"/>
  <c r="Q102" i="11"/>
  <c r="Q176" i="11"/>
  <c r="Q53" i="11"/>
  <c r="Q69" i="11"/>
  <c r="Q75" i="11"/>
  <c r="J85" i="11"/>
  <c r="Q92" i="11"/>
  <c r="J96" i="11"/>
  <c r="Q98" i="11"/>
  <c r="Q104" i="11"/>
  <c r="M116" i="11"/>
  <c r="M117" i="11"/>
  <c r="Q135" i="11"/>
  <c r="Q141" i="11"/>
  <c r="Q161" i="11"/>
  <c r="Q172" i="11"/>
  <c r="I171" i="13" s="1"/>
  <c r="P293" i="13"/>
  <c r="Z271" i="13"/>
  <c r="P258" i="13"/>
  <c r="R271" i="13"/>
  <c r="N256" i="13"/>
  <c r="V279" i="13"/>
  <c r="P231" i="13"/>
  <c r="P289" i="13"/>
  <c r="N289" i="13"/>
  <c r="P252" i="13"/>
  <c r="R254" i="13"/>
  <c r="N315" i="13"/>
  <c r="Q249" i="3"/>
  <c r="O248" i="13" s="1"/>
  <c r="P248" i="13" s="1"/>
  <c r="N254" i="13"/>
  <c r="Q210" i="3"/>
  <c r="N218" i="13"/>
  <c r="P218" i="13"/>
  <c r="P214" i="13"/>
  <c r="Q134" i="3"/>
  <c r="N206" i="13"/>
  <c r="T271" i="13"/>
  <c r="N260" i="13"/>
  <c r="P283" i="13"/>
  <c r="P279" i="13"/>
  <c r="R260" i="13"/>
  <c r="P313" i="13"/>
  <c r="N313" i="13"/>
  <c r="P271" i="13"/>
  <c r="P237" i="13"/>
  <c r="P325" i="13"/>
  <c r="P307" i="13"/>
  <c r="N291" i="13"/>
  <c r="AB271" i="13"/>
  <c r="P299" i="13"/>
  <c r="P275" i="13"/>
  <c r="P264" i="13"/>
  <c r="P243" i="13"/>
  <c r="P204" i="13"/>
  <c r="P319" i="13"/>
  <c r="P301" i="13"/>
  <c r="P295" i="13"/>
  <c r="Q5" i="4"/>
  <c r="N325" i="13"/>
  <c r="N307" i="13"/>
  <c r="P321" i="13"/>
  <c r="N281" i="13"/>
  <c r="N208" i="13"/>
  <c r="N295" i="13"/>
  <c r="P184" i="3"/>
  <c r="Q184" i="3" s="1"/>
  <c r="P297" i="13"/>
  <c r="P6" i="3"/>
  <c r="N283" i="13"/>
  <c r="Q158" i="3"/>
  <c r="Q277" i="3"/>
  <c r="P327" i="13"/>
  <c r="N262" i="13"/>
  <c r="N293" i="13"/>
  <c r="N204" i="13"/>
  <c r="N297" i="13"/>
  <c r="N279" i="13"/>
  <c r="N237" i="13"/>
  <c r="Q278" i="3"/>
  <c r="O277" i="13" s="1"/>
  <c r="N277" i="13" s="1"/>
  <c r="Q299" i="3"/>
  <c r="P269" i="3"/>
  <c r="Q97" i="3"/>
  <c r="Q22" i="3"/>
  <c r="P266" i="13"/>
  <c r="K4" i="3"/>
  <c r="M4" i="3" s="1"/>
  <c r="N319" i="13"/>
  <c r="N285" i="13"/>
  <c r="Q226" i="3"/>
  <c r="O225" i="13" s="1"/>
  <c r="P225" i="13" s="1"/>
  <c r="Q211" i="3"/>
  <c r="O210" i="13" s="1"/>
  <c r="P210" i="13" s="1"/>
  <c r="P202" i="13"/>
  <c r="N303" i="13"/>
  <c r="P285" i="13"/>
  <c r="L5" i="3"/>
  <c r="N301" i="13"/>
  <c r="N229" i="13"/>
  <c r="N222" i="13"/>
  <c r="Q117" i="3"/>
  <c r="J185" i="3"/>
  <c r="Q40" i="3"/>
  <c r="Q109" i="3"/>
  <c r="N273" i="13"/>
  <c r="N311" i="13"/>
  <c r="Q44" i="3"/>
  <c r="Q23" i="3"/>
  <c r="N271" i="13"/>
  <c r="N212" i="13"/>
  <c r="N287" i="13"/>
  <c r="N239" i="13"/>
  <c r="N317" i="13"/>
  <c r="Q146" i="3"/>
  <c r="Q43" i="3"/>
  <c r="Q85" i="3"/>
  <c r="Q58" i="3"/>
  <c r="N227" i="13"/>
  <c r="N235" i="13"/>
  <c r="N243" i="13"/>
  <c r="Q8" i="3"/>
  <c r="J6" i="3"/>
  <c r="F5" i="3"/>
  <c r="M225" i="13"/>
  <c r="N220" i="13"/>
  <c r="Q211" i="2"/>
  <c r="M210" i="13" s="1"/>
  <c r="Q147" i="2"/>
  <c r="P5" i="2"/>
  <c r="R321" i="13"/>
  <c r="P287" i="13"/>
  <c r="P239" i="13"/>
  <c r="P250" i="13"/>
  <c r="P291" i="13"/>
  <c r="R327" i="13"/>
  <c r="P220" i="13"/>
  <c r="P256" i="13"/>
  <c r="R309" i="13"/>
  <c r="R285" i="13"/>
  <c r="P273" i="13"/>
  <c r="P206" i="13"/>
  <c r="P245" i="13"/>
  <c r="P227" i="13"/>
  <c r="N323" i="13"/>
  <c r="N258" i="13"/>
  <c r="I5" i="3"/>
  <c r="Q9" i="3"/>
  <c r="P185" i="3"/>
  <c r="Q110" i="3"/>
  <c r="O5" i="3"/>
  <c r="Q269" i="3"/>
  <c r="Q39" i="3"/>
  <c r="N299" i="13"/>
  <c r="Q96" i="3"/>
  <c r="J4" i="3"/>
  <c r="N305" i="13"/>
  <c r="Q133" i="3"/>
  <c r="N264" i="13"/>
  <c r="N245" i="13"/>
  <c r="N241" i="13"/>
  <c r="N231" i="13"/>
  <c r="Q59" i="3"/>
  <c r="N275" i="13"/>
  <c r="Q134" i="2"/>
  <c r="G4" i="2"/>
  <c r="Q23" i="2"/>
  <c r="Q185" i="2"/>
  <c r="K5" i="2"/>
  <c r="M5" i="2" s="1"/>
  <c r="L202" i="13"/>
  <c r="Q177" i="1"/>
  <c r="R277" i="13"/>
  <c r="M270" i="3"/>
  <c r="Q116" i="3"/>
  <c r="E5" i="3"/>
  <c r="J7" i="3"/>
  <c r="J270" i="3"/>
  <c r="P90" i="3"/>
  <c r="N86" i="3"/>
  <c r="P86" i="3" s="1"/>
  <c r="Q86" i="3" s="1"/>
  <c r="P7" i="3"/>
  <c r="N4" i="3"/>
  <c r="P4" i="3" s="1"/>
  <c r="K5" i="3"/>
  <c r="M7" i="3"/>
  <c r="P270" i="3"/>
  <c r="Q44" i="2"/>
  <c r="Q22" i="2"/>
  <c r="P89" i="2"/>
  <c r="N85" i="2"/>
  <c r="P85" i="2" s="1"/>
  <c r="Q85" i="2" s="1"/>
  <c r="M6" i="2"/>
  <c r="K4" i="2"/>
  <c r="M4" i="2" s="1"/>
  <c r="J267" i="2"/>
  <c r="Q267" i="2" s="1"/>
  <c r="E4" i="2"/>
  <c r="P6" i="2"/>
  <c r="N4" i="2"/>
  <c r="P4" i="2" s="1"/>
  <c r="Q7" i="2"/>
  <c r="J268" i="2"/>
  <c r="Q268" i="2" s="1"/>
  <c r="Q320" i="11"/>
  <c r="Q314" i="11"/>
  <c r="Q312" i="11"/>
  <c r="Q308" i="11"/>
  <c r="Q306" i="11"/>
  <c r="Q302" i="11"/>
  <c r="Q300" i="11"/>
  <c r="Q296" i="11"/>
  <c r="Q294" i="11"/>
  <c r="Q290" i="11"/>
  <c r="Q288" i="11"/>
  <c r="Q282" i="11"/>
  <c r="Q278" i="11"/>
  <c r="Q270" i="11"/>
  <c r="Q263" i="11"/>
  <c r="J247" i="11"/>
  <c r="Q257" i="11"/>
  <c r="Q255" i="11"/>
  <c r="P247" i="11"/>
  <c r="Q247" i="11" s="1"/>
  <c r="P193" i="1"/>
  <c r="Q201" i="1"/>
  <c r="Q205" i="1"/>
  <c r="K204" i="13" s="1"/>
  <c r="J204" i="13" s="1"/>
  <c r="J193" i="1"/>
  <c r="Q193" i="1" s="1"/>
  <c r="Q199" i="1"/>
  <c r="Q195" i="1"/>
  <c r="Q198" i="1"/>
  <c r="Q202" i="1"/>
  <c r="Q196" i="1"/>
  <c r="Q192" i="1"/>
  <c r="Q244" i="11"/>
  <c r="Q238" i="11"/>
  <c r="Q226" i="11"/>
  <c r="M185" i="11"/>
  <c r="Q48" i="11"/>
  <c r="Q44" i="11" s="1"/>
  <c r="Q51" i="11"/>
  <c r="Q55" i="11"/>
  <c r="Q62" i="11"/>
  <c r="Q65" i="11"/>
  <c r="Q68" i="11"/>
  <c r="Q74" i="11"/>
  <c r="Q77" i="11"/>
  <c r="Q80" i="11"/>
  <c r="Q83" i="11"/>
  <c r="Q91" i="11"/>
  <c r="Q96" i="11"/>
  <c r="Q100" i="11"/>
  <c r="Q106" i="11"/>
  <c r="J110" i="11"/>
  <c r="Q110" i="11" s="1"/>
  <c r="Q112" i="11"/>
  <c r="J116" i="11"/>
  <c r="Q118" i="11"/>
  <c r="Q121" i="11"/>
  <c r="Q124" i="11"/>
  <c r="Q130" i="11"/>
  <c r="Q139" i="11"/>
  <c r="Q142" i="11"/>
  <c r="J146" i="11"/>
  <c r="Q148" i="11"/>
  <c r="Q151" i="11"/>
  <c r="Q154" i="11"/>
  <c r="Q162" i="11"/>
  <c r="Q165" i="11"/>
  <c r="Q169" i="11"/>
  <c r="Q195" i="11"/>
  <c r="Q197" i="11"/>
  <c r="Q201" i="11"/>
  <c r="Q206" i="11"/>
  <c r="Q209" i="11"/>
  <c r="Q214" i="11"/>
  <c r="Q220" i="11"/>
  <c r="Q158" i="11"/>
  <c r="M39" i="11"/>
  <c r="J44" i="11"/>
  <c r="Q54" i="11"/>
  <c r="Q61" i="11"/>
  <c r="Q64" i="11"/>
  <c r="Q67" i="11"/>
  <c r="Q73" i="11"/>
  <c r="Q76" i="11"/>
  <c r="Q79" i="11"/>
  <c r="Q82" i="11"/>
  <c r="Q93" i="11"/>
  <c r="J97" i="11"/>
  <c r="Q97" i="11" s="1"/>
  <c r="Q99" i="11"/>
  <c r="Q105" i="11"/>
  <c r="J109" i="11"/>
  <c r="Q109" i="11" s="1"/>
  <c r="Q111" i="11"/>
  <c r="Q114" i="11"/>
  <c r="P116" i="11"/>
  <c r="Q116" i="11" s="1"/>
  <c r="Q120" i="11"/>
  <c r="Q123" i="11"/>
  <c r="Q126" i="11"/>
  <c r="Q129" i="11"/>
  <c r="J133" i="11"/>
  <c r="Q133" i="11" s="1"/>
  <c r="Q138" i="11"/>
  <c r="Q144" i="11"/>
  <c r="Q150" i="11"/>
  <c r="Q164" i="11"/>
  <c r="Q178" i="11"/>
  <c r="O185" i="11"/>
  <c r="Q187" i="11"/>
  <c r="Q189" i="11"/>
  <c r="Q194" i="11"/>
  <c r="Q200" i="11"/>
  <c r="Q208" i="11"/>
  <c r="Q213" i="11"/>
  <c r="Q221" i="11"/>
  <c r="Q219" i="11"/>
  <c r="Q207" i="11"/>
  <c r="Q203" i="11"/>
  <c r="Q191" i="11"/>
  <c r="J157" i="11"/>
  <c r="Q178" i="1"/>
  <c r="Q172" i="1"/>
  <c r="Q160" i="11"/>
  <c r="Q155" i="11"/>
  <c r="J147" i="11"/>
  <c r="Q136" i="11"/>
  <c r="Q131" i="11"/>
  <c r="J117" i="11"/>
  <c r="Q127" i="11"/>
  <c r="Q107" i="11"/>
  <c r="Q103" i="11"/>
  <c r="Q101" i="11"/>
  <c r="Q94" i="11"/>
  <c r="J86" i="11"/>
  <c r="Q88" i="11"/>
  <c r="Q81" i="11"/>
  <c r="Q70" i="11"/>
  <c r="Q71" i="11"/>
  <c r="Q63" i="11"/>
  <c r="J59" i="11"/>
  <c r="Q59" i="11" s="1"/>
  <c r="Q56" i="11"/>
  <c r="Q50" i="11"/>
  <c r="J40" i="11"/>
  <c r="Q40" i="11" s="1"/>
  <c r="Q42" i="11"/>
  <c r="N86" i="11"/>
  <c r="P86" i="11" s="1"/>
  <c r="Q90" i="11"/>
  <c r="N184" i="11"/>
  <c r="P184" i="11" s="1"/>
  <c r="P192" i="11"/>
  <c r="Q41" i="11"/>
  <c r="P43" i="11"/>
  <c r="Q47" i="11"/>
  <c r="M58" i="11"/>
  <c r="Q89" i="11"/>
  <c r="N85" i="11"/>
  <c r="P85" i="11" s="1"/>
  <c r="M134" i="11"/>
  <c r="P147" i="11"/>
  <c r="G184" i="11"/>
  <c r="K184" i="11"/>
  <c r="M184" i="11" s="1"/>
  <c r="M192" i="11"/>
  <c r="J39" i="11"/>
  <c r="P39" i="11"/>
  <c r="Q45" i="11"/>
  <c r="M43" i="11"/>
  <c r="J58" i="11"/>
  <c r="M86" i="11"/>
  <c r="J134" i="11"/>
  <c r="Q146" i="11"/>
  <c r="M147" i="11"/>
  <c r="E184" i="11"/>
  <c r="J192" i="11"/>
  <c r="J193" i="11"/>
  <c r="Q193" i="11" s="1"/>
  <c r="Q210" i="11"/>
  <c r="J268" i="11"/>
  <c r="Q268" i="11" s="1"/>
  <c r="P157" i="11"/>
  <c r="Q159" i="11"/>
  <c r="Q170" i="11"/>
  <c r="Q190" i="11"/>
  <c r="Q199" i="11"/>
  <c r="J211" i="11"/>
  <c r="Q223" i="11"/>
  <c r="M224" i="11"/>
  <c r="P246" i="11"/>
  <c r="J267" i="11"/>
  <c r="P267" i="11"/>
  <c r="J275" i="11"/>
  <c r="Q275" i="11"/>
  <c r="M276" i="11"/>
  <c r="P297" i="11"/>
  <c r="M157" i="11"/>
  <c r="J185" i="11"/>
  <c r="P185" i="11"/>
  <c r="P211" i="11"/>
  <c r="Q211" i="11" s="1"/>
  <c r="J224" i="11"/>
  <c r="M246" i="11"/>
  <c r="M267" i="11"/>
  <c r="J276" i="11"/>
  <c r="Q276" i="11" s="1"/>
  <c r="M297" i="11"/>
  <c r="O192" i="12"/>
  <c r="P192" i="12" s="1"/>
  <c r="N192" i="12"/>
  <c r="P176" i="12"/>
  <c r="P174" i="12"/>
  <c r="P172" i="12"/>
  <c r="M176" i="12"/>
  <c r="M174" i="12"/>
  <c r="M172" i="12"/>
  <c r="J176" i="12"/>
  <c r="J174" i="12"/>
  <c r="J172" i="12"/>
  <c r="D167" i="13"/>
  <c r="AC175" i="13"/>
  <c r="AC173" i="13"/>
  <c r="AC171" i="13"/>
  <c r="AC167" i="13"/>
  <c r="AA175" i="13"/>
  <c r="AA173" i="13"/>
  <c r="AA171" i="13"/>
  <c r="AA167" i="13"/>
  <c r="Y175" i="13"/>
  <c r="Y173" i="13"/>
  <c r="Y171" i="13"/>
  <c r="Y167" i="13"/>
  <c r="W175" i="13"/>
  <c r="W173" i="13"/>
  <c r="W171" i="13"/>
  <c r="W167" i="13"/>
  <c r="U175" i="13"/>
  <c r="U173" i="13"/>
  <c r="U171" i="13"/>
  <c r="U167" i="13"/>
  <c r="S175" i="13"/>
  <c r="S173" i="13"/>
  <c r="S171" i="13"/>
  <c r="S167" i="13"/>
  <c r="Q175" i="13"/>
  <c r="Q173" i="13"/>
  <c r="Q171" i="13"/>
  <c r="Q167" i="13"/>
  <c r="O175" i="13"/>
  <c r="O173" i="13"/>
  <c r="O171" i="13"/>
  <c r="O167" i="13"/>
  <c r="M175" i="13"/>
  <c r="M173" i="13"/>
  <c r="M171" i="13"/>
  <c r="M167" i="13"/>
  <c r="K175" i="13"/>
  <c r="K173" i="13"/>
  <c r="K171" i="13"/>
  <c r="K167" i="13"/>
  <c r="I175" i="13"/>
  <c r="I173" i="13"/>
  <c r="I167" i="13"/>
  <c r="G175" i="13"/>
  <c r="G173" i="13"/>
  <c r="G171" i="13"/>
  <c r="G167" i="13"/>
  <c r="E167" i="13"/>
  <c r="M5" i="3" l="1"/>
  <c r="Q5" i="2"/>
  <c r="K177" i="13"/>
  <c r="Q85" i="11"/>
  <c r="Q117" i="11"/>
  <c r="I177" i="13"/>
  <c r="N225" i="13"/>
  <c r="AB175" i="13"/>
  <c r="N248" i="13"/>
  <c r="H167" i="13"/>
  <c r="H175" i="13"/>
  <c r="J173" i="13"/>
  <c r="R167" i="13"/>
  <c r="R175" i="13"/>
  <c r="X167" i="13"/>
  <c r="X175" i="13"/>
  <c r="AB171" i="13"/>
  <c r="Q4" i="3"/>
  <c r="Z171" i="13"/>
  <c r="X173" i="13"/>
  <c r="V167" i="13"/>
  <c r="V175" i="13"/>
  <c r="P167" i="13"/>
  <c r="P175" i="13"/>
  <c r="Q185" i="3"/>
  <c r="N210" i="13"/>
  <c r="Q6" i="3"/>
  <c r="Q270" i="3"/>
  <c r="O269" i="13" s="1"/>
  <c r="P269" i="13" s="1"/>
  <c r="J5" i="3"/>
  <c r="M269" i="13"/>
  <c r="J4" i="2"/>
  <c r="Q4" i="2" s="1"/>
  <c r="P171" i="13"/>
  <c r="P277" i="13"/>
  <c r="L204" i="13"/>
  <c r="Y4" i="13"/>
  <c r="H171" i="13"/>
  <c r="J167" i="13"/>
  <c r="J175" i="13"/>
  <c r="T173" i="13"/>
  <c r="H173" i="13"/>
  <c r="J171" i="13"/>
  <c r="R171" i="13"/>
  <c r="T167" i="13"/>
  <c r="T175" i="13"/>
  <c r="V173" i="13"/>
  <c r="X171" i="13"/>
  <c r="AB167" i="13"/>
  <c r="AB173" i="13"/>
  <c r="Z173" i="13"/>
  <c r="Z167" i="13"/>
  <c r="Z175" i="13"/>
  <c r="V171" i="13"/>
  <c r="T171" i="13"/>
  <c r="R173" i="13"/>
  <c r="P173" i="13"/>
  <c r="Q7" i="3"/>
  <c r="N5" i="3"/>
  <c r="P5" i="3" s="1"/>
  <c r="L167" i="13"/>
  <c r="N167" i="13"/>
  <c r="N175" i="13"/>
  <c r="L175" i="13"/>
  <c r="N171" i="13"/>
  <c r="L171" i="13"/>
  <c r="Q6" i="2"/>
  <c r="L173" i="13"/>
  <c r="N173" i="13"/>
  <c r="Q224" i="11"/>
  <c r="J184" i="11"/>
  <c r="Q58" i="11"/>
  <c r="Q185" i="11"/>
  <c r="Q147" i="11"/>
  <c r="Q134" i="11"/>
  <c r="Q86" i="11"/>
  <c r="Q157" i="11"/>
  <c r="Q192" i="11"/>
  <c r="Q297" i="11"/>
  <c r="Q246" i="11"/>
  <c r="Q43" i="11"/>
  <c r="Q184" i="11"/>
  <c r="Q267" i="11"/>
  <c r="Q39" i="11"/>
  <c r="D200" i="13"/>
  <c r="D188" i="13"/>
  <c r="D181" i="13"/>
  <c r="D171" i="13"/>
  <c r="AC165" i="13"/>
  <c r="D163" i="13"/>
  <c r="AC159" i="13"/>
  <c r="AC154" i="13"/>
  <c r="D154" i="13"/>
  <c r="AC150" i="13"/>
  <c r="AC148" i="13"/>
  <c r="D148" i="13"/>
  <c r="D143" i="13"/>
  <c r="AC139" i="13"/>
  <c r="D137" i="13"/>
  <c r="AC130" i="13"/>
  <c r="D128" i="13"/>
  <c r="AC124" i="13"/>
  <c r="D122" i="13"/>
  <c r="AC118" i="13"/>
  <c r="AC111" i="13"/>
  <c r="AC104" i="13"/>
  <c r="D102" i="13"/>
  <c r="AC98" i="13"/>
  <c r="AC91" i="13"/>
  <c r="AC87" i="13"/>
  <c r="AC80" i="13"/>
  <c r="D78" i="13"/>
  <c r="AC74" i="13"/>
  <c r="D72" i="13"/>
  <c r="AC68" i="13"/>
  <c r="D66" i="13"/>
  <c r="AC62" i="13"/>
  <c r="D60" i="13"/>
  <c r="AC55" i="13"/>
  <c r="D53" i="13"/>
  <c r="AC49" i="13"/>
  <c r="D36" i="13"/>
  <c r="AC32" i="13"/>
  <c r="AC28" i="13"/>
  <c r="D26" i="13"/>
  <c r="AC16" i="13"/>
  <c r="D14" i="13"/>
  <c r="AA165" i="13"/>
  <c r="AA159" i="13"/>
  <c r="AA150" i="13"/>
  <c r="AA143" i="13"/>
  <c r="AA137" i="13"/>
  <c r="AA128" i="13"/>
  <c r="AA122" i="13"/>
  <c r="AA102" i="13"/>
  <c r="AA87" i="13"/>
  <c r="AA82" i="13"/>
  <c r="AA80" i="13"/>
  <c r="AA74" i="13"/>
  <c r="AA68" i="13"/>
  <c r="AA62" i="13"/>
  <c r="AA55" i="13"/>
  <c r="AA49" i="13"/>
  <c r="AA36" i="13"/>
  <c r="AA32" i="13"/>
  <c r="AA20" i="13"/>
  <c r="AA18" i="13"/>
  <c r="AA14" i="13"/>
  <c r="Y163" i="13"/>
  <c r="Y161" i="13"/>
  <c r="Y141" i="13"/>
  <c r="Y135" i="13"/>
  <c r="Y130" i="13"/>
  <c r="Y118" i="13"/>
  <c r="Y113" i="13"/>
  <c r="Y111" i="13"/>
  <c r="Y82" i="13"/>
  <c r="Y76" i="13"/>
  <c r="Y64" i="13"/>
  <c r="Y55" i="13"/>
  <c r="Y51" i="13"/>
  <c r="Y49" i="13"/>
  <c r="Y36" i="13"/>
  <c r="Z36" i="13" s="1"/>
  <c r="Y26" i="13"/>
  <c r="Y20" i="13"/>
  <c r="Y14" i="13"/>
  <c r="U163" i="13"/>
  <c r="U154" i="13"/>
  <c r="U148" i="13"/>
  <c r="U141" i="13"/>
  <c r="U135" i="13"/>
  <c r="U128" i="13"/>
  <c r="U122" i="13"/>
  <c r="U113" i="13"/>
  <c r="U104" i="13"/>
  <c r="U98" i="13"/>
  <c r="U82" i="13"/>
  <c r="U78" i="13"/>
  <c r="U72" i="13"/>
  <c r="U66" i="13"/>
  <c r="U60" i="13"/>
  <c r="U51" i="13"/>
  <c r="U41" i="13"/>
  <c r="U36" i="13"/>
  <c r="U34" i="13"/>
  <c r="U12" i="13"/>
  <c r="Z20" i="13" l="1"/>
  <c r="AB32" i="13"/>
  <c r="Z49" i="13"/>
  <c r="Q5" i="3"/>
  <c r="AB55" i="13"/>
  <c r="AB74" i="13"/>
  <c r="AB87" i="13"/>
  <c r="AB165" i="13"/>
  <c r="Z14" i="13"/>
  <c r="Z55" i="13"/>
  <c r="Z190" i="13"/>
  <c r="AB62" i="13"/>
  <c r="AB80" i="13"/>
  <c r="AB159" i="13"/>
  <c r="N269" i="13"/>
  <c r="Z198" i="13"/>
  <c r="AB49" i="13"/>
  <c r="AB68" i="13"/>
  <c r="AB150" i="13"/>
  <c r="AB190" i="13"/>
  <c r="Z82" i="13"/>
  <c r="U14" i="13"/>
  <c r="U20" i="13"/>
  <c r="U24" i="13"/>
  <c r="U26" i="13"/>
  <c r="U30" i="13"/>
  <c r="U53" i="13"/>
  <c r="U62" i="13"/>
  <c r="U68" i="13"/>
  <c r="U74" i="13"/>
  <c r="U80" i="13"/>
  <c r="U93" i="13"/>
  <c r="U16" i="13"/>
  <c r="U18" i="13"/>
  <c r="U32" i="13"/>
  <c r="U49" i="13"/>
  <c r="U55" i="13"/>
  <c r="U64" i="13"/>
  <c r="U70" i="13"/>
  <c r="U76" i="13"/>
  <c r="U102" i="13"/>
  <c r="U111" i="13"/>
  <c r="U120" i="13"/>
  <c r="U126" i="13"/>
  <c r="U139" i="13"/>
  <c r="U161" i="13"/>
  <c r="U169" i="13"/>
  <c r="U87" i="13"/>
  <c r="U91" i="13"/>
  <c r="U100" i="13"/>
  <c r="U106" i="13"/>
  <c r="U118" i="13"/>
  <c r="U124" i="13"/>
  <c r="U130" i="13"/>
  <c r="U137" i="13"/>
  <c r="U143" i="13"/>
  <c r="U146" i="13"/>
  <c r="U150" i="13"/>
  <c r="U152" i="13"/>
  <c r="U159" i="13"/>
  <c r="U165" i="13"/>
  <c r="Y10" i="13"/>
  <c r="Y16" i="13"/>
  <c r="Y28" i="13"/>
  <c r="Y32" i="13"/>
  <c r="Z32" i="13" s="1"/>
  <c r="Y60" i="13"/>
  <c r="Y62" i="13"/>
  <c r="Z62" i="13" s="1"/>
  <c r="Y66" i="13"/>
  <c r="Y12" i="13"/>
  <c r="Y18" i="13"/>
  <c r="Z18" i="13" s="1"/>
  <c r="Y30" i="13"/>
  <c r="Y34" i="13"/>
  <c r="Y41" i="13"/>
  <c r="Y47" i="13"/>
  <c r="Y68" i="13"/>
  <c r="Z68" i="13" s="1"/>
  <c r="Y70" i="13"/>
  <c r="Y74" i="13"/>
  <c r="Z74" i="13" s="1"/>
  <c r="Y100" i="13"/>
  <c r="Y102" i="13"/>
  <c r="Z102" i="13" s="1"/>
  <c r="Y106" i="13"/>
  <c r="Y128" i="13"/>
  <c r="Z128" i="13" s="1"/>
  <c r="Y137" i="13"/>
  <c r="Z137" i="13" s="1"/>
  <c r="Y139" i="13"/>
  <c r="Y143" i="13"/>
  <c r="Z143" i="13" s="1"/>
  <c r="Y148" i="13"/>
  <c r="Y154" i="13"/>
  <c r="Y159" i="13"/>
  <c r="Z159" i="13" s="1"/>
  <c r="Y157" i="13"/>
  <c r="Y78" i="13"/>
  <c r="Y80" i="13"/>
  <c r="Z80" i="13" s="1"/>
  <c r="Y87" i="13"/>
  <c r="Z87" i="13" s="1"/>
  <c r="Y91" i="13"/>
  <c r="Y93" i="13"/>
  <c r="Y98" i="13"/>
  <c r="Y120" i="13"/>
  <c r="Y122" i="13"/>
  <c r="Z122" i="13" s="1"/>
  <c r="Y126" i="13"/>
  <c r="Y150" i="13"/>
  <c r="Z150" i="13" s="1"/>
  <c r="Y152" i="13"/>
  <c r="Y165" i="13"/>
  <c r="Z165" i="13" s="1"/>
  <c r="D10" i="13"/>
  <c r="D12" i="13"/>
  <c r="D16" i="13"/>
  <c r="AC18" i="13"/>
  <c r="AB18" i="13" s="1"/>
  <c r="AC20" i="13"/>
  <c r="AB20" i="13" s="1"/>
  <c r="D28" i="13"/>
  <c r="D32" i="13"/>
  <c r="AC34" i="13"/>
  <c r="AC41" i="13"/>
  <c r="D49" i="13"/>
  <c r="AC51" i="13"/>
  <c r="D55" i="13"/>
  <c r="D62" i="13"/>
  <c r="AC64" i="13"/>
  <c r="D68" i="13"/>
  <c r="AC70" i="13"/>
  <c r="D74" i="13"/>
  <c r="AC76" i="13"/>
  <c r="D80" i="13"/>
  <c r="AC82" i="13"/>
  <c r="AB82" i="13" s="1"/>
  <c r="D87" i="13"/>
  <c r="AC10" i="13"/>
  <c r="AC14" i="13"/>
  <c r="AB14" i="13" s="1"/>
  <c r="D18" i="13"/>
  <c r="D20" i="13"/>
  <c r="D24" i="13"/>
  <c r="D30" i="13"/>
  <c r="D34" i="13"/>
  <c r="AC36" i="13"/>
  <c r="AB36" i="13" s="1"/>
  <c r="D41" i="13"/>
  <c r="AC47" i="13"/>
  <c r="D51" i="13"/>
  <c r="AC53" i="13"/>
  <c r="AC58" i="13"/>
  <c r="AC60" i="13"/>
  <c r="D64" i="13"/>
  <c r="AC66" i="13"/>
  <c r="D70" i="13"/>
  <c r="AC72" i="13"/>
  <c r="D76" i="13"/>
  <c r="D93" i="13"/>
  <c r="D100" i="13"/>
  <c r="AC102" i="13"/>
  <c r="AB102" i="13" s="1"/>
  <c r="D106" i="13"/>
  <c r="D113" i="13"/>
  <c r="D120" i="13"/>
  <c r="AC122" i="13"/>
  <c r="AB122" i="13" s="1"/>
  <c r="D126" i="13"/>
  <c r="AC128" i="13"/>
  <c r="AB128" i="13" s="1"/>
  <c r="D135" i="13"/>
  <c r="AC137" i="13"/>
  <c r="AB137" i="13" s="1"/>
  <c r="D141" i="13"/>
  <c r="AC143" i="13"/>
  <c r="AB143" i="13" s="1"/>
  <c r="D161" i="13"/>
  <c r="AC163" i="13"/>
  <c r="D169" i="13"/>
  <c r="D173" i="13"/>
  <c r="D186" i="13"/>
  <c r="D190" i="13"/>
  <c r="D194" i="13"/>
  <c r="AC78" i="13"/>
  <c r="D82" i="13"/>
  <c r="D91" i="13"/>
  <c r="AC93" i="13"/>
  <c r="AC96" i="13"/>
  <c r="D98" i="13"/>
  <c r="AC100" i="13"/>
  <c r="D104" i="13"/>
  <c r="AC106" i="13"/>
  <c r="D111" i="13"/>
  <c r="AC113" i="13"/>
  <c r="AC116" i="13"/>
  <c r="D118" i="13"/>
  <c r="AC120" i="13"/>
  <c r="D124" i="13"/>
  <c r="AC126" i="13"/>
  <c r="D130" i="13"/>
  <c r="D133" i="13"/>
  <c r="AC135" i="13"/>
  <c r="D139" i="13"/>
  <c r="AC141" i="13"/>
  <c r="AC146" i="13"/>
  <c r="D150" i="13"/>
  <c r="AC152" i="13"/>
  <c r="D157" i="13"/>
  <c r="D159" i="13"/>
  <c r="AC161" i="13"/>
  <c r="D165" i="13"/>
  <c r="AC169" i="13"/>
  <c r="D175" i="13"/>
  <c r="D198" i="13"/>
  <c r="AB198" i="13"/>
  <c r="AA10" i="13"/>
  <c r="AA28" i="13"/>
  <c r="AB28" i="13" s="1"/>
  <c r="AA51" i="13"/>
  <c r="AA64" i="13"/>
  <c r="AB64" i="13" s="1"/>
  <c r="AA70" i="13"/>
  <c r="AA76" i="13"/>
  <c r="AA91" i="13"/>
  <c r="AB91" i="13" s="1"/>
  <c r="AA98" i="13"/>
  <c r="AB98" i="13" s="1"/>
  <c r="AA104" i="13"/>
  <c r="AB104" i="13" s="1"/>
  <c r="AA111" i="13"/>
  <c r="AB111" i="13" s="1"/>
  <c r="AA118" i="13"/>
  <c r="AB118" i="13" s="1"/>
  <c r="AA124" i="13"/>
  <c r="AB124" i="13" s="1"/>
  <c r="AA16" i="13"/>
  <c r="AB16" i="13" s="1"/>
  <c r="AA34" i="13"/>
  <c r="AA47" i="13"/>
  <c r="AB47" i="13" s="1"/>
  <c r="AA53" i="13"/>
  <c r="AA60" i="13"/>
  <c r="AA66" i="13"/>
  <c r="AB66" i="13" s="1"/>
  <c r="AA72" i="13"/>
  <c r="AA78" i="13"/>
  <c r="AA93" i="13"/>
  <c r="AA96" i="13"/>
  <c r="AA100" i="13"/>
  <c r="AA106" i="13"/>
  <c r="AB106" i="13" s="1"/>
  <c r="AA39" i="13"/>
  <c r="AA58" i="13"/>
  <c r="AA130" i="13"/>
  <c r="AB130" i="13" s="1"/>
  <c r="AA139" i="13"/>
  <c r="AB139" i="13" s="1"/>
  <c r="AA152" i="13"/>
  <c r="AA161" i="13"/>
  <c r="AB161" i="13" s="1"/>
  <c r="AA169" i="13"/>
  <c r="AA109" i="13"/>
  <c r="AA113" i="13"/>
  <c r="Z113" i="13" s="1"/>
  <c r="AA116" i="13"/>
  <c r="AB116" i="13" s="1"/>
  <c r="AA120" i="13"/>
  <c r="AA126" i="13"/>
  <c r="AA135" i="13"/>
  <c r="AA141" i="13"/>
  <c r="AA148" i="13"/>
  <c r="AB148" i="13" s="1"/>
  <c r="AA163" i="13"/>
  <c r="AB163" i="13" s="1"/>
  <c r="AB188" i="13"/>
  <c r="AB200" i="13"/>
  <c r="D22" i="13"/>
  <c r="D39" i="13"/>
  <c r="AC39" i="13"/>
  <c r="D89" i="13"/>
  <c r="D85" i="13"/>
  <c r="AC157" i="13"/>
  <c r="AC12" i="13"/>
  <c r="AC30" i="13"/>
  <c r="D47" i="13"/>
  <c r="AC133" i="13"/>
  <c r="AC24" i="13"/>
  <c r="D8" i="13"/>
  <c r="AC26" i="13"/>
  <c r="D58" i="13"/>
  <c r="D192" i="13"/>
  <c r="D152" i="13"/>
  <c r="D196" i="13"/>
  <c r="D146" i="13"/>
  <c r="AA6" i="13"/>
  <c r="AA26" i="13"/>
  <c r="Z26" i="13" s="1"/>
  <c r="AA133" i="13"/>
  <c r="AA146" i="13"/>
  <c r="AA157" i="13"/>
  <c r="AB157" i="13" s="1"/>
  <c r="AA12" i="13"/>
  <c r="AB12" i="13" s="1"/>
  <c r="AA30" i="13"/>
  <c r="AB30" i="13" s="1"/>
  <c r="AA41" i="13"/>
  <c r="AA154" i="13"/>
  <c r="AB154" i="13" s="1"/>
  <c r="Y89" i="13"/>
  <c r="Y53" i="13"/>
  <c r="Y72" i="13"/>
  <c r="Y96" i="13"/>
  <c r="Y104" i="13"/>
  <c r="Y124" i="13"/>
  <c r="Y146" i="13"/>
  <c r="Y39" i="13"/>
  <c r="Y109" i="13"/>
  <c r="Y133" i="13"/>
  <c r="Z192" i="13"/>
  <c r="Y169" i="13"/>
  <c r="U89" i="13"/>
  <c r="U85" i="13"/>
  <c r="U157" i="13"/>
  <c r="U10" i="13"/>
  <c r="U47" i="13"/>
  <c r="U109" i="13"/>
  <c r="U45" i="13"/>
  <c r="U58" i="13"/>
  <c r="U116" i="13"/>
  <c r="Z104" i="13" l="1"/>
  <c r="AB152" i="13"/>
  <c r="AB58" i="13"/>
  <c r="AB70" i="13"/>
  <c r="AB41" i="13"/>
  <c r="AB120" i="13"/>
  <c r="AB169" i="13"/>
  <c r="AB96" i="13"/>
  <c r="AB72" i="13"/>
  <c r="AB53" i="13"/>
  <c r="AB10" i="13"/>
  <c r="AB196" i="13"/>
  <c r="AB76" i="13"/>
  <c r="Z39" i="13"/>
  <c r="Z53" i="13"/>
  <c r="AB135" i="13"/>
  <c r="AB194" i="13"/>
  <c r="AB93" i="13"/>
  <c r="AB146" i="13"/>
  <c r="AB126" i="13"/>
  <c r="AB100" i="13"/>
  <c r="AB78" i="13"/>
  <c r="AB141" i="13"/>
  <c r="Z133" i="13"/>
  <c r="Z169" i="13"/>
  <c r="Z96" i="13"/>
  <c r="AB133" i="13"/>
  <c r="AB51" i="13"/>
  <c r="Z141" i="13"/>
  <c r="Z109" i="13"/>
  <c r="Z72" i="13"/>
  <c r="AB113" i="13"/>
  <c r="AB60" i="13"/>
  <c r="AB34" i="13"/>
  <c r="Z126" i="13"/>
  <c r="Z98" i="13"/>
  <c r="Z100" i="13"/>
  <c r="Z34" i="13"/>
  <c r="Z60" i="13"/>
  <c r="Z16" i="13"/>
  <c r="AB39" i="13"/>
  <c r="AB26" i="13"/>
  <c r="AB186" i="13"/>
  <c r="Z194" i="13"/>
  <c r="Z12" i="13"/>
  <c r="Z146" i="13"/>
  <c r="Z186" i="13"/>
  <c r="Z152" i="13"/>
  <c r="Z93" i="13"/>
  <c r="Z157" i="13"/>
  <c r="Z196" i="13"/>
  <c r="Z154" i="13"/>
  <c r="Z139" i="13"/>
  <c r="Z106" i="13"/>
  <c r="Z47" i="13"/>
  <c r="Z30" i="13"/>
  <c r="Z66" i="13"/>
  <c r="Z10" i="13"/>
  <c r="Z118" i="13"/>
  <c r="Z161" i="13"/>
  <c r="Z163" i="13"/>
  <c r="Z76" i="13"/>
  <c r="Z130" i="13"/>
  <c r="Z124" i="13"/>
  <c r="Z200" i="13"/>
  <c r="Z120" i="13"/>
  <c r="Z91" i="13"/>
  <c r="Z78" i="13"/>
  <c r="Z188" i="13"/>
  <c r="Z148" i="13"/>
  <c r="Z70" i="13"/>
  <c r="Z41" i="13"/>
  <c r="Z28" i="13"/>
  <c r="Z64" i="13"/>
  <c r="Z135" i="13"/>
  <c r="Z51" i="13"/>
  <c r="Z111" i="13"/>
  <c r="U22" i="13"/>
  <c r="U28" i="13"/>
  <c r="U133" i="13"/>
  <c r="Y85" i="13"/>
  <c r="Y22" i="13"/>
  <c r="Y24" i="13"/>
  <c r="Y116" i="13"/>
  <c r="Z116" i="13" s="1"/>
  <c r="Y43" i="13"/>
  <c r="Y45" i="13"/>
  <c r="D43" i="13"/>
  <c r="D45" i="13"/>
  <c r="D96" i="13"/>
  <c r="AC109" i="13"/>
  <c r="AB109" i="13" s="1"/>
  <c r="D116" i="13"/>
  <c r="AC8" i="13"/>
  <c r="AC43" i="13"/>
  <c r="AC45" i="13"/>
  <c r="AA43" i="13"/>
  <c r="AA45" i="13"/>
  <c r="AA22" i="13"/>
  <c r="AA24" i="13"/>
  <c r="AB24" i="13" s="1"/>
  <c r="AB192" i="13"/>
  <c r="AC89" i="13"/>
  <c r="AC22" i="13"/>
  <c r="D109" i="13"/>
  <c r="D184" i="13"/>
  <c r="AC6" i="13"/>
  <c r="AB6" i="13" s="1"/>
  <c r="D6" i="13"/>
  <c r="AA8" i="13"/>
  <c r="AB8" i="13" s="1"/>
  <c r="AA89" i="13"/>
  <c r="Y58" i="13"/>
  <c r="Z58" i="13" s="1"/>
  <c r="Y8" i="13"/>
  <c r="U39" i="13"/>
  <c r="U96" i="13"/>
  <c r="U43" i="13"/>
  <c r="U8" i="13"/>
  <c r="AB89" i="13" l="1"/>
  <c r="AB45" i="13"/>
  <c r="Z8" i="13"/>
  <c r="Z45" i="13"/>
  <c r="Z24" i="13"/>
  <c r="AB22" i="13"/>
  <c r="AB43" i="13"/>
  <c r="Z43" i="13"/>
  <c r="Z22" i="13"/>
  <c r="Z184" i="13"/>
  <c r="Z89" i="13"/>
  <c r="U6" i="13"/>
  <c r="Y6" i="13"/>
  <c r="Z6" i="13" s="1"/>
  <c r="AB184" i="13"/>
  <c r="D4" i="13"/>
  <c r="AC4" i="13"/>
  <c r="AC85" i="13"/>
  <c r="AA85" i="13"/>
  <c r="Z85" i="13" s="1"/>
  <c r="AA4" i="13"/>
  <c r="U4" i="13"/>
  <c r="AB85" i="13" l="1"/>
  <c r="AB4" i="13"/>
  <c r="Z4" i="13"/>
  <c r="P324" i="12"/>
  <c r="M324" i="12"/>
  <c r="Q324" i="12" s="1"/>
  <c r="G327" i="13" s="1"/>
  <c r="H327" i="13" s="1"/>
  <c r="J324" i="12"/>
  <c r="P323" i="12"/>
  <c r="M323" i="12"/>
  <c r="J323" i="12"/>
  <c r="P322" i="12"/>
  <c r="M322" i="12"/>
  <c r="J322" i="12"/>
  <c r="P321" i="12"/>
  <c r="M321" i="12"/>
  <c r="Q321" i="12" s="1"/>
  <c r="E325" i="13" s="1"/>
  <c r="J321" i="12"/>
  <c r="P320" i="12"/>
  <c r="M320" i="12"/>
  <c r="J320" i="12"/>
  <c r="P319" i="12"/>
  <c r="M319" i="12"/>
  <c r="J319" i="12"/>
  <c r="P318" i="12"/>
  <c r="M318" i="12"/>
  <c r="Q318" i="12" s="1"/>
  <c r="G321" i="13" s="1"/>
  <c r="H321" i="13" s="1"/>
  <c r="J318" i="12"/>
  <c r="P317" i="12"/>
  <c r="M317" i="12"/>
  <c r="J317" i="12"/>
  <c r="P316" i="12"/>
  <c r="M316" i="12"/>
  <c r="J316" i="12"/>
  <c r="P315" i="12"/>
  <c r="M315" i="12"/>
  <c r="Q315" i="12" s="1"/>
  <c r="E319" i="13" s="1"/>
  <c r="J315" i="12"/>
  <c r="P314" i="12"/>
  <c r="M314" i="12"/>
  <c r="J314" i="12"/>
  <c r="P313" i="12"/>
  <c r="M313" i="12"/>
  <c r="J313" i="12"/>
  <c r="P312" i="12"/>
  <c r="M312" i="12"/>
  <c r="Q312" i="12" s="1"/>
  <c r="G315" i="13" s="1"/>
  <c r="H315" i="13" s="1"/>
  <c r="J312" i="12"/>
  <c r="P311" i="12"/>
  <c r="M311" i="12"/>
  <c r="J311" i="12"/>
  <c r="P310" i="12"/>
  <c r="M310" i="12"/>
  <c r="J310" i="12"/>
  <c r="P309" i="12"/>
  <c r="M309" i="12"/>
  <c r="Q309" i="12" s="1"/>
  <c r="E313" i="13" s="1"/>
  <c r="J309" i="12"/>
  <c r="P308" i="12"/>
  <c r="M308" i="12"/>
  <c r="J308" i="12"/>
  <c r="P307" i="12"/>
  <c r="M307" i="12"/>
  <c r="J307" i="12"/>
  <c r="P306" i="12"/>
  <c r="M306" i="12"/>
  <c r="Q306" i="12" s="1"/>
  <c r="G309" i="13" s="1"/>
  <c r="H309" i="13" s="1"/>
  <c r="J306" i="12"/>
  <c r="P305" i="12"/>
  <c r="M305" i="12"/>
  <c r="J305" i="12"/>
  <c r="P304" i="12"/>
  <c r="M304" i="12"/>
  <c r="J304" i="12"/>
  <c r="P303" i="12"/>
  <c r="M303" i="12"/>
  <c r="Q303" i="12" s="1"/>
  <c r="E307" i="13" s="1"/>
  <c r="J303" i="12"/>
  <c r="P302" i="12"/>
  <c r="M302" i="12"/>
  <c r="J302" i="12"/>
  <c r="P301" i="12"/>
  <c r="M301" i="12"/>
  <c r="J301" i="12"/>
  <c r="P300" i="12"/>
  <c r="M300" i="12"/>
  <c r="Q300" i="12" s="1"/>
  <c r="G303" i="13" s="1"/>
  <c r="H303" i="13" s="1"/>
  <c r="J300" i="12"/>
  <c r="P299" i="12"/>
  <c r="M299" i="12"/>
  <c r="J299" i="12"/>
  <c r="P298" i="12"/>
  <c r="M298" i="12"/>
  <c r="J298" i="12"/>
  <c r="P297" i="12"/>
  <c r="M297" i="12"/>
  <c r="Q297" i="12" s="1"/>
  <c r="E301" i="13" s="1"/>
  <c r="J297" i="12"/>
  <c r="O296" i="12"/>
  <c r="N296" i="12"/>
  <c r="P296" i="12" s="1"/>
  <c r="L296" i="12"/>
  <c r="K296" i="12"/>
  <c r="I296" i="12"/>
  <c r="H296" i="12"/>
  <c r="G296" i="12"/>
  <c r="F296" i="12"/>
  <c r="E296" i="12"/>
  <c r="O295" i="12"/>
  <c r="N295" i="12"/>
  <c r="L295" i="12"/>
  <c r="K295" i="12"/>
  <c r="I295" i="12"/>
  <c r="H295" i="12"/>
  <c r="G295" i="12"/>
  <c r="F295" i="12"/>
  <c r="E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P290" i="12"/>
  <c r="M290" i="12"/>
  <c r="J290" i="12"/>
  <c r="P289" i="12"/>
  <c r="M289" i="12"/>
  <c r="J289" i="12"/>
  <c r="P288" i="12"/>
  <c r="M288" i="12"/>
  <c r="J288" i="12"/>
  <c r="P287" i="12"/>
  <c r="M287" i="12"/>
  <c r="J287" i="12"/>
  <c r="P286" i="12"/>
  <c r="M286" i="12"/>
  <c r="J286" i="12"/>
  <c r="P285" i="12"/>
  <c r="M285" i="12"/>
  <c r="J285" i="12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8" i="12"/>
  <c r="M278" i="12"/>
  <c r="J278" i="12"/>
  <c r="P277" i="12"/>
  <c r="M277" i="12"/>
  <c r="J277" i="12"/>
  <c r="P276" i="12"/>
  <c r="M276" i="12"/>
  <c r="J276" i="12"/>
  <c r="P275" i="12"/>
  <c r="M275" i="12"/>
  <c r="J275" i="12"/>
  <c r="O274" i="12"/>
  <c r="N274" i="12"/>
  <c r="L274" i="12"/>
  <c r="L266" i="12" s="1"/>
  <c r="K274" i="12"/>
  <c r="I274" i="12"/>
  <c r="I266" i="12" s="1"/>
  <c r="H274" i="12"/>
  <c r="H266" i="12" s="1"/>
  <c r="G274" i="12"/>
  <c r="F274" i="12"/>
  <c r="F266" i="12" s="1"/>
  <c r="E274" i="12"/>
  <c r="O273" i="12"/>
  <c r="O265" i="12" s="1"/>
  <c r="N273" i="12"/>
  <c r="L273" i="12"/>
  <c r="L265" i="12" s="1"/>
  <c r="K273" i="12"/>
  <c r="I273" i="12"/>
  <c r="I265" i="12" s="1"/>
  <c r="H273" i="12"/>
  <c r="H265" i="12" s="1"/>
  <c r="G273" i="12"/>
  <c r="G265" i="12" s="1"/>
  <c r="F273" i="12"/>
  <c r="F265" i="12" s="1"/>
  <c r="E273" i="12"/>
  <c r="E265" i="12" s="1"/>
  <c r="P272" i="12"/>
  <c r="M272" i="12"/>
  <c r="J272" i="12"/>
  <c r="P271" i="12"/>
  <c r="M271" i="12"/>
  <c r="J271" i="12"/>
  <c r="P270" i="12"/>
  <c r="M270" i="12"/>
  <c r="J270" i="12"/>
  <c r="P269" i="12"/>
  <c r="M269" i="12"/>
  <c r="J269" i="12"/>
  <c r="P268" i="12"/>
  <c r="M268" i="12"/>
  <c r="J268" i="12"/>
  <c r="P267" i="12"/>
  <c r="M267" i="12"/>
  <c r="J267" i="12"/>
  <c r="K265" i="12"/>
  <c r="P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J259" i="12"/>
  <c r="P258" i="12"/>
  <c r="M258" i="12"/>
  <c r="J258" i="12"/>
  <c r="P257" i="12"/>
  <c r="M257" i="12"/>
  <c r="J257" i="12"/>
  <c r="P256" i="12"/>
  <c r="M256" i="12"/>
  <c r="J256" i="12"/>
  <c r="P255" i="12"/>
  <c r="M255" i="12"/>
  <c r="J255" i="12"/>
  <c r="P254" i="12"/>
  <c r="M254" i="12"/>
  <c r="J254" i="12"/>
  <c r="P253" i="12"/>
  <c r="M253" i="12"/>
  <c r="J253" i="12"/>
  <c r="P252" i="12"/>
  <c r="M252" i="12"/>
  <c r="J252" i="12"/>
  <c r="P251" i="12"/>
  <c r="M251" i="12"/>
  <c r="J251" i="12"/>
  <c r="P250" i="12"/>
  <c r="M250" i="12"/>
  <c r="J250" i="12"/>
  <c r="P249" i="12"/>
  <c r="M249" i="12"/>
  <c r="J249" i="12"/>
  <c r="P248" i="12"/>
  <c r="M248" i="12"/>
  <c r="J248" i="12"/>
  <c r="P247" i="12"/>
  <c r="M247" i="12"/>
  <c r="Q247" i="12" s="1"/>
  <c r="G250" i="13" s="1"/>
  <c r="H250" i="13" s="1"/>
  <c r="P246" i="12"/>
  <c r="M246" i="12"/>
  <c r="J246" i="12"/>
  <c r="O245" i="12"/>
  <c r="N245" i="12"/>
  <c r="L245" i="12"/>
  <c r="K245" i="12"/>
  <c r="I245" i="12"/>
  <c r="H245" i="12"/>
  <c r="G245" i="12"/>
  <c r="F245" i="12"/>
  <c r="E245" i="12"/>
  <c r="O244" i="12"/>
  <c r="N244" i="12"/>
  <c r="L244" i="12"/>
  <c r="K244" i="12"/>
  <c r="I244" i="12"/>
  <c r="H244" i="12"/>
  <c r="G244" i="12"/>
  <c r="F244" i="12"/>
  <c r="E244" i="12"/>
  <c r="P242" i="12"/>
  <c r="M242" i="12"/>
  <c r="J242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J234" i="12"/>
  <c r="P233" i="12"/>
  <c r="M233" i="12"/>
  <c r="J233" i="12"/>
  <c r="P232" i="12"/>
  <c r="M232" i="12"/>
  <c r="J232" i="12"/>
  <c r="P231" i="12"/>
  <c r="M231" i="12"/>
  <c r="J231" i="12"/>
  <c r="P230" i="12"/>
  <c r="M230" i="12"/>
  <c r="J230" i="12"/>
  <c r="P229" i="12"/>
  <c r="M229" i="12"/>
  <c r="J229" i="12"/>
  <c r="P228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3" i="12"/>
  <c r="M223" i="12"/>
  <c r="J223" i="12"/>
  <c r="O222" i="12"/>
  <c r="N222" i="12"/>
  <c r="L222" i="12"/>
  <c r="K222" i="12"/>
  <c r="I222" i="12"/>
  <c r="H222" i="12"/>
  <c r="G222" i="12"/>
  <c r="F222" i="12"/>
  <c r="E222" i="12"/>
  <c r="O221" i="12"/>
  <c r="N221" i="12"/>
  <c r="L221" i="12"/>
  <c r="K221" i="12"/>
  <c r="I221" i="12"/>
  <c r="H221" i="12"/>
  <c r="G221" i="12"/>
  <c r="F221" i="12"/>
  <c r="E221" i="12"/>
  <c r="P219" i="12"/>
  <c r="M219" i="12"/>
  <c r="J219" i="12"/>
  <c r="P218" i="12"/>
  <c r="M218" i="12"/>
  <c r="J218" i="12"/>
  <c r="P217" i="12"/>
  <c r="M217" i="12"/>
  <c r="J217" i="12"/>
  <c r="P216" i="12"/>
  <c r="M216" i="12"/>
  <c r="J216" i="12"/>
  <c r="P215" i="12"/>
  <c r="M215" i="12"/>
  <c r="J215" i="12"/>
  <c r="P214" i="12"/>
  <c r="M214" i="12"/>
  <c r="J214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O209" i="12"/>
  <c r="N209" i="12"/>
  <c r="L209" i="12"/>
  <c r="K209" i="12"/>
  <c r="I209" i="12"/>
  <c r="H209" i="12"/>
  <c r="G209" i="12"/>
  <c r="F209" i="12"/>
  <c r="E209" i="12"/>
  <c r="O208" i="12"/>
  <c r="N208" i="12"/>
  <c r="L208" i="12"/>
  <c r="K208" i="12"/>
  <c r="I208" i="12"/>
  <c r="H208" i="12"/>
  <c r="G208" i="12"/>
  <c r="F208" i="12"/>
  <c r="E208" i="12"/>
  <c r="P207" i="12"/>
  <c r="M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201" i="12"/>
  <c r="M201" i="12"/>
  <c r="J201" i="12"/>
  <c r="P200" i="12"/>
  <c r="M200" i="12"/>
  <c r="J200" i="12"/>
  <c r="P199" i="12"/>
  <c r="M199" i="12"/>
  <c r="J199" i="12"/>
  <c r="P198" i="12"/>
  <c r="M198" i="12"/>
  <c r="J198" i="12"/>
  <c r="P197" i="12"/>
  <c r="M197" i="12"/>
  <c r="J197" i="12"/>
  <c r="P196" i="12"/>
  <c r="M196" i="12"/>
  <c r="J196" i="12"/>
  <c r="P195" i="12"/>
  <c r="M195" i="12"/>
  <c r="J195" i="12"/>
  <c r="P194" i="12"/>
  <c r="M194" i="12"/>
  <c r="J194" i="12"/>
  <c r="O193" i="12"/>
  <c r="O185" i="12" s="1"/>
  <c r="N193" i="12"/>
  <c r="L193" i="12"/>
  <c r="L185" i="12" s="1"/>
  <c r="K193" i="12"/>
  <c r="K185" i="12" s="1"/>
  <c r="I185" i="12"/>
  <c r="H193" i="12"/>
  <c r="G193" i="12"/>
  <c r="G185" i="12" s="1"/>
  <c r="F193" i="12"/>
  <c r="F185" i="12" s="1"/>
  <c r="E193" i="12"/>
  <c r="L192" i="12"/>
  <c r="K192" i="12"/>
  <c r="I192" i="12"/>
  <c r="H192" i="12"/>
  <c r="H184" i="12" s="1"/>
  <c r="G192" i="12"/>
  <c r="G184" i="12" s="1"/>
  <c r="F192" i="12"/>
  <c r="E192" i="12"/>
  <c r="P191" i="12"/>
  <c r="M191" i="12"/>
  <c r="J191" i="12"/>
  <c r="P190" i="12"/>
  <c r="M190" i="12"/>
  <c r="J190" i="12"/>
  <c r="P189" i="12"/>
  <c r="M189" i="12"/>
  <c r="J189" i="12"/>
  <c r="P188" i="12"/>
  <c r="M188" i="12"/>
  <c r="J188" i="12"/>
  <c r="P187" i="12"/>
  <c r="M187" i="12"/>
  <c r="J187" i="12"/>
  <c r="P186" i="12"/>
  <c r="M186" i="12"/>
  <c r="J186" i="12"/>
  <c r="N185" i="12"/>
  <c r="N184" i="12"/>
  <c r="I184" i="12"/>
  <c r="F184" i="12"/>
  <c r="P178" i="12"/>
  <c r="M178" i="12"/>
  <c r="J178" i="12"/>
  <c r="P177" i="12"/>
  <c r="M177" i="12"/>
  <c r="J177" i="12"/>
  <c r="P175" i="12"/>
  <c r="M175" i="12"/>
  <c r="J175" i="12"/>
  <c r="P173" i="12"/>
  <c r="M173" i="12"/>
  <c r="J173" i="12"/>
  <c r="P171" i="12"/>
  <c r="M171" i="12"/>
  <c r="J171" i="12"/>
  <c r="P170" i="12"/>
  <c r="M170" i="12"/>
  <c r="J170" i="12"/>
  <c r="P169" i="12"/>
  <c r="M169" i="12"/>
  <c r="J169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P160" i="12"/>
  <c r="M160" i="12"/>
  <c r="J160" i="12"/>
  <c r="P159" i="12"/>
  <c r="M159" i="12"/>
  <c r="J159" i="12"/>
  <c r="O158" i="12"/>
  <c r="N158" i="12"/>
  <c r="L158" i="12"/>
  <c r="K158" i="12"/>
  <c r="M158" i="12" s="1"/>
  <c r="I158" i="12"/>
  <c r="H158" i="12"/>
  <c r="G158" i="12"/>
  <c r="F158" i="12"/>
  <c r="E158" i="12"/>
  <c r="O157" i="12"/>
  <c r="N157" i="12"/>
  <c r="L157" i="12"/>
  <c r="K157" i="12"/>
  <c r="I157" i="12"/>
  <c r="H157" i="12"/>
  <c r="G157" i="12"/>
  <c r="F157" i="12"/>
  <c r="E157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P149" i="12"/>
  <c r="M149" i="12"/>
  <c r="J149" i="12"/>
  <c r="P148" i="12"/>
  <c r="M148" i="12"/>
  <c r="J148" i="12"/>
  <c r="O147" i="12"/>
  <c r="N147" i="12"/>
  <c r="L147" i="12"/>
  <c r="K147" i="12"/>
  <c r="I147" i="12"/>
  <c r="H147" i="12"/>
  <c r="G147" i="12"/>
  <c r="F147" i="12"/>
  <c r="E147" i="12"/>
  <c r="O146" i="12"/>
  <c r="N146" i="12"/>
  <c r="L146" i="12"/>
  <c r="K146" i="12"/>
  <c r="I146" i="12"/>
  <c r="H146" i="12"/>
  <c r="G146" i="12"/>
  <c r="F146" i="12"/>
  <c r="E146" i="12"/>
  <c r="P144" i="12"/>
  <c r="M144" i="12"/>
  <c r="J144" i="12"/>
  <c r="P143" i="12"/>
  <c r="M143" i="12"/>
  <c r="J143" i="12"/>
  <c r="P142" i="12"/>
  <c r="M142" i="12"/>
  <c r="J142" i="12"/>
  <c r="P141" i="12"/>
  <c r="M141" i="12"/>
  <c r="J141" i="12"/>
  <c r="P140" i="12"/>
  <c r="M140" i="12"/>
  <c r="J140" i="12"/>
  <c r="P139" i="12"/>
  <c r="M139" i="12"/>
  <c r="J139" i="12"/>
  <c r="P138" i="12"/>
  <c r="M138" i="12"/>
  <c r="J138" i="12"/>
  <c r="P137" i="12"/>
  <c r="M137" i="12"/>
  <c r="J137" i="12"/>
  <c r="P136" i="12"/>
  <c r="M136" i="12"/>
  <c r="J136" i="12"/>
  <c r="P135" i="12"/>
  <c r="M135" i="12"/>
  <c r="J135" i="12"/>
  <c r="O134" i="12"/>
  <c r="N134" i="12"/>
  <c r="L134" i="12"/>
  <c r="K134" i="12"/>
  <c r="I134" i="12"/>
  <c r="H134" i="12"/>
  <c r="G134" i="12"/>
  <c r="F134" i="12"/>
  <c r="E134" i="12"/>
  <c r="O133" i="12"/>
  <c r="N133" i="12"/>
  <c r="L133" i="12"/>
  <c r="K133" i="12"/>
  <c r="I133" i="12"/>
  <c r="H133" i="12"/>
  <c r="G133" i="12"/>
  <c r="F133" i="12"/>
  <c r="E133" i="12"/>
  <c r="P131" i="12"/>
  <c r="M131" i="12"/>
  <c r="J131" i="12"/>
  <c r="P130" i="12"/>
  <c r="M130" i="12"/>
  <c r="J130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O117" i="12"/>
  <c r="N117" i="12"/>
  <c r="L117" i="12"/>
  <c r="K117" i="12"/>
  <c r="I117" i="12"/>
  <c r="H117" i="12"/>
  <c r="G117" i="12"/>
  <c r="F117" i="12"/>
  <c r="E117" i="12"/>
  <c r="O116" i="12"/>
  <c r="N116" i="12"/>
  <c r="L116" i="12"/>
  <c r="K116" i="12"/>
  <c r="I116" i="12"/>
  <c r="H116" i="12"/>
  <c r="G116" i="12"/>
  <c r="F116" i="12"/>
  <c r="E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I110" i="12"/>
  <c r="H110" i="12"/>
  <c r="G110" i="12"/>
  <c r="F110" i="12"/>
  <c r="E110" i="12"/>
  <c r="O109" i="12"/>
  <c r="N109" i="12"/>
  <c r="L109" i="12"/>
  <c r="K109" i="12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O97" i="12"/>
  <c r="N97" i="12"/>
  <c r="L97" i="12"/>
  <c r="K97" i="12"/>
  <c r="I97" i="12"/>
  <c r="H97" i="12"/>
  <c r="G97" i="12"/>
  <c r="F97" i="12"/>
  <c r="E97" i="12"/>
  <c r="O96" i="12"/>
  <c r="N96" i="12"/>
  <c r="L96" i="12"/>
  <c r="K96" i="12"/>
  <c r="M96" i="12" s="1"/>
  <c r="I96" i="12"/>
  <c r="H96" i="12"/>
  <c r="G96" i="12"/>
  <c r="F96" i="12"/>
  <c r="E96" i="12"/>
  <c r="P94" i="12"/>
  <c r="M94" i="12"/>
  <c r="J94" i="12"/>
  <c r="P93" i="12"/>
  <c r="M93" i="12"/>
  <c r="J93" i="12"/>
  <c r="P92" i="12"/>
  <c r="M92" i="12"/>
  <c r="J92" i="12"/>
  <c r="P91" i="12"/>
  <c r="M91" i="12"/>
  <c r="J91" i="12"/>
  <c r="Q90" i="12"/>
  <c r="J90" i="12"/>
  <c r="K86" i="12" s="1"/>
  <c r="Q89" i="12"/>
  <c r="J89" i="12"/>
  <c r="M89" i="12" s="1"/>
  <c r="P88" i="12"/>
  <c r="M88" i="12"/>
  <c r="J88" i="12"/>
  <c r="P87" i="12"/>
  <c r="M87" i="12"/>
  <c r="J87" i="12"/>
  <c r="O86" i="12"/>
  <c r="L86" i="12"/>
  <c r="M86" i="12" s="1"/>
  <c r="I86" i="12"/>
  <c r="H86" i="12"/>
  <c r="G86" i="12"/>
  <c r="F86" i="12"/>
  <c r="E86" i="12"/>
  <c r="O85" i="12"/>
  <c r="L85" i="12"/>
  <c r="I85" i="12"/>
  <c r="H85" i="12"/>
  <c r="G85" i="12"/>
  <c r="F85" i="12"/>
  <c r="E85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L58" i="12"/>
  <c r="K58" i="12"/>
  <c r="I58" i="12"/>
  <c r="H58" i="12"/>
  <c r="G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J44" i="12" s="1"/>
  <c r="P45" i="12"/>
  <c r="M45" i="12"/>
  <c r="M43" i="12" s="1"/>
  <c r="J45" i="12"/>
  <c r="O44" i="12"/>
  <c r="O40" i="12" s="1"/>
  <c r="N44" i="12"/>
  <c r="N40" i="12" s="1"/>
  <c r="L44" i="12"/>
  <c r="L40" i="12" s="1"/>
  <c r="K44" i="12"/>
  <c r="K40" i="12" s="1"/>
  <c r="I44" i="12"/>
  <c r="I40" i="12" s="1"/>
  <c r="H44" i="12"/>
  <c r="H40" i="12" s="1"/>
  <c r="G44" i="12"/>
  <c r="G40" i="12" s="1"/>
  <c r="F44" i="12"/>
  <c r="F40" i="12" s="1"/>
  <c r="E44" i="12"/>
  <c r="E40" i="12" s="1"/>
  <c r="O43" i="12"/>
  <c r="O39" i="12" s="1"/>
  <c r="N43" i="12"/>
  <c r="N39" i="12" s="1"/>
  <c r="L43" i="12"/>
  <c r="L39" i="12" s="1"/>
  <c r="K43" i="12"/>
  <c r="K39" i="12" s="1"/>
  <c r="I43" i="12"/>
  <c r="I39" i="12" s="1"/>
  <c r="H43" i="12"/>
  <c r="H39" i="12" s="1"/>
  <c r="G43" i="12"/>
  <c r="G39" i="12" s="1"/>
  <c r="F43" i="12"/>
  <c r="F39" i="12" s="1"/>
  <c r="E43" i="12"/>
  <c r="E39" i="12" s="1"/>
  <c r="P42" i="12"/>
  <c r="M42" i="12"/>
  <c r="J42" i="12"/>
  <c r="P41" i="12"/>
  <c r="M41" i="12"/>
  <c r="J41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M23" i="12" s="1"/>
  <c r="J25" i="12"/>
  <c r="J23" i="12" s="1"/>
  <c r="P24" i="12"/>
  <c r="M24" i="12"/>
  <c r="J24" i="12"/>
  <c r="P23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J22" i="12"/>
  <c r="I22" i="12"/>
  <c r="H22" i="12"/>
  <c r="G22" i="12"/>
  <c r="F22" i="12"/>
  <c r="E22" i="12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N7" i="12" s="1"/>
  <c r="L9" i="12"/>
  <c r="K9" i="12"/>
  <c r="I9" i="12"/>
  <c r="H9" i="12"/>
  <c r="G9" i="12"/>
  <c r="F9" i="12"/>
  <c r="E9" i="12"/>
  <c r="O8" i="12"/>
  <c r="N8" i="12"/>
  <c r="L8" i="12"/>
  <c r="M8" i="12" s="1"/>
  <c r="K8" i="12"/>
  <c r="I8" i="12"/>
  <c r="H8" i="12"/>
  <c r="G8" i="12"/>
  <c r="F8" i="12"/>
  <c r="E8" i="12"/>
  <c r="E6" i="12" s="1"/>
  <c r="P326" i="11"/>
  <c r="M326" i="11"/>
  <c r="J326" i="11"/>
  <c r="P325" i="11"/>
  <c r="M325" i="11"/>
  <c r="J325" i="11"/>
  <c r="I196" i="13"/>
  <c r="I163" i="13"/>
  <c r="I126" i="13"/>
  <c r="I120" i="13"/>
  <c r="P37" i="11"/>
  <c r="M37" i="11"/>
  <c r="J37" i="11"/>
  <c r="P36" i="11"/>
  <c r="M36" i="11"/>
  <c r="J36" i="11"/>
  <c r="P35" i="11"/>
  <c r="M35" i="11"/>
  <c r="J35" i="11"/>
  <c r="P34" i="11"/>
  <c r="M34" i="11"/>
  <c r="J34" i="11"/>
  <c r="P33" i="11"/>
  <c r="M33" i="11"/>
  <c r="J33" i="11"/>
  <c r="P32" i="11"/>
  <c r="M32" i="11"/>
  <c r="J32" i="11"/>
  <c r="P31" i="11"/>
  <c r="M31" i="11"/>
  <c r="J31" i="11"/>
  <c r="P30" i="11"/>
  <c r="M30" i="11"/>
  <c r="J30" i="11"/>
  <c r="P29" i="11"/>
  <c r="M29" i="11"/>
  <c r="J29" i="11"/>
  <c r="P28" i="11"/>
  <c r="M28" i="11"/>
  <c r="J28" i="11"/>
  <c r="P27" i="11"/>
  <c r="M27" i="11"/>
  <c r="J27" i="11"/>
  <c r="P26" i="11"/>
  <c r="M26" i="11"/>
  <c r="J26" i="11"/>
  <c r="P25" i="11"/>
  <c r="M25" i="11"/>
  <c r="M23" i="11" s="1"/>
  <c r="J25" i="11"/>
  <c r="J23" i="11" s="1"/>
  <c r="P24" i="11"/>
  <c r="M24" i="11"/>
  <c r="J24" i="11"/>
  <c r="P23" i="11"/>
  <c r="O23" i="11"/>
  <c r="O7" i="11" s="1"/>
  <c r="N23" i="11"/>
  <c r="L23" i="11"/>
  <c r="K23" i="11"/>
  <c r="I23" i="11"/>
  <c r="H23" i="11"/>
  <c r="G23" i="11"/>
  <c r="F23" i="11"/>
  <c r="E23" i="11"/>
  <c r="O22" i="11"/>
  <c r="N22" i="11"/>
  <c r="L22" i="11"/>
  <c r="K22" i="11"/>
  <c r="I22" i="11"/>
  <c r="H22" i="11"/>
  <c r="G22" i="11"/>
  <c r="F22" i="11"/>
  <c r="E22" i="11"/>
  <c r="P21" i="11"/>
  <c r="M21" i="11"/>
  <c r="J21" i="11"/>
  <c r="P20" i="11"/>
  <c r="M20" i="11"/>
  <c r="J20" i="11"/>
  <c r="P19" i="11"/>
  <c r="M19" i="11"/>
  <c r="J19" i="11"/>
  <c r="P18" i="11"/>
  <c r="M18" i="11"/>
  <c r="J18" i="11"/>
  <c r="P17" i="11"/>
  <c r="M17" i="11"/>
  <c r="J17" i="11"/>
  <c r="P16" i="11"/>
  <c r="M16" i="11"/>
  <c r="J16" i="11"/>
  <c r="P15" i="11"/>
  <c r="M15" i="11"/>
  <c r="J15" i="11"/>
  <c r="P14" i="11"/>
  <c r="M14" i="11"/>
  <c r="J14" i="11"/>
  <c r="P13" i="11"/>
  <c r="M13" i="11"/>
  <c r="J13" i="11"/>
  <c r="P12" i="11"/>
  <c r="M12" i="11"/>
  <c r="J12" i="11"/>
  <c r="P11" i="11"/>
  <c r="M11" i="11"/>
  <c r="J11" i="11"/>
  <c r="P10" i="11"/>
  <c r="M10" i="11"/>
  <c r="J10" i="11"/>
  <c r="O9" i="11"/>
  <c r="N9" i="11"/>
  <c r="L9" i="11"/>
  <c r="L7" i="11" s="1"/>
  <c r="K9" i="11"/>
  <c r="I9" i="11"/>
  <c r="I7" i="11" s="1"/>
  <c r="H9" i="11"/>
  <c r="H7" i="11" s="1"/>
  <c r="G9" i="11"/>
  <c r="F9" i="11"/>
  <c r="E9" i="11"/>
  <c r="E7" i="11" s="1"/>
  <c r="O8" i="11"/>
  <c r="N8" i="11"/>
  <c r="P8" i="11" s="1"/>
  <c r="L8" i="11"/>
  <c r="L6" i="11" s="1"/>
  <c r="K8" i="11"/>
  <c r="I8" i="11"/>
  <c r="I6" i="11" s="1"/>
  <c r="H8" i="11"/>
  <c r="H6" i="11" s="1"/>
  <c r="G8" i="11"/>
  <c r="F8" i="11"/>
  <c r="F6" i="11" s="1"/>
  <c r="E8" i="11"/>
  <c r="F7" i="11"/>
  <c r="W165" i="13"/>
  <c r="W159" i="13"/>
  <c r="W152" i="13"/>
  <c r="W143" i="13"/>
  <c r="W137" i="13"/>
  <c r="W130" i="13"/>
  <c r="W128" i="13"/>
  <c r="W124" i="13"/>
  <c r="W118" i="13"/>
  <c r="W106" i="13"/>
  <c r="W100" i="13"/>
  <c r="W91" i="13"/>
  <c r="W55" i="13"/>
  <c r="W32" i="13"/>
  <c r="W20" i="13"/>
  <c r="W14" i="13"/>
  <c r="T200" i="13"/>
  <c r="T194" i="13"/>
  <c r="S165" i="13"/>
  <c r="T165" i="13" s="1"/>
  <c r="S163" i="13"/>
  <c r="T163" i="13" s="1"/>
  <c r="S154" i="13"/>
  <c r="T154" i="13" s="1"/>
  <c r="S148" i="13"/>
  <c r="T148" i="13" s="1"/>
  <c r="S139" i="13"/>
  <c r="T139" i="13" s="1"/>
  <c r="S130" i="13"/>
  <c r="T130" i="13" s="1"/>
  <c r="S124" i="13"/>
  <c r="T124" i="13" s="1"/>
  <c r="S118" i="13"/>
  <c r="T118" i="13" s="1"/>
  <c r="S111" i="13"/>
  <c r="T111" i="13" s="1"/>
  <c r="S104" i="13"/>
  <c r="T104" i="13" s="1"/>
  <c r="S98" i="13"/>
  <c r="T98" i="13" s="1"/>
  <c r="S91" i="13"/>
  <c r="T91" i="13" s="1"/>
  <c r="S89" i="13"/>
  <c r="T89" i="13" s="1"/>
  <c r="S36" i="13"/>
  <c r="T36" i="13" s="1"/>
  <c r="S34" i="13"/>
  <c r="T34" i="13" s="1"/>
  <c r="S30" i="13"/>
  <c r="T30" i="13" s="1"/>
  <c r="S28" i="13"/>
  <c r="T28" i="13" s="1"/>
  <c r="S24" i="13"/>
  <c r="T24" i="13" s="1"/>
  <c r="S18" i="13"/>
  <c r="T18" i="13" s="1"/>
  <c r="S16" i="13"/>
  <c r="T16" i="13" s="1"/>
  <c r="S12" i="13"/>
  <c r="T12" i="13" s="1"/>
  <c r="S10" i="13"/>
  <c r="T10" i="13" s="1"/>
  <c r="Q196" i="13"/>
  <c r="Q188" i="13"/>
  <c r="Q163" i="13"/>
  <c r="Q154" i="13"/>
  <c r="Q148" i="13"/>
  <c r="R148" i="13" s="1"/>
  <c r="Q141" i="13"/>
  <c r="Q135" i="13"/>
  <c r="Q128" i="13"/>
  <c r="Q122" i="13"/>
  <c r="Q113" i="13"/>
  <c r="Q104" i="13"/>
  <c r="Q100" i="13"/>
  <c r="Q91" i="13"/>
  <c r="Q87" i="13"/>
  <c r="Q78" i="13"/>
  <c r="Q72" i="13"/>
  <c r="Q66" i="13"/>
  <c r="Q60" i="13"/>
  <c r="Q51" i="13"/>
  <c r="Q41" i="13"/>
  <c r="Q36" i="13"/>
  <c r="Q26" i="13"/>
  <c r="Q20" i="13"/>
  <c r="O198" i="13"/>
  <c r="O190" i="13"/>
  <c r="O165" i="13"/>
  <c r="O159" i="13"/>
  <c r="O152" i="13"/>
  <c r="O150" i="13"/>
  <c r="O143" i="13"/>
  <c r="O137" i="13"/>
  <c r="O126" i="13"/>
  <c r="O120" i="13"/>
  <c r="O111" i="13"/>
  <c r="O102" i="13"/>
  <c r="O93" i="13"/>
  <c r="O80" i="13"/>
  <c r="O74" i="13"/>
  <c r="O68" i="13"/>
  <c r="O62" i="13"/>
  <c r="O53" i="13"/>
  <c r="O30" i="13"/>
  <c r="O26" i="13"/>
  <c r="O24" i="13"/>
  <c r="O20" i="13"/>
  <c r="O14" i="13"/>
  <c r="M198" i="13"/>
  <c r="M165" i="13"/>
  <c r="M159" i="13"/>
  <c r="M154" i="13"/>
  <c r="M148" i="13"/>
  <c r="M139" i="13"/>
  <c r="M130" i="13"/>
  <c r="M118" i="13"/>
  <c r="M111" i="13"/>
  <c r="M104" i="13"/>
  <c r="M89" i="13"/>
  <c r="M72" i="13"/>
  <c r="M47" i="13"/>
  <c r="M26" i="13"/>
  <c r="M20" i="13"/>
  <c r="M18" i="13"/>
  <c r="M14" i="13"/>
  <c r="M12" i="13"/>
  <c r="E211" i="1"/>
  <c r="I185" i="1"/>
  <c r="O184" i="1"/>
  <c r="I210" i="1"/>
  <c r="H210" i="1"/>
  <c r="H184" i="1" s="1"/>
  <c r="G210" i="1"/>
  <c r="K185" i="1"/>
  <c r="F185" i="1"/>
  <c r="E185" i="1"/>
  <c r="O211" i="1"/>
  <c r="O185" i="1" s="1"/>
  <c r="N211" i="1"/>
  <c r="N185" i="1" s="1"/>
  <c r="O210" i="1"/>
  <c r="N210" i="1"/>
  <c r="P210" i="1" s="1"/>
  <c r="L211" i="1"/>
  <c r="L185" i="1" s="1"/>
  <c r="K211" i="1"/>
  <c r="M211" i="1" s="1"/>
  <c r="L210" i="1"/>
  <c r="L184" i="1" s="1"/>
  <c r="K210" i="1"/>
  <c r="K184" i="1" s="1"/>
  <c r="I211" i="1"/>
  <c r="H211" i="1"/>
  <c r="H185" i="1" s="1"/>
  <c r="G211" i="1"/>
  <c r="F211" i="1"/>
  <c r="F210" i="1"/>
  <c r="E210" i="1"/>
  <c r="P217" i="1"/>
  <c r="M217" i="1"/>
  <c r="J217" i="1"/>
  <c r="P216" i="1"/>
  <c r="M216" i="1"/>
  <c r="J216" i="1"/>
  <c r="O158" i="1"/>
  <c r="N158" i="1"/>
  <c r="O157" i="1"/>
  <c r="N157" i="1"/>
  <c r="L158" i="1"/>
  <c r="K158" i="1"/>
  <c r="L157" i="1"/>
  <c r="I158" i="1"/>
  <c r="H158" i="1"/>
  <c r="G158" i="1"/>
  <c r="F158" i="1"/>
  <c r="E158" i="1"/>
  <c r="I157" i="1"/>
  <c r="H157" i="1"/>
  <c r="G157" i="1"/>
  <c r="F157" i="1"/>
  <c r="E157" i="1"/>
  <c r="P166" i="1"/>
  <c r="P165" i="1"/>
  <c r="M166" i="1"/>
  <c r="M165" i="1"/>
  <c r="J166" i="1"/>
  <c r="J165" i="1"/>
  <c r="R163" i="13" l="1"/>
  <c r="R154" i="13"/>
  <c r="R91" i="13"/>
  <c r="R36" i="13"/>
  <c r="R104" i="13"/>
  <c r="J8" i="11"/>
  <c r="Q13" i="11"/>
  <c r="I12" i="13" s="1"/>
  <c r="Q16" i="11"/>
  <c r="Q18" i="11"/>
  <c r="P20" i="13"/>
  <c r="Q217" i="1"/>
  <c r="J211" i="1"/>
  <c r="X100" i="13"/>
  <c r="V100" i="13"/>
  <c r="X137" i="13"/>
  <c r="V137" i="13"/>
  <c r="X198" i="13"/>
  <c r="V198" i="13"/>
  <c r="X14" i="13"/>
  <c r="V14" i="13"/>
  <c r="X55" i="13"/>
  <c r="V55" i="13"/>
  <c r="X106" i="13"/>
  <c r="V106" i="13"/>
  <c r="X128" i="13"/>
  <c r="V128" i="13"/>
  <c r="X143" i="13"/>
  <c r="V143" i="13"/>
  <c r="X165" i="13"/>
  <c r="V165" i="13"/>
  <c r="X32" i="13"/>
  <c r="V32" i="13"/>
  <c r="X124" i="13"/>
  <c r="V124" i="13"/>
  <c r="X159" i="13"/>
  <c r="V159" i="13"/>
  <c r="X20" i="13"/>
  <c r="V20" i="13"/>
  <c r="X91" i="13"/>
  <c r="V91" i="13"/>
  <c r="X118" i="13"/>
  <c r="V118" i="13"/>
  <c r="X130" i="13"/>
  <c r="V130" i="13"/>
  <c r="X152" i="13"/>
  <c r="V152" i="13"/>
  <c r="X190" i="13"/>
  <c r="V190" i="13"/>
  <c r="P26" i="13"/>
  <c r="N198" i="13"/>
  <c r="N20" i="13"/>
  <c r="N111" i="13"/>
  <c r="N159" i="13"/>
  <c r="N14" i="13"/>
  <c r="N26" i="13"/>
  <c r="N165" i="13"/>
  <c r="G6" i="11"/>
  <c r="P185" i="12"/>
  <c r="E7" i="12"/>
  <c r="Q111" i="12"/>
  <c r="E111" i="13" s="1"/>
  <c r="Q114" i="12"/>
  <c r="G113" i="13" s="1"/>
  <c r="M116" i="12"/>
  <c r="J222" i="12"/>
  <c r="Q225" i="12"/>
  <c r="E229" i="13" s="1"/>
  <c r="Q228" i="12"/>
  <c r="G231" i="13" s="1"/>
  <c r="H231" i="13" s="1"/>
  <c r="Q250" i="12"/>
  <c r="E254" i="13" s="1"/>
  <c r="Q253" i="12"/>
  <c r="G256" i="13" s="1"/>
  <c r="H256" i="13" s="1"/>
  <c r="Q256" i="12"/>
  <c r="E260" i="13" s="1"/>
  <c r="Q259" i="12"/>
  <c r="G262" i="13" s="1"/>
  <c r="H262" i="13" s="1"/>
  <c r="Q262" i="12"/>
  <c r="E266" i="13" s="1"/>
  <c r="O6" i="12"/>
  <c r="K7" i="12"/>
  <c r="O7" i="12"/>
  <c r="P7" i="12" s="1"/>
  <c r="N6" i="12"/>
  <c r="M58" i="12"/>
  <c r="K85" i="12"/>
  <c r="M85" i="12" s="1"/>
  <c r="P96" i="12"/>
  <c r="P109" i="12"/>
  <c r="P110" i="12"/>
  <c r="P146" i="12"/>
  <c r="P147" i="12"/>
  <c r="P158" i="12"/>
  <c r="Q194" i="12"/>
  <c r="E194" i="13" s="1"/>
  <c r="Q197" i="12"/>
  <c r="G196" i="13" s="1"/>
  <c r="H196" i="13" s="1"/>
  <c r="Q200" i="12"/>
  <c r="E200" i="13" s="1"/>
  <c r="Q203" i="12"/>
  <c r="Q206" i="12"/>
  <c r="E208" i="13" s="1"/>
  <c r="Q212" i="12"/>
  <c r="E214" i="13" s="1"/>
  <c r="Q215" i="12"/>
  <c r="Q218" i="12"/>
  <c r="E222" i="13" s="1"/>
  <c r="I139" i="13"/>
  <c r="P134" i="12"/>
  <c r="I5" i="11"/>
  <c r="N7" i="11"/>
  <c r="G4" i="11"/>
  <c r="I51" i="13"/>
  <c r="I60" i="13"/>
  <c r="I66" i="13"/>
  <c r="I72" i="13"/>
  <c r="I78" i="13"/>
  <c r="I93" i="13"/>
  <c r="Q326" i="11"/>
  <c r="H4" i="11"/>
  <c r="H5" i="11"/>
  <c r="N6" i="11"/>
  <c r="K6" i="11"/>
  <c r="G7" i="11"/>
  <c r="J7" i="11" s="1"/>
  <c r="Q25" i="11"/>
  <c r="I24" i="13" s="1"/>
  <c r="Q28" i="11"/>
  <c r="Q32" i="11"/>
  <c r="Q34" i="11"/>
  <c r="Q37" i="11"/>
  <c r="I36" i="13" s="1"/>
  <c r="F5" i="11"/>
  <c r="I102" i="13"/>
  <c r="I111" i="13"/>
  <c r="I154" i="13"/>
  <c r="I157" i="13"/>
  <c r="I188" i="13"/>
  <c r="J39" i="12"/>
  <c r="P89" i="12"/>
  <c r="E89" i="13" s="1"/>
  <c r="N85" i="12"/>
  <c r="P85" i="12" s="1"/>
  <c r="L6" i="12"/>
  <c r="P8" i="12"/>
  <c r="Q10" i="12"/>
  <c r="E10" i="13" s="1"/>
  <c r="Q14" i="12"/>
  <c r="E14" i="13" s="1"/>
  <c r="Q17" i="12"/>
  <c r="Q19" i="12"/>
  <c r="M39" i="12"/>
  <c r="J43" i="12"/>
  <c r="Q50" i="12"/>
  <c r="G49" i="13" s="1"/>
  <c r="Q53" i="12"/>
  <c r="E53" i="13" s="1"/>
  <c r="Q56" i="12"/>
  <c r="G55" i="13" s="1"/>
  <c r="Q120" i="12"/>
  <c r="E120" i="13" s="1"/>
  <c r="Q123" i="12"/>
  <c r="G122" i="13" s="1"/>
  <c r="Q126" i="12"/>
  <c r="E126" i="13" s="1"/>
  <c r="Q129" i="12"/>
  <c r="G128" i="13" s="1"/>
  <c r="Q136" i="12"/>
  <c r="G135" i="13" s="1"/>
  <c r="Q139" i="12"/>
  <c r="E139" i="13" s="1"/>
  <c r="Q142" i="12"/>
  <c r="G141" i="13" s="1"/>
  <c r="Q149" i="12"/>
  <c r="G148" i="13" s="1"/>
  <c r="Q155" i="12"/>
  <c r="G154" i="13" s="1"/>
  <c r="P157" i="12"/>
  <c r="Q161" i="12"/>
  <c r="E161" i="13" s="1"/>
  <c r="Q164" i="12"/>
  <c r="G163" i="13" s="1"/>
  <c r="H163" i="13" s="1"/>
  <c r="Q169" i="12"/>
  <c r="E169" i="13" s="1"/>
  <c r="Q173" i="12"/>
  <c r="E173" i="13" s="1"/>
  <c r="Q178" i="12"/>
  <c r="P209" i="12"/>
  <c r="P222" i="12"/>
  <c r="P245" i="12"/>
  <c r="O266" i="12"/>
  <c r="L184" i="12"/>
  <c r="Q24" i="12"/>
  <c r="E24" i="13" s="1"/>
  <c r="Q33" i="12"/>
  <c r="P39" i="12"/>
  <c r="Q39" i="12" s="1"/>
  <c r="E39" i="13" s="1"/>
  <c r="Q62" i="12"/>
  <c r="E62" i="13" s="1"/>
  <c r="Q68" i="12"/>
  <c r="E68" i="13" s="1"/>
  <c r="Q74" i="12"/>
  <c r="E74" i="13" s="1"/>
  <c r="Q80" i="12"/>
  <c r="E80" i="13" s="1"/>
  <c r="M90" i="12"/>
  <c r="N86" i="12" s="1"/>
  <c r="P86" i="12" s="1"/>
  <c r="Q93" i="12"/>
  <c r="E93" i="13" s="1"/>
  <c r="M97" i="12"/>
  <c r="Q99" i="12"/>
  <c r="G98" i="13" s="1"/>
  <c r="Q102" i="12"/>
  <c r="E102" i="13" s="1"/>
  <c r="Q105" i="12"/>
  <c r="G104" i="13" s="1"/>
  <c r="J109" i="12"/>
  <c r="M109" i="12"/>
  <c r="P116" i="12"/>
  <c r="M117" i="12"/>
  <c r="M134" i="12"/>
  <c r="M147" i="12"/>
  <c r="M157" i="12"/>
  <c r="Q186" i="12"/>
  <c r="E186" i="13" s="1"/>
  <c r="Q189" i="12"/>
  <c r="G188" i="13" s="1"/>
  <c r="Q229" i="12"/>
  <c r="E233" i="13" s="1"/>
  <c r="Q232" i="12"/>
  <c r="G235" i="13" s="1"/>
  <c r="H235" i="13" s="1"/>
  <c r="Q235" i="12"/>
  <c r="E239" i="13" s="1"/>
  <c r="Q238" i="12"/>
  <c r="G241" i="13" s="1"/>
  <c r="H241" i="13" s="1"/>
  <c r="Q241" i="12"/>
  <c r="E245" i="13" s="1"/>
  <c r="M244" i="12"/>
  <c r="J245" i="12"/>
  <c r="M245" i="12"/>
  <c r="Q245" i="12" s="1"/>
  <c r="G248" i="13" s="1"/>
  <c r="H248" i="13" s="1"/>
  <c r="Q268" i="12"/>
  <c r="G271" i="13" s="1"/>
  <c r="H271" i="13" s="1"/>
  <c r="Q271" i="12"/>
  <c r="E275" i="13" s="1"/>
  <c r="Q277" i="12"/>
  <c r="E281" i="13" s="1"/>
  <c r="Q280" i="12"/>
  <c r="G283" i="13" s="1"/>
  <c r="H283" i="13" s="1"/>
  <c r="Q283" i="12"/>
  <c r="E287" i="13" s="1"/>
  <c r="Q286" i="12"/>
  <c r="G289" i="13" s="1"/>
  <c r="H289" i="13" s="1"/>
  <c r="Q289" i="12"/>
  <c r="E293" i="13" s="1"/>
  <c r="Q292" i="12"/>
  <c r="G295" i="13" s="1"/>
  <c r="H295" i="13" s="1"/>
  <c r="J295" i="12"/>
  <c r="Q83" i="12"/>
  <c r="G82" i="13" s="1"/>
  <c r="Q77" i="12"/>
  <c r="G76" i="13" s="1"/>
  <c r="P58" i="12"/>
  <c r="P59" i="12"/>
  <c r="Q71" i="12"/>
  <c r="G70" i="13" s="1"/>
  <c r="Q65" i="12"/>
  <c r="G64" i="13" s="1"/>
  <c r="F6" i="12"/>
  <c r="F4" i="12" s="1"/>
  <c r="I6" i="12"/>
  <c r="I4" i="12" s="1"/>
  <c r="P6" i="12"/>
  <c r="Q30" i="12"/>
  <c r="E30" i="13" s="1"/>
  <c r="G32" i="13"/>
  <c r="M192" i="12"/>
  <c r="K184" i="12"/>
  <c r="M184" i="12" s="1"/>
  <c r="G6" i="12"/>
  <c r="J9" i="12"/>
  <c r="H7" i="12"/>
  <c r="L7" i="12"/>
  <c r="L5" i="12" s="1"/>
  <c r="Q13" i="12"/>
  <c r="Q16" i="12"/>
  <c r="E16" i="13" s="1"/>
  <c r="Q18" i="12"/>
  <c r="E18" i="13" s="1"/>
  <c r="H6" i="12"/>
  <c r="H4" i="12" s="1"/>
  <c r="K6" i="12"/>
  <c r="G7" i="12"/>
  <c r="Q26" i="12"/>
  <c r="E26" i="13" s="1"/>
  <c r="P22" i="12"/>
  <c r="Q32" i="12"/>
  <c r="E32" i="13" s="1"/>
  <c r="Q35" i="12"/>
  <c r="Q37" i="12"/>
  <c r="Q42" i="12"/>
  <c r="G41" i="13" s="1"/>
  <c r="Q49" i="12"/>
  <c r="E49" i="13" s="1"/>
  <c r="Q52" i="12"/>
  <c r="G51" i="13" s="1"/>
  <c r="Q55" i="12"/>
  <c r="E55" i="13" s="1"/>
  <c r="Q61" i="12"/>
  <c r="G60" i="13" s="1"/>
  <c r="Q64" i="12"/>
  <c r="E64" i="13" s="1"/>
  <c r="Q67" i="12"/>
  <c r="G66" i="13" s="1"/>
  <c r="Q70" i="12"/>
  <c r="E70" i="13" s="1"/>
  <c r="Q73" i="12"/>
  <c r="G72" i="13" s="1"/>
  <c r="Q76" i="12"/>
  <c r="E76" i="13" s="1"/>
  <c r="Q79" i="12"/>
  <c r="G78" i="13" s="1"/>
  <c r="Q82" i="12"/>
  <c r="E82" i="13" s="1"/>
  <c r="J86" i="12"/>
  <c r="Q88" i="12"/>
  <c r="G87" i="13" s="1"/>
  <c r="Q92" i="12"/>
  <c r="G91" i="13" s="1"/>
  <c r="G4" i="12"/>
  <c r="Q98" i="12"/>
  <c r="E98" i="13" s="1"/>
  <c r="Q101" i="12"/>
  <c r="G100" i="13" s="1"/>
  <c r="J208" i="12"/>
  <c r="E184" i="12"/>
  <c r="J184" i="12" s="1"/>
  <c r="H185" i="12"/>
  <c r="M296" i="12"/>
  <c r="Q12" i="12"/>
  <c r="E12" i="13" s="1"/>
  <c r="Q15" i="12"/>
  <c r="Q21" i="12"/>
  <c r="Q25" i="12"/>
  <c r="Q27" i="12"/>
  <c r="Q31" i="12"/>
  <c r="Q34" i="12"/>
  <c r="E34" i="13" s="1"/>
  <c r="Q36" i="12"/>
  <c r="E36" i="13" s="1"/>
  <c r="Q41" i="12"/>
  <c r="E41" i="13" s="1"/>
  <c r="Q51" i="12"/>
  <c r="E51" i="13" s="1"/>
  <c r="Q54" i="12"/>
  <c r="G53" i="13" s="1"/>
  <c r="J58" i="12"/>
  <c r="Q60" i="12"/>
  <c r="E60" i="13" s="1"/>
  <c r="Q63" i="12"/>
  <c r="G62" i="13" s="1"/>
  <c r="Q66" i="12"/>
  <c r="E66" i="13" s="1"/>
  <c r="Q69" i="12"/>
  <c r="G68" i="13" s="1"/>
  <c r="Q72" i="12"/>
  <c r="E72" i="13" s="1"/>
  <c r="Q75" i="12"/>
  <c r="G74" i="13" s="1"/>
  <c r="Q78" i="12"/>
  <c r="E78" i="13" s="1"/>
  <c r="Q81" i="12"/>
  <c r="G80" i="13" s="1"/>
  <c r="J85" i="12"/>
  <c r="Q87" i="12"/>
  <c r="E87" i="13" s="1"/>
  <c r="Q91" i="12"/>
  <c r="E91" i="13" s="1"/>
  <c r="J265" i="12"/>
  <c r="Q104" i="12"/>
  <c r="E104" i="13" s="1"/>
  <c r="Q107" i="12"/>
  <c r="G106" i="13" s="1"/>
  <c r="Q113" i="12"/>
  <c r="E113" i="13" s="1"/>
  <c r="Q119" i="12"/>
  <c r="G118" i="13" s="1"/>
  <c r="Q122" i="12"/>
  <c r="E122" i="13" s="1"/>
  <c r="Q125" i="12"/>
  <c r="G124" i="13" s="1"/>
  <c r="Q128" i="12"/>
  <c r="E128" i="13" s="1"/>
  <c r="Q131" i="12"/>
  <c r="G130" i="13" s="1"/>
  <c r="Q135" i="12"/>
  <c r="E135" i="13" s="1"/>
  <c r="Q138" i="12"/>
  <c r="G137" i="13" s="1"/>
  <c r="Q141" i="12"/>
  <c r="E141" i="13" s="1"/>
  <c r="Q144" i="12"/>
  <c r="G143" i="13" s="1"/>
  <c r="Q148" i="12"/>
  <c r="E148" i="13" s="1"/>
  <c r="Q151" i="12"/>
  <c r="G150" i="13" s="1"/>
  <c r="Q153" i="12"/>
  <c r="G152" i="13" s="1"/>
  <c r="J158" i="12"/>
  <c r="Q160" i="12"/>
  <c r="G159" i="13" s="1"/>
  <c r="Q163" i="12"/>
  <c r="E163" i="13" s="1"/>
  <c r="Q166" i="12"/>
  <c r="G165" i="13" s="1"/>
  <c r="Q171" i="12"/>
  <c r="E171" i="13" s="1"/>
  <c r="Q177" i="12"/>
  <c r="Q188" i="12"/>
  <c r="E188" i="13" s="1"/>
  <c r="Q191" i="12"/>
  <c r="G190" i="13" s="1"/>
  <c r="Q196" i="12"/>
  <c r="Q199" i="12"/>
  <c r="G198" i="13" s="1"/>
  <c r="Q202" i="12"/>
  <c r="Q205" i="12"/>
  <c r="G206" i="13" s="1"/>
  <c r="H206" i="13" s="1"/>
  <c r="Q211" i="12"/>
  <c r="G212" i="13" s="1"/>
  <c r="H212" i="13" s="1"/>
  <c r="Q214" i="12"/>
  <c r="Q217" i="12"/>
  <c r="G220" i="13" s="1"/>
  <c r="H220" i="13" s="1"/>
  <c r="Q224" i="12"/>
  <c r="G227" i="13" s="1"/>
  <c r="H227" i="13" s="1"/>
  <c r="Q227" i="12"/>
  <c r="E231" i="13" s="1"/>
  <c r="Q231" i="12"/>
  <c r="E235" i="13" s="1"/>
  <c r="Q234" i="12"/>
  <c r="G237" i="13" s="1"/>
  <c r="H237" i="13" s="1"/>
  <c r="Q237" i="12"/>
  <c r="E241" i="13" s="1"/>
  <c r="Q240" i="12"/>
  <c r="G243" i="13" s="1"/>
  <c r="H243" i="13" s="1"/>
  <c r="J244" i="12"/>
  <c r="Q246" i="12"/>
  <c r="E250" i="13" s="1"/>
  <c r="Q249" i="12"/>
  <c r="G252" i="13" s="1"/>
  <c r="H252" i="13" s="1"/>
  <c r="Q252" i="12"/>
  <c r="E256" i="13" s="1"/>
  <c r="Q255" i="12"/>
  <c r="G258" i="13" s="1"/>
  <c r="H258" i="13" s="1"/>
  <c r="Q258" i="12"/>
  <c r="E262" i="13" s="1"/>
  <c r="Q261" i="12"/>
  <c r="G264" i="13" s="1"/>
  <c r="H264" i="13" s="1"/>
  <c r="M265" i="12"/>
  <c r="Q267" i="12"/>
  <c r="E271" i="13" s="1"/>
  <c r="Q270" i="12"/>
  <c r="G273" i="13" s="1"/>
  <c r="H273" i="13" s="1"/>
  <c r="Q276" i="12"/>
  <c r="G279" i="13" s="1"/>
  <c r="H279" i="13" s="1"/>
  <c r="Q279" i="12"/>
  <c r="E283" i="13" s="1"/>
  <c r="Q282" i="12"/>
  <c r="G285" i="13" s="1"/>
  <c r="H285" i="13" s="1"/>
  <c r="Q285" i="12"/>
  <c r="E289" i="13" s="1"/>
  <c r="Q288" i="12"/>
  <c r="G291" i="13" s="1"/>
  <c r="H291" i="13" s="1"/>
  <c r="Q291" i="12"/>
  <c r="E295" i="13" s="1"/>
  <c r="Q294" i="12"/>
  <c r="G297" i="13" s="1"/>
  <c r="H297" i="13" s="1"/>
  <c r="Q299" i="12"/>
  <c r="E303" i="13" s="1"/>
  <c r="Q302" i="12"/>
  <c r="G305" i="13" s="1"/>
  <c r="H305" i="13" s="1"/>
  <c r="Q305" i="12"/>
  <c r="E309" i="13" s="1"/>
  <c r="Q308" i="12"/>
  <c r="G311" i="13" s="1"/>
  <c r="H311" i="13" s="1"/>
  <c r="Q311" i="12"/>
  <c r="E315" i="13" s="1"/>
  <c r="Q314" i="12"/>
  <c r="G317" i="13" s="1"/>
  <c r="H317" i="13" s="1"/>
  <c r="Q317" i="12"/>
  <c r="E321" i="13" s="1"/>
  <c r="Q320" i="12"/>
  <c r="G323" i="13" s="1"/>
  <c r="H323" i="13" s="1"/>
  <c r="Q323" i="12"/>
  <c r="E327" i="13" s="1"/>
  <c r="Q94" i="12"/>
  <c r="G93" i="13" s="1"/>
  <c r="Q100" i="12"/>
  <c r="E100" i="13" s="1"/>
  <c r="Q103" i="12"/>
  <c r="G102" i="13" s="1"/>
  <c r="Q106" i="12"/>
  <c r="E106" i="13" s="1"/>
  <c r="Q112" i="12"/>
  <c r="G111" i="13" s="1"/>
  <c r="J116" i="12"/>
  <c r="Q118" i="12"/>
  <c r="E118" i="13" s="1"/>
  <c r="Q121" i="12"/>
  <c r="G120" i="13" s="1"/>
  <c r="H120" i="13" s="1"/>
  <c r="Q124" i="12"/>
  <c r="E124" i="13" s="1"/>
  <c r="Q127" i="12"/>
  <c r="G126" i="13" s="1"/>
  <c r="H126" i="13" s="1"/>
  <c r="Q130" i="12"/>
  <c r="E130" i="13" s="1"/>
  <c r="J133" i="12"/>
  <c r="J134" i="12"/>
  <c r="Q137" i="12"/>
  <c r="E137" i="13" s="1"/>
  <c r="Q140" i="12"/>
  <c r="G139" i="13" s="1"/>
  <c r="Q143" i="12"/>
  <c r="E143" i="13" s="1"/>
  <c r="J147" i="12"/>
  <c r="Q150" i="12"/>
  <c r="E150" i="13" s="1"/>
  <c r="Q152" i="12"/>
  <c r="E152" i="13" s="1"/>
  <c r="J157" i="12"/>
  <c r="Q159" i="12"/>
  <c r="E159" i="13" s="1"/>
  <c r="Q162" i="12"/>
  <c r="G161" i="13" s="1"/>
  <c r="Q165" i="12"/>
  <c r="E165" i="13" s="1"/>
  <c r="Q170" i="12"/>
  <c r="G169" i="13" s="1"/>
  <c r="Q175" i="12"/>
  <c r="E175" i="13" s="1"/>
  <c r="M185" i="12"/>
  <c r="Q187" i="12"/>
  <c r="G186" i="13" s="1"/>
  <c r="Q190" i="12"/>
  <c r="E190" i="13" s="1"/>
  <c r="M193" i="12"/>
  <c r="Q195" i="12"/>
  <c r="G194" i="13" s="1"/>
  <c r="Q198" i="12"/>
  <c r="Q201" i="12"/>
  <c r="G200" i="13" s="1"/>
  <c r="Q204" i="12"/>
  <c r="Q207" i="12"/>
  <c r="G208" i="13" s="1"/>
  <c r="H208" i="13" s="1"/>
  <c r="O184" i="12"/>
  <c r="M209" i="12"/>
  <c r="Q210" i="12"/>
  <c r="E212" i="13" s="1"/>
  <c r="Q213" i="12"/>
  <c r="G214" i="13" s="1"/>
  <c r="H214" i="13" s="1"/>
  <c r="Q216" i="12"/>
  <c r="E220" i="13" s="1"/>
  <c r="Q219" i="12"/>
  <c r="G222" i="13" s="1"/>
  <c r="H222" i="13" s="1"/>
  <c r="M221" i="12"/>
  <c r="M222" i="12"/>
  <c r="Q223" i="12"/>
  <c r="E227" i="13" s="1"/>
  <c r="Q226" i="12"/>
  <c r="G229" i="13" s="1"/>
  <c r="H229" i="13" s="1"/>
  <c r="Q230" i="12"/>
  <c r="G233" i="13" s="1"/>
  <c r="H233" i="13" s="1"/>
  <c r="Q233" i="12"/>
  <c r="E237" i="13" s="1"/>
  <c r="Q236" i="12"/>
  <c r="G239" i="13" s="1"/>
  <c r="H239" i="13" s="1"/>
  <c r="Q239" i="12"/>
  <c r="E243" i="13" s="1"/>
  <c r="Q242" i="12"/>
  <c r="G245" i="13" s="1"/>
  <c r="H245" i="13" s="1"/>
  <c r="P244" i="12"/>
  <c r="Q244" i="12" s="1"/>
  <c r="E248" i="13" s="1"/>
  <c r="Q248" i="12"/>
  <c r="E252" i="13" s="1"/>
  <c r="Q251" i="12"/>
  <c r="G254" i="13" s="1"/>
  <c r="H254" i="13" s="1"/>
  <c r="Q254" i="12"/>
  <c r="E258" i="13" s="1"/>
  <c r="Q257" i="12"/>
  <c r="G260" i="13" s="1"/>
  <c r="H260" i="13" s="1"/>
  <c r="Q260" i="12"/>
  <c r="E264" i="13" s="1"/>
  <c r="Q263" i="12"/>
  <c r="G266" i="13" s="1"/>
  <c r="H266" i="13" s="1"/>
  <c r="Q269" i="12"/>
  <c r="E273" i="13" s="1"/>
  <c r="Q272" i="12"/>
  <c r="G275" i="13" s="1"/>
  <c r="H275" i="13" s="1"/>
  <c r="M273" i="12"/>
  <c r="Q275" i="12"/>
  <c r="E279" i="13" s="1"/>
  <c r="Q278" i="12"/>
  <c r="G281" i="13" s="1"/>
  <c r="H281" i="13" s="1"/>
  <c r="Q281" i="12"/>
  <c r="E285" i="13" s="1"/>
  <c r="Q284" i="12"/>
  <c r="G287" i="13" s="1"/>
  <c r="H287" i="13" s="1"/>
  <c r="Q287" i="12"/>
  <c r="E291" i="13" s="1"/>
  <c r="Q290" i="12"/>
  <c r="G293" i="13" s="1"/>
  <c r="H293" i="13" s="1"/>
  <c r="Q293" i="12"/>
  <c r="E297" i="13" s="1"/>
  <c r="M295" i="12"/>
  <c r="J296" i="12"/>
  <c r="Q298" i="12"/>
  <c r="G301" i="13" s="1"/>
  <c r="H301" i="13" s="1"/>
  <c r="Q301" i="12"/>
  <c r="E305" i="13" s="1"/>
  <c r="Q304" i="12"/>
  <c r="G307" i="13" s="1"/>
  <c r="H307" i="13" s="1"/>
  <c r="Q307" i="12"/>
  <c r="E311" i="13" s="1"/>
  <c r="Q310" i="12"/>
  <c r="G313" i="13" s="1"/>
  <c r="H313" i="13" s="1"/>
  <c r="Q313" i="12"/>
  <c r="E317" i="13" s="1"/>
  <c r="Q316" i="12"/>
  <c r="G319" i="13" s="1"/>
  <c r="H319" i="13" s="1"/>
  <c r="Q319" i="12"/>
  <c r="E323" i="13" s="1"/>
  <c r="Q322" i="12"/>
  <c r="G325" i="13" s="1"/>
  <c r="H325" i="13" s="1"/>
  <c r="O5" i="11"/>
  <c r="F4" i="11"/>
  <c r="I4" i="11"/>
  <c r="Q12" i="11"/>
  <c r="Q15" i="11"/>
  <c r="I14" i="13" s="1"/>
  <c r="Q21" i="11"/>
  <c r="I20" i="13" s="1"/>
  <c r="Q24" i="11"/>
  <c r="Q27" i="11"/>
  <c r="I26" i="13" s="1"/>
  <c r="Q31" i="11"/>
  <c r="I30" i="13" s="1"/>
  <c r="Q33" i="11"/>
  <c r="I32" i="13" s="1"/>
  <c r="Q36" i="11"/>
  <c r="I49" i="13"/>
  <c r="I53" i="13"/>
  <c r="H53" i="13" s="1"/>
  <c r="I62" i="13"/>
  <c r="I68" i="13"/>
  <c r="H68" i="13" s="1"/>
  <c r="I74" i="13"/>
  <c r="I80" i="13"/>
  <c r="I89" i="13"/>
  <c r="I98" i="13"/>
  <c r="I104" i="13"/>
  <c r="I113" i="13"/>
  <c r="H113" i="13" s="1"/>
  <c r="I122" i="13"/>
  <c r="I128" i="13"/>
  <c r="H128" i="13" s="1"/>
  <c r="E6" i="11"/>
  <c r="J6" i="11" s="1"/>
  <c r="M8" i="11"/>
  <c r="O6" i="11"/>
  <c r="O4" i="11" s="1"/>
  <c r="K7" i="11"/>
  <c r="M7" i="11" s="1"/>
  <c r="Q10" i="11"/>
  <c r="Q14" i="11"/>
  <c r="Q17" i="11"/>
  <c r="I16" i="13" s="1"/>
  <c r="Q19" i="11"/>
  <c r="I18" i="13" s="1"/>
  <c r="J22" i="11"/>
  <c r="Q30" i="11"/>
  <c r="I45" i="13"/>
  <c r="I55" i="13"/>
  <c r="I64" i="13"/>
  <c r="H64" i="13" s="1"/>
  <c r="I70" i="13"/>
  <c r="I76" i="13"/>
  <c r="H76" i="13" s="1"/>
  <c r="I82" i="13"/>
  <c r="I87" i="13"/>
  <c r="I91" i="13"/>
  <c r="I96" i="13"/>
  <c r="I100" i="13"/>
  <c r="H100" i="13" s="1"/>
  <c r="I106" i="13"/>
  <c r="I116" i="13"/>
  <c r="I118" i="13"/>
  <c r="I124" i="13"/>
  <c r="H124" i="13" s="1"/>
  <c r="I130" i="13"/>
  <c r="I137" i="13"/>
  <c r="I143" i="13"/>
  <c r="H143" i="13" s="1"/>
  <c r="I150" i="13"/>
  <c r="I159" i="13"/>
  <c r="H159" i="13" s="1"/>
  <c r="I165" i="13"/>
  <c r="I184" i="13"/>
  <c r="I190" i="13"/>
  <c r="H190" i="13" s="1"/>
  <c r="I198" i="13"/>
  <c r="Q325" i="11"/>
  <c r="I135" i="13"/>
  <c r="I141" i="13"/>
  <c r="I152" i="13"/>
  <c r="I161" i="13"/>
  <c r="I169" i="13"/>
  <c r="I186" i="13"/>
  <c r="I194" i="13"/>
  <c r="H194" i="13" s="1"/>
  <c r="I200" i="13"/>
  <c r="Q165" i="1"/>
  <c r="P157" i="1"/>
  <c r="M210" i="1"/>
  <c r="J210" i="1"/>
  <c r="N184" i="1"/>
  <c r="P184" i="1" s="1"/>
  <c r="F184" i="1"/>
  <c r="G185" i="1"/>
  <c r="P211" i="1"/>
  <c r="Q211" i="1" s="1"/>
  <c r="K210" i="13" s="1"/>
  <c r="G184" i="1"/>
  <c r="E184" i="1"/>
  <c r="M8" i="13"/>
  <c r="M10" i="13"/>
  <c r="M146" i="13"/>
  <c r="M53" i="13"/>
  <c r="M91" i="13"/>
  <c r="M98" i="13"/>
  <c r="M120" i="13"/>
  <c r="M122" i="13"/>
  <c r="M133" i="13"/>
  <c r="M135" i="13"/>
  <c r="M141" i="13"/>
  <c r="M16" i="13"/>
  <c r="M28" i="13"/>
  <c r="M32" i="13"/>
  <c r="M34" i="13"/>
  <c r="M41" i="13"/>
  <c r="M70" i="13"/>
  <c r="M74" i="13"/>
  <c r="M76" i="13"/>
  <c r="M51" i="13"/>
  <c r="M55" i="13"/>
  <c r="M60" i="13"/>
  <c r="M64" i="13"/>
  <c r="M66" i="13"/>
  <c r="M78" i="13"/>
  <c r="M82" i="13"/>
  <c r="M87" i="13"/>
  <c r="M100" i="13"/>
  <c r="M102" i="13"/>
  <c r="M124" i="13"/>
  <c r="M128" i="13"/>
  <c r="M137" i="13"/>
  <c r="M143" i="13"/>
  <c r="M152" i="13"/>
  <c r="M161" i="13"/>
  <c r="M169" i="13"/>
  <c r="M188" i="13"/>
  <c r="M150" i="13"/>
  <c r="M157" i="13"/>
  <c r="M163" i="13"/>
  <c r="M186" i="13"/>
  <c r="M190" i="13"/>
  <c r="M184" i="13"/>
  <c r="M194" i="13"/>
  <c r="M200" i="13"/>
  <c r="O12" i="13"/>
  <c r="O34" i="13"/>
  <c r="O36" i="13"/>
  <c r="P36" i="13" s="1"/>
  <c r="O41" i="13"/>
  <c r="P41" i="13" s="1"/>
  <c r="O51" i="13"/>
  <c r="P51" i="13" s="1"/>
  <c r="O60" i="13"/>
  <c r="P60" i="13" s="1"/>
  <c r="O66" i="13"/>
  <c r="P66" i="13" s="1"/>
  <c r="O72" i="13"/>
  <c r="P72" i="13" s="1"/>
  <c r="O78" i="13"/>
  <c r="P78" i="13" s="1"/>
  <c r="O87" i="13"/>
  <c r="P87" i="13" s="1"/>
  <c r="O91" i="13"/>
  <c r="P91" i="13" s="1"/>
  <c r="O100" i="13"/>
  <c r="P100" i="13" s="1"/>
  <c r="O106" i="13"/>
  <c r="O118" i="13"/>
  <c r="O124" i="13"/>
  <c r="O130" i="13"/>
  <c r="O16" i="13"/>
  <c r="O18" i="13"/>
  <c r="O32" i="13"/>
  <c r="O49" i="13"/>
  <c r="O55" i="13"/>
  <c r="O64" i="13"/>
  <c r="O70" i="13"/>
  <c r="O76" i="13"/>
  <c r="O82" i="13"/>
  <c r="O98" i="13"/>
  <c r="O104" i="13"/>
  <c r="P104" i="13" s="1"/>
  <c r="O139" i="13"/>
  <c r="O161" i="13"/>
  <c r="O169" i="13"/>
  <c r="O186" i="13"/>
  <c r="O194" i="13"/>
  <c r="O200" i="13"/>
  <c r="O113" i="13"/>
  <c r="P113" i="13" s="1"/>
  <c r="O122" i="13"/>
  <c r="P122" i="13" s="1"/>
  <c r="O128" i="13"/>
  <c r="P128" i="13" s="1"/>
  <c r="O133" i="13"/>
  <c r="O135" i="13"/>
  <c r="P135" i="13" s="1"/>
  <c r="O141" i="13"/>
  <c r="P141" i="13" s="1"/>
  <c r="O146" i="13"/>
  <c r="O148" i="13"/>
  <c r="P148" i="13" s="1"/>
  <c r="O154" i="13"/>
  <c r="P154" i="13" s="1"/>
  <c r="O163" i="13"/>
  <c r="P163" i="13" s="1"/>
  <c r="O188" i="13"/>
  <c r="P188" i="13" s="1"/>
  <c r="O196" i="13"/>
  <c r="P196" i="13" s="1"/>
  <c r="Q12" i="13"/>
  <c r="R12" i="13" s="1"/>
  <c r="Q16" i="13"/>
  <c r="R16" i="13" s="1"/>
  <c r="Q18" i="13"/>
  <c r="R18" i="13" s="1"/>
  <c r="Q30" i="13"/>
  <c r="R30" i="13" s="1"/>
  <c r="Q34" i="13"/>
  <c r="R34" i="13" s="1"/>
  <c r="Q49" i="13"/>
  <c r="Q55" i="13"/>
  <c r="Q64" i="13"/>
  <c r="Q70" i="13"/>
  <c r="Q76" i="13"/>
  <c r="Q82" i="13"/>
  <c r="Q98" i="13"/>
  <c r="R98" i="13" s="1"/>
  <c r="Q14" i="13"/>
  <c r="P14" i="13" s="1"/>
  <c r="Q53" i="13"/>
  <c r="P53" i="13" s="1"/>
  <c r="Q62" i="13"/>
  <c r="Q68" i="13"/>
  <c r="Q74" i="13"/>
  <c r="Q80" i="13"/>
  <c r="Q106" i="13"/>
  <c r="Q118" i="13"/>
  <c r="R118" i="13" s="1"/>
  <c r="Q124" i="13"/>
  <c r="R124" i="13" s="1"/>
  <c r="Q130" i="13"/>
  <c r="R130" i="13" s="1"/>
  <c r="Q137" i="13"/>
  <c r="Q143" i="13"/>
  <c r="Q150" i="13"/>
  <c r="Q159" i="13"/>
  <c r="Q165" i="13"/>
  <c r="R165" i="13" s="1"/>
  <c r="Q190" i="13"/>
  <c r="Q198" i="13"/>
  <c r="P198" i="13" s="1"/>
  <c r="Q93" i="13"/>
  <c r="Q102" i="13"/>
  <c r="Q111" i="13"/>
  <c r="R111" i="13" s="1"/>
  <c r="Q120" i="13"/>
  <c r="Q126" i="13"/>
  <c r="P126" i="13" s="1"/>
  <c r="Q133" i="13"/>
  <c r="Q139" i="13"/>
  <c r="R139" i="13" s="1"/>
  <c r="Q146" i="13"/>
  <c r="Q152" i="13"/>
  <c r="P152" i="13" s="1"/>
  <c r="Q161" i="13"/>
  <c r="Q169" i="13"/>
  <c r="Q186" i="13"/>
  <c r="Q194" i="13"/>
  <c r="R194" i="13" s="1"/>
  <c r="Q200" i="13"/>
  <c r="R200" i="13" s="1"/>
  <c r="S14" i="13"/>
  <c r="T14" i="13" s="1"/>
  <c r="S20" i="13"/>
  <c r="T20" i="13" s="1"/>
  <c r="S32" i="13"/>
  <c r="T32" i="13" s="1"/>
  <c r="S41" i="13"/>
  <c r="T41" i="13" s="1"/>
  <c r="S47" i="13"/>
  <c r="T47" i="13" s="1"/>
  <c r="S49" i="13"/>
  <c r="T49" i="13" s="1"/>
  <c r="S53" i="13"/>
  <c r="T53" i="13" s="1"/>
  <c r="S55" i="13"/>
  <c r="T55" i="13" s="1"/>
  <c r="S60" i="13"/>
  <c r="T60" i="13" s="1"/>
  <c r="S62" i="13"/>
  <c r="T62" i="13" s="1"/>
  <c r="S66" i="13"/>
  <c r="T66" i="13" s="1"/>
  <c r="S68" i="13"/>
  <c r="T68" i="13" s="1"/>
  <c r="S72" i="13"/>
  <c r="T72" i="13" s="1"/>
  <c r="S74" i="13"/>
  <c r="T74" i="13" s="1"/>
  <c r="S78" i="13"/>
  <c r="T78" i="13" s="1"/>
  <c r="S80" i="13"/>
  <c r="T80" i="13" s="1"/>
  <c r="S87" i="13"/>
  <c r="T87" i="13" s="1"/>
  <c r="S100" i="13"/>
  <c r="T100" i="13" s="1"/>
  <c r="S106" i="13"/>
  <c r="T106" i="13" s="1"/>
  <c r="S113" i="13"/>
  <c r="T113" i="13" s="1"/>
  <c r="S120" i="13"/>
  <c r="T120" i="13" s="1"/>
  <c r="S126" i="13"/>
  <c r="T126" i="13" s="1"/>
  <c r="S133" i="13"/>
  <c r="T133" i="13" s="1"/>
  <c r="S135" i="13"/>
  <c r="T135" i="13" s="1"/>
  <c r="S141" i="13"/>
  <c r="T141" i="13" s="1"/>
  <c r="S150" i="13"/>
  <c r="T150" i="13" s="1"/>
  <c r="S159" i="13"/>
  <c r="T159" i="13" s="1"/>
  <c r="T190" i="13"/>
  <c r="T196" i="13"/>
  <c r="S109" i="13"/>
  <c r="T109" i="13" s="1"/>
  <c r="S45" i="13"/>
  <c r="T45" i="13" s="1"/>
  <c r="S51" i="13"/>
  <c r="T51" i="13" s="1"/>
  <c r="S64" i="13"/>
  <c r="T64" i="13" s="1"/>
  <c r="S70" i="13"/>
  <c r="T70" i="13" s="1"/>
  <c r="S76" i="13"/>
  <c r="T76" i="13" s="1"/>
  <c r="S82" i="13"/>
  <c r="T82" i="13" s="1"/>
  <c r="S96" i="13"/>
  <c r="T96" i="13" s="1"/>
  <c r="S102" i="13"/>
  <c r="T102" i="13" s="1"/>
  <c r="S122" i="13"/>
  <c r="T122" i="13" s="1"/>
  <c r="S128" i="13"/>
  <c r="T128" i="13" s="1"/>
  <c r="S137" i="13"/>
  <c r="T137" i="13" s="1"/>
  <c r="S143" i="13"/>
  <c r="T143" i="13" s="1"/>
  <c r="S152" i="13"/>
  <c r="T152" i="13" s="1"/>
  <c r="S161" i="13"/>
  <c r="T161" i="13" s="1"/>
  <c r="T186" i="13"/>
  <c r="T188" i="13"/>
  <c r="W41" i="13"/>
  <c r="W53" i="13"/>
  <c r="W60" i="13"/>
  <c r="W66" i="13"/>
  <c r="W72" i="13"/>
  <c r="W76" i="13"/>
  <c r="W78" i="13"/>
  <c r="W93" i="13"/>
  <c r="W111" i="13"/>
  <c r="W116" i="13"/>
  <c r="W120" i="13"/>
  <c r="W126" i="13"/>
  <c r="W139" i="13"/>
  <c r="W148" i="13"/>
  <c r="W161" i="13"/>
  <c r="W169" i="13"/>
  <c r="W10" i="13"/>
  <c r="W12" i="13"/>
  <c r="W16" i="13"/>
  <c r="W18" i="13"/>
  <c r="W24" i="13"/>
  <c r="W28" i="13"/>
  <c r="W30" i="13"/>
  <c r="W34" i="13"/>
  <c r="W36" i="13"/>
  <c r="W49" i="13"/>
  <c r="W62" i="13"/>
  <c r="W68" i="13"/>
  <c r="W74" i="13"/>
  <c r="W80" i="13"/>
  <c r="W87" i="13"/>
  <c r="W96" i="13"/>
  <c r="W98" i="13"/>
  <c r="W104" i="13"/>
  <c r="W113" i="13"/>
  <c r="W154" i="13"/>
  <c r="W163" i="13"/>
  <c r="M7" i="12"/>
  <c r="M6" i="12"/>
  <c r="K4" i="12"/>
  <c r="Q45" i="12"/>
  <c r="P43" i="12"/>
  <c r="P90" i="12"/>
  <c r="G89" i="13" s="1"/>
  <c r="J96" i="12"/>
  <c r="Q96" i="12" s="1"/>
  <c r="E96" i="13" s="1"/>
  <c r="Q116" i="12"/>
  <c r="E116" i="13" s="1"/>
  <c r="E4" i="12"/>
  <c r="O4" i="12"/>
  <c r="F7" i="12"/>
  <c r="F5" i="12" s="1"/>
  <c r="I7" i="12"/>
  <c r="I5" i="12" s="1"/>
  <c r="P9" i="12"/>
  <c r="Q11" i="12"/>
  <c r="Q20" i="12"/>
  <c r="E20" i="13" s="1"/>
  <c r="Q28" i="12"/>
  <c r="E28" i="13" s="1"/>
  <c r="Q29" i="12"/>
  <c r="P40" i="12"/>
  <c r="Q47" i="12"/>
  <c r="E47" i="13" s="1"/>
  <c r="P44" i="12"/>
  <c r="Q48" i="12"/>
  <c r="G47" i="13" s="1"/>
  <c r="M59" i="12"/>
  <c r="J97" i="12"/>
  <c r="M110" i="12"/>
  <c r="J117" i="12"/>
  <c r="P133" i="12"/>
  <c r="P184" i="12"/>
  <c r="J209" i="12"/>
  <c r="Q209" i="12" s="1"/>
  <c r="G210" i="13" s="1"/>
  <c r="H210" i="13" s="1"/>
  <c r="E185" i="12"/>
  <c r="M274" i="12"/>
  <c r="K266" i="12"/>
  <c r="M266" i="12" s="1"/>
  <c r="L4" i="12"/>
  <c r="J8" i="12"/>
  <c r="M9" i="12"/>
  <c r="M22" i="12"/>
  <c r="J40" i="12"/>
  <c r="M40" i="12"/>
  <c r="Q46" i="12"/>
  <c r="M44" i="12"/>
  <c r="J59" i="12"/>
  <c r="P97" i="12"/>
  <c r="J110" i="12"/>
  <c r="P117" i="12"/>
  <c r="M133" i="12"/>
  <c r="J192" i="12"/>
  <c r="Q192" i="12"/>
  <c r="E192" i="13" s="1"/>
  <c r="P295" i="12"/>
  <c r="N265" i="12"/>
  <c r="P265" i="12" s="1"/>
  <c r="M146" i="12"/>
  <c r="Q154" i="12"/>
  <c r="E154" i="13" s="1"/>
  <c r="J193" i="12"/>
  <c r="P208" i="12"/>
  <c r="J221" i="12"/>
  <c r="G266" i="12"/>
  <c r="J273" i="12"/>
  <c r="J274" i="12"/>
  <c r="E266" i="12"/>
  <c r="J146" i="12"/>
  <c r="P193" i="12"/>
  <c r="M208" i="12"/>
  <c r="P221" i="12"/>
  <c r="P273" i="12"/>
  <c r="P274" i="12"/>
  <c r="N266" i="12"/>
  <c r="Q296" i="12"/>
  <c r="G299" i="13" s="1"/>
  <c r="H299" i="13" s="1"/>
  <c r="I39" i="13"/>
  <c r="E5" i="11"/>
  <c r="Q8" i="11"/>
  <c r="P7" i="11"/>
  <c r="M6" i="11"/>
  <c r="J9" i="11"/>
  <c r="M9" i="11"/>
  <c r="P9" i="11"/>
  <c r="M22" i="11"/>
  <c r="P22" i="11"/>
  <c r="Q26" i="11"/>
  <c r="Q35" i="11"/>
  <c r="I34" i="13" s="1"/>
  <c r="I58" i="13"/>
  <c r="I109" i="13"/>
  <c r="Q11" i="11"/>
  <c r="I10" i="13" s="1"/>
  <c r="Q20" i="11"/>
  <c r="Q29" i="11"/>
  <c r="I41" i="13"/>
  <c r="I133" i="13"/>
  <c r="I146" i="13"/>
  <c r="I148" i="13"/>
  <c r="W51" i="13"/>
  <c r="W64" i="13"/>
  <c r="W82" i="13"/>
  <c r="W89" i="13"/>
  <c r="W85" i="13"/>
  <c r="W135" i="13"/>
  <c r="W157" i="13"/>
  <c r="W39" i="13"/>
  <c r="W47" i="13"/>
  <c r="W70" i="13"/>
  <c r="W102" i="13"/>
  <c r="W122" i="13"/>
  <c r="W141" i="13"/>
  <c r="W150" i="13"/>
  <c r="S8" i="13"/>
  <c r="T8" i="13" s="1"/>
  <c r="S39" i="13"/>
  <c r="T39" i="13" s="1"/>
  <c r="S58" i="13"/>
  <c r="T58" i="13" s="1"/>
  <c r="S146" i="13"/>
  <c r="T146" i="13" s="1"/>
  <c r="S157" i="13"/>
  <c r="T157" i="13" s="1"/>
  <c r="T192" i="13"/>
  <c r="S93" i="13"/>
  <c r="T93" i="13" s="1"/>
  <c r="S169" i="13"/>
  <c r="T169" i="13" s="1"/>
  <c r="T198" i="13"/>
  <c r="Q8" i="13"/>
  <c r="Q10" i="13"/>
  <c r="R10" i="13" s="1"/>
  <c r="Q28" i="13"/>
  <c r="R28" i="13" s="1"/>
  <c r="Q32" i="13"/>
  <c r="Q45" i="13"/>
  <c r="Q96" i="13"/>
  <c r="Q109" i="13"/>
  <c r="Q116" i="13"/>
  <c r="Q157" i="13"/>
  <c r="Q24" i="13"/>
  <c r="R24" i="13" s="1"/>
  <c r="Q58" i="13"/>
  <c r="Q89" i="13"/>
  <c r="R89" i="13" s="1"/>
  <c r="Q85" i="13"/>
  <c r="Q184" i="13"/>
  <c r="Q39" i="13"/>
  <c r="Q47" i="13"/>
  <c r="O89" i="13"/>
  <c r="O85" i="13"/>
  <c r="O10" i="13"/>
  <c r="O47" i="13"/>
  <c r="O109" i="13"/>
  <c r="O184" i="13"/>
  <c r="O157" i="13"/>
  <c r="O96" i="13"/>
  <c r="M58" i="13"/>
  <c r="M109" i="13"/>
  <c r="M116" i="13"/>
  <c r="M96" i="13"/>
  <c r="M39" i="13"/>
  <c r="M36" i="13"/>
  <c r="M49" i="13"/>
  <c r="M68" i="13"/>
  <c r="M85" i="13"/>
  <c r="M93" i="13"/>
  <c r="M113" i="13"/>
  <c r="M30" i="13"/>
  <c r="M62" i="13"/>
  <c r="M80" i="13"/>
  <c r="M106" i="13"/>
  <c r="M126" i="13"/>
  <c r="M196" i="13"/>
  <c r="M192" i="13"/>
  <c r="Q216" i="1"/>
  <c r="I184" i="1"/>
  <c r="Q210" i="1"/>
  <c r="K198" i="13"/>
  <c r="L198" i="13" s="1"/>
  <c r="Q166" i="1"/>
  <c r="K165" i="13" s="1"/>
  <c r="O117" i="1"/>
  <c r="N117" i="1"/>
  <c r="O116" i="1"/>
  <c r="N116" i="1"/>
  <c r="L117" i="1"/>
  <c r="K117" i="1"/>
  <c r="L116" i="1"/>
  <c r="K116" i="1"/>
  <c r="I117" i="1"/>
  <c r="H117" i="1"/>
  <c r="G117" i="1"/>
  <c r="F117" i="1"/>
  <c r="I116" i="1"/>
  <c r="H116" i="1"/>
  <c r="G116" i="1"/>
  <c r="F116" i="1"/>
  <c r="E117" i="1"/>
  <c r="E116" i="1"/>
  <c r="P131" i="1"/>
  <c r="M131" i="1"/>
  <c r="J131" i="1"/>
  <c r="P130" i="1"/>
  <c r="M130" i="1"/>
  <c r="J130" i="1"/>
  <c r="P96" i="13" l="1"/>
  <c r="Q109" i="12"/>
  <c r="E109" i="13" s="1"/>
  <c r="Q146" i="12"/>
  <c r="E146" i="13" s="1"/>
  <c r="G177" i="13"/>
  <c r="Q8" i="12"/>
  <c r="E8" i="13" s="1"/>
  <c r="Q147" i="12"/>
  <c r="G146" i="13" s="1"/>
  <c r="H146" i="13" s="1"/>
  <c r="Q58" i="12"/>
  <c r="E58" i="13" s="1"/>
  <c r="E177" i="13"/>
  <c r="Q86" i="12"/>
  <c r="G85" i="13" s="1"/>
  <c r="R47" i="13"/>
  <c r="H161" i="13"/>
  <c r="P184" i="13"/>
  <c r="P157" i="13"/>
  <c r="P89" i="13"/>
  <c r="R58" i="13"/>
  <c r="H148" i="13"/>
  <c r="H200" i="13"/>
  <c r="H198" i="13"/>
  <c r="H165" i="13"/>
  <c r="R32" i="13"/>
  <c r="H135" i="13"/>
  <c r="H137" i="13"/>
  <c r="H118" i="13"/>
  <c r="H87" i="13"/>
  <c r="H122" i="13"/>
  <c r="H72" i="13"/>
  <c r="H51" i="13"/>
  <c r="R39" i="13"/>
  <c r="R96" i="13"/>
  <c r="H186" i="13"/>
  <c r="H150" i="13"/>
  <c r="H130" i="13"/>
  <c r="H82" i="13"/>
  <c r="H154" i="13"/>
  <c r="R45" i="13"/>
  <c r="H169" i="13"/>
  <c r="H106" i="13"/>
  <c r="H91" i="13"/>
  <c r="H55" i="13"/>
  <c r="H104" i="13"/>
  <c r="H80" i="13"/>
  <c r="H62" i="13"/>
  <c r="H188" i="13"/>
  <c r="H111" i="13"/>
  <c r="R70" i="13"/>
  <c r="P10" i="13"/>
  <c r="P47" i="13"/>
  <c r="P146" i="13"/>
  <c r="P200" i="13"/>
  <c r="P169" i="13"/>
  <c r="P76" i="13"/>
  <c r="P55" i="13"/>
  <c r="J210" i="13"/>
  <c r="L210" i="13"/>
  <c r="H93" i="13"/>
  <c r="H66" i="13"/>
  <c r="R135" i="13"/>
  <c r="R60" i="13"/>
  <c r="J165" i="13"/>
  <c r="R157" i="13"/>
  <c r="H41" i="13"/>
  <c r="H152" i="13"/>
  <c r="H70" i="13"/>
  <c r="H98" i="13"/>
  <c r="H74" i="13"/>
  <c r="H32" i="13"/>
  <c r="H102" i="13"/>
  <c r="H78" i="13"/>
  <c r="H60" i="13"/>
  <c r="H139" i="13"/>
  <c r="P30" i="13"/>
  <c r="R113" i="13"/>
  <c r="J198" i="13"/>
  <c r="R161" i="13"/>
  <c r="R120" i="13"/>
  <c r="R93" i="13"/>
  <c r="R49" i="13"/>
  <c r="P133" i="13"/>
  <c r="H141" i="13"/>
  <c r="H89" i="13"/>
  <c r="H49" i="13"/>
  <c r="L165" i="13"/>
  <c r="R128" i="13"/>
  <c r="X150" i="13"/>
  <c r="V150" i="13"/>
  <c r="X184" i="13"/>
  <c r="V184" i="13"/>
  <c r="X89" i="13"/>
  <c r="V89" i="13"/>
  <c r="X113" i="13"/>
  <c r="V113" i="13"/>
  <c r="X74" i="13"/>
  <c r="V74" i="13"/>
  <c r="X30" i="13"/>
  <c r="V30" i="13"/>
  <c r="X10" i="13"/>
  <c r="V10" i="13"/>
  <c r="X200" i="13"/>
  <c r="V200" i="13"/>
  <c r="X169" i="13"/>
  <c r="V169" i="13"/>
  <c r="X116" i="13"/>
  <c r="V116" i="13"/>
  <c r="X66" i="13"/>
  <c r="V66" i="13"/>
  <c r="X141" i="13"/>
  <c r="V141" i="13"/>
  <c r="X70" i="13"/>
  <c r="V70" i="13"/>
  <c r="X47" i="13"/>
  <c r="V47" i="13"/>
  <c r="X135" i="13"/>
  <c r="V135" i="13"/>
  <c r="X82" i="13"/>
  <c r="V82" i="13"/>
  <c r="X196" i="13"/>
  <c r="V196" i="13"/>
  <c r="X163" i="13"/>
  <c r="V163" i="13"/>
  <c r="X104" i="13"/>
  <c r="V104" i="13"/>
  <c r="X87" i="13"/>
  <c r="V87" i="13"/>
  <c r="X68" i="13"/>
  <c r="V68" i="13"/>
  <c r="X36" i="13"/>
  <c r="V36" i="13"/>
  <c r="X28" i="13"/>
  <c r="V28" i="13"/>
  <c r="X16" i="13"/>
  <c r="V16" i="13"/>
  <c r="X194" i="13"/>
  <c r="V194" i="13"/>
  <c r="X161" i="13"/>
  <c r="V161" i="13"/>
  <c r="X126" i="13"/>
  <c r="V126" i="13"/>
  <c r="X111" i="13"/>
  <c r="V111" i="13"/>
  <c r="X76" i="13"/>
  <c r="V76" i="13"/>
  <c r="X60" i="13"/>
  <c r="V60" i="13"/>
  <c r="X102" i="13"/>
  <c r="V102" i="13"/>
  <c r="X157" i="13"/>
  <c r="V157" i="13"/>
  <c r="X51" i="13"/>
  <c r="V51" i="13"/>
  <c r="X96" i="13"/>
  <c r="V96" i="13"/>
  <c r="X49" i="13"/>
  <c r="V49" i="13"/>
  <c r="X18" i="13"/>
  <c r="V18" i="13"/>
  <c r="X139" i="13"/>
  <c r="V139" i="13"/>
  <c r="X78" i="13"/>
  <c r="V78" i="13"/>
  <c r="X41" i="13"/>
  <c r="V41" i="13"/>
  <c r="X192" i="13"/>
  <c r="V192" i="13"/>
  <c r="X122" i="13"/>
  <c r="V122" i="13"/>
  <c r="X39" i="13"/>
  <c r="V39" i="13"/>
  <c r="X85" i="13"/>
  <c r="V85" i="13"/>
  <c r="X64" i="13"/>
  <c r="V64" i="13"/>
  <c r="X188" i="13"/>
  <c r="V188" i="13"/>
  <c r="X154" i="13"/>
  <c r="V154" i="13"/>
  <c r="X98" i="13"/>
  <c r="V98" i="13"/>
  <c r="X80" i="13"/>
  <c r="V80" i="13"/>
  <c r="X62" i="13"/>
  <c r="V62" i="13"/>
  <c r="X34" i="13"/>
  <c r="V34" i="13"/>
  <c r="X24" i="13"/>
  <c r="V24" i="13"/>
  <c r="X12" i="13"/>
  <c r="V12" i="13"/>
  <c r="X186" i="13"/>
  <c r="V186" i="13"/>
  <c r="X148" i="13"/>
  <c r="V148" i="13"/>
  <c r="X120" i="13"/>
  <c r="V120" i="13"/>
  <c r="X93" i="13"/>
  <c r="V93" i="13"/>
  <c r="X72" i="13"/>
  <c r="V72" i="13"/>
  <c r="X53" i="13"/>
  <c r="V53" i="13"/>
  <c r="R62" i="13"/>
  <c r="R41" i="13"/>
  <c r="R122" i="13"/>
  <c r="R186" i="13"/>
  <c r="R152" i="13"/>
  <c r="R133" i="13"/>
  <c r="R198" i="13"/>
  <c r="R159" i="13"/>
  <c r="R137" i="13"/>
  <c r="R74" i="13"/>
  <c r="R53" i="13"/>
  <c r="R82" i="13"/>
  <c r="R64" i="13"/>
  <c r="R87" i="13"/>
  <c r="R20" i="13"/>
  <c r="R51" i="13"/>
  <c r="R196" i="13"/>
  <c r="R100" i="13"/>
  <c r="R72" i="13"/>
  <c r="R143" i="13"/>
  <c r="R80" i="13"/>
  <c r="R109" i="13"/>
  <c r="R8" i="13"/>
  <c r="R169" i="13"/>
  <c r="R146" i="13"/>
  <c r="R126" i="13"/>
  <c r="R102" i="13"/>
  <c r="R190" i="13"/>
  <c r="R150" i="13"/>
  <c r="R106" i="13"/>
  <c r="R68" i="13"/>
  <c r="R14" i="13"/>
  <c r="R76" i="13"/>
  <c r="R55" i="13"/>
  <c r="R66" i="13"/>
  <c r="R188" i="13"/>
  <c r="R141" i="13"/>
  <c r="R78" i="13"/>
  <c r="P120" i="13"/>
  <c r="P80" i="13"/>
  <c r="P165" i="13"/>
  <c r="P124" i="13"/>
  <c r="P109" i="13"/>
  <c r="P85" i="13"/>
  <c r="P194" i="13"/>
  <c r="P161" i="13"/>
  <c r="P98" i="13"/>
  <c r="P70" i="13"/>
  <c r="P49" i="13"/>
  <c r="P16" i="13"/>
  <c r="P118" i="13"/>
  <c r="P34" i="13"/>
  <c r="P159" i="13"/>
  <c r="P93" i="13"/>
  <c r="P137" i="13"/>
  <c r="P62" i="13"/>
  <c r="P150" i="13"/>
  <c r="P74" i="13"/>
  <c r="P18" i="13"/>
  <c r="P186" i="13"/>
  <c r="P139" i="13"/>
  <c r="P82" i="13"/>
  <c r="P64" i="13"/>
  <c r="P32" i="13"/>
  <c r="P130" i="13"/>
  <c r="P106" i="13"/>
  <c r="P12" i="13"/>
  <c r="P143" i="13"/>
  <c r="P68" i="13"/>
  <c r="P190" i="13"/>
  <c r="P111" i="13"/>
  <c r="P102" i="13"/>
  <c r="P24" i="13"/>
  <c r="N89" i="13"/>
  <c r="N18" i="13"/>
  <c r="N130" i="13"/>
  <c r="N154" i="13"/>
  <c r="N104" i="13"/>
  <c r="N139" i="13"/>
  <c r="N148" i="13"/>
  <c r="N118" i="13"/>
  <c r="N72" i="13"/>
  <c r="N12" i="13"/>
  <c r="N47" i="13"/>
  <c r="N106" i="13"/>
  <c r="N85" i="13"/>
  <c r="N200" i="13"/>
  <c r="N163" i="13"/>
  <c r="N161" i="13"/>
  <c r="N102" i="13"/>
  <c r="N64" i="13"/>
  <c r="N70" i="13"/>
  <c r="N122" i="13"/>
  <c r="N10" i="13"/>
  <c r="N196" i="13"/>
  <c r="N80" i="13"/>
  <c r="N113" i="13"/>
  <c r="N68" i="13"/>
  <c r="N109" i="13"/>
  <c r="N194" i="13"/>
  <c r="N186" i="13"/>
  <c r="N157" i="13"/>
  <c r="N188" i="13"/>
  <c r="N152" i="13"/>
  <c r="N128" i="13"/>
  <c r="N100" i="13"/>
  <c r="N78" i="13"/>
  <c r="N60" i="13"/>
  <c r="N76" i="13"/>
  <c r="N41" i="13"/>
  <c r="N135" i="13"/>
  <c r="N120" i="13"/>
  <c r="N53" i="13"/>
  <c r="N30" i="13"/>
  <c r="N36" i="13"/>
  <c r="N190" i="13"/>
  <c r="N137" i="13"/>
  <c r="N82" i="13"/>
  <c r="N51" i="13"/>
  <c r="N32" i="13"/>
  <c r="N141" i="13"/>
  <c r="N91" i="13"/>
  <c r="N126" i="13"/>
  <c r="N62" i="13"/>
  <c r="N93" i="13"/>
  <c r="N49" i="13"/>
  <c r="N96" i="13"/>
  <c r="N184" i="13"/>
  <c r="N150" i="13"/>
  <c r="N169" i="13"/>
  <c r="N143" i="13"/>
  <c r="N124" i="13"/>
  <c r="N87" i="13"/>
  <c r="N66" i="13"/>
  <c r="N55" i="13"/>
  <c r="N74" i="13"/>
  <c r="N34" i="13"/>
  <c r="N16" i="13"/>
  <c r="N133" i="13"/>
  <c r="N98" i="13"/>
  <c r="N146" i="13"/>
  <c r="J184" i="1"/>
  <c r="G5" i="11"/>
  <c r="J5" i="11" s="1"/>
  <c r="Q273" i="12"/>
  <c r="E277" i="13" s="1"/>
  <c r="Q222" i="12"/>
  <c r="G225" i="13" s="1"/>
  <c r="H225" i="13" s="1"/>
  <c r="P266" i="12"/>
  <c r="Q265" i="12"/>
  <c r="E269" i="13" s="1"/>
  <c r="Q157" i="12"/>
  <c r="E157" i="13" s="1"/>
  <c r="Q158" i="12"/>
  <c r="G157" i="13" s="1"/>
  <c r="H157" i="13" s="1"/>
  <c r="O5" i="12"/>
  <c r="Q295" i="12"/>
  <c r="E299" i="13" s="1"/>
  <c r="Q134" i="12"/>
  <c r="G133" i="13" s="1"/>
  <c r="H133" i="13" s="1"/>
  <c r="G16" i="13"/>
  <c r="H16" i="13" s="1"/>
  <c r="G18" i="13"/>
  <c r="H18" i="13" s="1"/>
  <c r="J185" i="12"/>
  <c r="Q185" i="12" s="1"/>
  <c r="G184" i="13" s="1"/>
  <c r="H184" i="13" s="1"/>
  <c r="P6" i="11"/>
  <c r="I85" i="13"/>
  <c r="H85" i="13" s="1"/>
  <c r="N4" i="11"/>
  <c r="P4" i="11" s="1"/>
  <c r="I192" i="13"/>
  <c r="K4" i="11"/>
  <c r="Q97" i="12"/>
  <c r="G96" i="13" s="1"/>
  <c r="H96" i="13" s="1"/>
  <c r="Q85" i="12"/>
  <c r="E85" i="13" s="1"/>
  <c r="J266" i="12"/>
  <c r="Q266" i="12" s="1"/>
  <c r="G269" i="13" s="1"/>
  <c r="H269" i="13" s="1"/>
  <c r="Q110" i="12"/>
  <c r="G109" i="13" s="1"/>
  <c r="H109" i="13" s="1"/>
  <c r="G5" i="12"/>
  <c r="J6" i="12"/>
  <c r="Q6" i="12" s="1"/>
  <c r="E6" i="13" s="1"/>
  <c r="J7" i="12"/>
  <c r="Q7" i="12" s="1"/>
  <c r="G6" i="13" s="1"/>
  <c r="J4" i="12"/>
  <c r="Q43" i="12"/>
  <c r="E43" i="13" s="1"/>
  <c r="E45" i="13"/>
  <c r="Q22" i="12"/>
  <c r="E22" i="13" s="1"/>
  <c r="Q44" i="12"/>
  <c r="G43" i="13" s="1"/>
  <c r="G45" i="13"/>
  <c r="H45" i="13" s="1"/>
  <c r="Q40" i="12"/>
  <c r="G39" i="13" s="1"/>
  <c r="H39" i="13" s="1"/>
  <c r="G26" i="13"/>
  <c r="H26" i="13" s="1"/>
  <c r="G14" i="13"/>
  <c r="H14" i="13" s="1"/>
  <c r="G36" i="13"/>
  <c r="H36" i="13" s="1"/>
  <c r="H5" i="12"/>
  <c r="Q59" i="12"/>
  <c r="G58" i="13" s="1"/>
  <c r="H58" i="13" s="1"/>
  <c r="Q23" i="12"/>
  <c r="G28" i="13"/>
  <c r="G10" i="13"/>
  <c r="H10" i="13" s="1"/>
  <c r="G24" i="13"/>
  <c r="H24" i="13" s="1"/>
  <c r="G34" i="13"/>
  <c r="H34" i="13" s="1"/>
  <c r="G12" i="13"/>
  <c r="H12" i="13" s="1"/>
  <c r="G30" i="13"/>
  <c r="H30" i="13" s="1"/>
  <c r="G20" i="13"/>
  <c r="H20" i="13" s="1"/>
  <c r="L4" i="11"/>
  <c r="L5" i="11"/>
  <c r="K5" i="11"/>
  <c r="Q23" i="11"/>
  <c r="I22" i="13" s="1"/>
  <c r="I28" i="13"/>
  <c r="I43" i="13"/>
  <c r="I47" i="13"/>
  <c r="H47" i="13" s="1"/>
  <c r="Q22" i="11"/>
  <c r="Q9" i="11"/>
  <c r="I8" i="13" s="1"/>
  <c r="Q7" i="11"/>
  <c r="M43" i="13"/>
  <c r="M45" i="13"/>
  <c r="M22" i="13"/>
  <c r="M24" i="13"/>
  <c r="O58" i="13"/>
  <c r="P58" i="13" s="1"/>
  <c r="O22" i="13"/>
  <c r="O28" i="13"/>
  <c r="P28" i="13" s="1"/>
  <c r="O43" i="13"/>
  <c r="O45" i="13"/>
  <c r="P45" i="13" s="1"/>
  <c r="O39" i="13"/>
  <c r="P39" i="13" s="1"/>
  <c r="Q192" i="13"/>
  <c r="R192" i="13" s="1"/>
  <c r="S22" i="13"/>
  <c r="T22" i="13" s="1"/>
  <c r="S26" i="13"/>
  <c r="S85" i="13"/>
  <c r="T85" i="13" s="1"/>
  <c r="S116" i="13"/>
  <c r="T116" i="13" s="1"/>
  <c r="S43" i="13"/>
  <c r="T43" i="13" s="1"/>
  <c r="W22" i="13"/>
  <c r="W26" i="13"/>
  <c r="W43" i="13"/>
  <c r="W45" i="13"/>
  <c r="W109" i="13"/>
  <c r="W58" i="13"/>
  <c r="W133" i="13"/>
  <c r="W146" i="13"/>
  <c r="Q193" i="12"/>
  <c r="G192" i="13" s="1"/>
  <c r="Q117" i="12"/>
  <c r="G116" i="13" s="1"/>
  <c r="H116" i="13" s="1"/>
  <c r="E5" i="12"/>
  <c r="Q184" i="12"/>
  <c r="E184" i="13" s="1"/>
  <c r="N5" i="12"/>
  <c r="M4" i="12"/>
  <c r="Q274" i="12"/>
  <c r="G277" i="13" s="1"/>
  <c r="H277" i="13" s="1"/>
  <c r="Q221" i="12"/>
  <c r="E225" i="13" s="1"/>
  <c r="Q208" i="12"/>
  <c r="E210" i="13" s="1"/>
  <c r="Q133" i="12"/>
  <c r="E133" i="13" s="1"/>
  <c r="Q9" i="12"/>
  <c r="N4" i="12"/>
  <c r="P4" i="12" s="1"/>
  <c r="K5" i="12"/>
  <c r="M5" i="12" s="1"/>
  <c r="Q6" i="11"/>
  <c r="N5" i="11"/>
  <c r="P5" i="11" s="1"/>
  <c r="E4" i="11"/>
  <c r="J4" i="11" s="1"/>
  <c r="W8" i="13"/>
  <c r="T184" i="13"/>
  <c r="Q43" i="13"/>
  <c r="R43" i="13" s="1"/>
  <c r="Q22" i="13"/>
  <c r="O192" i="13"/>
  <c r="O116" i="13"/>
  <c r="P116" i="13" s="1"/>
  <c r="O8" i="13"/>
  <c r="P8" i="13" s="1"/>
  <c r="Q130" i="1"/>
  <c r="Q131" i="1"/>
  <c r="K130" i="13" s="1"/>
  <c r="K89" i="1"/>
  <c r="N89" i="1" s="1"/>
  <c r="Q89" i="1" s="1"/>
  <c r="R89" i="1"/>
  <c r="K90" i="1"/>
  <c r="N90" i="1" s="1"/>
  <c r="Q90" i="1" s="1"/>
  <c r="K89" i="13" s="1"/>
  <c r="R90" i="1"/>
  <c r="O59" i="1"/>
  <c r="N59" i="1"/>
  <c r="O58" i="1"/>
  <c r="N58" i="1"/>
  <c r="L59" i="1"/>
  <c r="L58" i="1"/>
  <c r="I59" i="1"/>
  <c r="H59" i="1"/>
  <c r="G59" i="1"/>
  <c r="F59" i="1"/>
  <c r="E59" i="1"/>
  <c r="I58" i="1"/>
  <c r="H58" i="1"/>
  <c r="G58" i="1"/>
  <c r="F58" i="1"/>
  <c r="E58" i="1"/>
  <c r="K58" i="1"/>
  <c r="J72" i="1"/>
  <c r="M72" i="1"/>
  <c r="P72" i="1"/>
  <c r="J73" i="1"/>
  <c r="M73" i="1"/>
  <c r="P73" i="1"/>
  <c r="K59" i="1"/>
  <c r="P67" i="1"/>
  <c r="M67" i="1"/>
  <c r="J67" i="1"/>
  <c r="P66" i="1"/>
  <c r="M66" i="1"/>
  <c r="J66" i="1"/>
  <c r="G22" i="1"/>
  <c r="P5" i="12" l="1"/>
  <c r="H28" i="13"/>
  <c r="P192" i="13"/>
  <c r="J89" i="13"/>
  <c r="L89" i="13"/>
  <c r="J130" i="13"/>
  <c r="L130" i="13"/>
  <c r="R22" i="13"/>
  <c r="H192" i="13"/>
  <c r="H43" i="13"/>
  <c r="X133" i="13"/>
  <c r="V133" i="13"/>
  <c r="X22" i="13"/>
  <c r="V22" i="13"/>
  <c r="X58" i="13"/>
  <c r="V58" i="13"/>
  <c r="X43" i="13"/>
  <c r="V43" i="13"/>
  <c r="X8" i="13"/>
  <c r="V8" i="13"/>
  <c r="X45" i="13"/>
  <c r="V45" i="13"/>
  <c r="X146" i="13"/>
  <c r="V146" i="13"/>
  <c r="X109" i="13"/>
  <c r="V109" i="13"/>
  <c r="X26" i="13"/>
  <c r="V26" i="13"/>
  <c r="T26" i="13"/>
  <c r="R26" i="13"/>
  <c r="R85" i="13"/>
  <c r="R116" i="13"/>
  <c r="R184" i="13"/>
  <c r="P43" i="13"/>
  <c r="P22" i="13"/>
  <c r="N8" i="13"/>
  <c r="N28" i="13"/>
  <c r="N116" i="13"/>
  <c r="N58" i="13"/>
  <c r="N39" i="13"/>
  <c r="N192" i="13"/>
  <c r="N45" i="13"/>
  <c r="N24" i="13"/>
  <c r="N43" i="13"/>
  <c r="N22" i="13"/>
  <c r="M4" i="11"/>
  <c r="Q4" i="11" s="1"/>
  <c r="Q4" i="12"/>
  <c r="E4" i="13" s="1"/>
  <c r="J5" i="12"/>
  <c r="G8" i="13"/>
  <c r="H8" i="13" s="1"/>
  <c r="G22" i="13"/>
  <c r="H22" i="13" s="1"/>
  <c r="I6" i="13"/>
  <c r="H6" i="13" s="1"/>
  <c r="M5" i="11"/>
  <c r="Q5" i="11" s="1"/>
  <c r="I4" i="13" s="1"/>
  <c r="M4" i="13"/>
  <c r="M6" i="13"/>
  <c r="O6" i="13"/>
  <c r="Q6" i="13"/>
  <c r="S4" i="13"/>
  <c r="T4" i="13" s="1"/>
  <c r="W6" i="13"/>
  <c r="W4" i="13"/>
  <c r="Q4" i="13"/>
  <c r="O4" i="13"/>
  <c r="Q67" i="1"/>
  <c r="K66" i="13" s="1"/>
  <c r="M59" i="1"/>
  <c r="Q72" i="1"/>
  <c r="Q73" i="1"/>
  <c r="K72" i="13" s="1"/>
  <c r="M58" i="1"/>
  <c r="Q66" i="1"/>
  <c r="F8" i="1"/>
  <c r="Q5" i="12" l="1"/>
  <c r="G4" i="13" s="1"/>
  <c r="H4" i="13" s="1"/>
  <c r="R4" i="13"/>
  <c r="J72" i="13"/>
  <c r="L72" i="13"/>
  <c r="J66" i="13"/>
  <c r="L66" i="13"/>
  <c r="X4" i="13"/>
  <c r="V4" i="13"/>
  <c r="X6" i="13"/>
  <c r="V6" i="13"/>
  <c r="P6" i="13"/>
  <c r="P4" i="13"/>
  <c r="N6" i="13"/>
  <c r="N4" i="13"/>
  <c r="S6" i="13"/>
  <c r="T6" i="13" s="1"/>
  <c r="P326" i="1"/>
  <c r="M326" i="1"/>
  <c r="J326" i="1"/>
  <c r="P325" i="1"/>
  <c r="M325" i="1"/>
  <c r="J325" i="1"/>
  <c r="P324" i="1"/>
  <c r="M324" i="1"/>
  <c r="J324" i="1"/>
  <c r="P323" i="1"/>
  <c r="M323" i="1"/>
  <c r="J323" i="1"/>
  <c r="P322" i="1"/>
  <c r="M322" i="1"/>
  <c r="J322" i="1"/>
  <c r="P321" i="1"/>
  <c r="M321" i="1"/>
  <c r="J321" i="1"/>
  <c r="P320" i="1"/>
  <c r="M320" i="1"/>
  <c r="J320" i="1"/>
  <c r="P319" i="1"/>
  <c r="M319" i="1"/>
  <c r="J319" i="1"/>
  <c r="P318" i="1"/>
  <c r="M318" i="1"/>
  <c r="J318" i="1"/>
  <c r="P317" i="1"/>
  <c r="M317" i="1"/>
  <c r="J317" i="1"/>
  <c r="P316" i="1"/>
  <c r="M316" i="1"/>
  <c r="J316" i="1"/>
  <c r="P315" i="1"/>
  <c r="M315" i="1"/>
  <c r="J315" i="1"/>
  <c r="P314" i="1"/>
  <c r="M314" i="1"/>
  <c r="J314" i="1"/>
  <c r="P313" i="1"/>
  <c r="M313" i="1"/>
  <c r="J313" i="1"/>
  <c r="P312" i="1"/>
  <c r="M312" i="1"/>
  <c r="J312" i="1"/>
  <c r="P311" i="1"/>
  <c r="M311" i="1"/>
  <c r="J311" i="1"/>
  <c r="P310" i="1"/>
  <c r="M310" i="1"/>
  <c r="J310" i="1"/>
  <c r="P309" i="1"/>
  <c r="M309" i="1"/>
  <c r="J309" i="1"/>
  <c r="P308" i="1"/>
  <c r="M308" i="1"/>
  <c r="J308" i="1"/>
  <c r="P307" i="1"/>
  <c r="M307" i="1"/>
  <c r="J307" i="1"/>
  <c r="P306" i="1"/>
  <c r="M306" i="1"/>
  <c r="J306" i="1"/>
  <c r="P305" i="1"/>
  <c r="M305" i="1"/>
  <c r="J305" i="1"/>
  <c r="P304" i="1"/>
  <c r="M304" i="1"/>
  <c r="J304" i="1"/>
  <c r="P303" i="1"/>
  <c r="M303" i="1"/>
  <c r="J303" i="1"/>
  <c r="P302" i="1"/>
  <c r="M302" i="1"/>
  <c r="J302" i="1"/>
  <c r="P301" i="1"/>
  <c r="M301" i="1"/>
  <c r="J301" i="1"/>
  <c r="P300" i="1"/>
  <c r="M300" i="1"/>
  <c r="J300" i="1"/>
  <c r="P299" i="1"/>
  <c r="M299" i="1"/>
  <c r="J299" i="1"/>
  <c r="O298" i="1"/>
  <c r="N298" i="1"/>
  <c r="L298" i="1"/>
  <c r="K298" i="1"/>
  <c r="I298" i="1"/>
  <c r="H298" i="1"/>
  <c r="G298" i="1"/>
  <c r="F298" i="1"/>
  <c r="E298" i="1"/>
  <c r="O297" i="1"/>
  <c r="N297" i="1"/>
  <c r="L297" i="1"/>
  <c r="K297" i="1"/>
  <c r="I297" i="1"/>
  <c r="H297" i="1"/>
  <c r="G297" i="1"/>
  <c r="F297" i="1"/>
  <c r="E297" i="1"/>
  <c r="P296" i="1"/>
  <c r="M296" i="1"/>
  <c r="J296" i="1"/>
  <c r="P295" i="1"/>
  <c r="M295" i="1"/>
  <c r="J295" i="1"/>
  <c r="P294" i="1"/>
  <c r="M294" i="1"/>
  <c r="J294" i="1"/>
  <c r="P293" i="1"/>
  <c r="M293" i="1"/>
  <c r="J293" i="1"/>
  <c r="P292" i="1"/>
  <c r="M292" i="1"/>
  <c r="J292" i="1"/>
  <c r="P291" i="1"/>
  <c r="M291" i="1"/>
  <c r="J291" i="1"/>
  <c r="P290" i="1"/>
  <c r="M290" i="1"/>
  <c r="J290" i="1"/>
  <c r="P289" i="1"/>
  <c r="M289" i="1"/>
  <c r="J289" i="1"/>
  <c r="P288" i="1"/>
  <c r="M288" i="1"/>
  <c r="J288" i="1"/>
  <c r="P287" i="1"/>
  <c r="M287" i="1"/>
  <c r="J287" i="1"/>
  <c r="P286" i="1"/>
  <c r="M286" i="1"/>
  <c r="J286" i="1"/>
  <c r="P285" i="1"/>
  <c r="M285" i="1"/>
  <c r="J285" i="1"/>
  <c r="P284" i="1"/>
  <c r="M284" i="1"/>
  <c r="J284" i="1"/>
  <c r="P283" i="1"/>
  <c r="M283" i="1"/>
  <c r="J283" i="1"/>
  <c r="P282" i="1"/>
  <c r="M282" i="1"/>
  <c r="J282" i="1"/>
  <c r="P281" i="1"/>
  <c r="M281" i="1"/>
  <c r="J281" i="1"/>
  <c r="P280" i="1"/>
  <c r="M280" i="1"/>
  <c r="J280" i="1"/>
  <c r="P279" i="1"/>
  <c r="M279" i="1"/>
  <c r="J279" i="1"/>
  <c r="P278" i="1"/>
  <c r="M278" i="1"/>
  <c r="J278" i="1"/>
  <c r="P277" i="1"/>
  <c r="M277" i="1"/>
  <c r="J277" i="1"/>
  <c r="O276" i="1"/>
  <c r="N276" i="1"/>
  <c r="L276" i="1"/>
  <c r="K276" i="1"/>
  <c r="I276" i="1"/>
  <c r="H276" i="1"/>
  <c r="G276" i="1"/>
  <c r="F276" i="1"/>
  <c r="E276" i="1"/>
  <c r="E268" i="1" s="1"/>
  <c r="O275" i="1"/>
  <c r="O267" i="1" s="1"/>
  <c r="N275" i="1"/>
  <c r="L275" i="1"/>
  <c r="K275" i="1"/>
  <c r="I275" i="1"/>
  <c r="H275" i="1"/>
  <c r="G275" i="1"/>
  <c r="F275" i="1"/>
  <c r="F267" i="1" s="1"/>
  <c r="E275" i="1"/>
  <c r="P274" i="1"/>
  <c r="M274" i="1"/>
  <c r="J274" i="1"/>
  <c r="P273" i="1"/>
  <c r="M273" i="1"/>
  <c r="J273" i="1"/>
  <c r="P272" i="1"/>
  <c r="M272" i="1"/>
  <c r="J272" i="1"/>
  <c r="P271" i="1"/>
  <c r="M271" i="1"/>
  <c r="J271" i="1"/>
  <c r="P270" i="1"/>
  <c r="M270" i="1"/>
  <c r="J270" i="1"/>
  <c r="P269" i="1"/>
  <c r="M269" i="1"/>
  <c r="J269" i="1"/>
  <c r="O268" i="1"/>
  <c r="I267" i="1"/>
  <c r="P265" i="1"/>
  <c r="J265" i="1"/>
  <c r="P264" i="1"/>
  <c r="M264" i="1"/>
  <c r="J264" i="1"/>
  <c r="P263" i="1"/>
  <c r="M263" i="1"/>
  <c r="J263" i="1"/>
  <c r="P262" i="1"/>
  <c r="M262" i="1"/>
  <c r="J262" i="1"/>
  <c r="P261" i="1"/>
  <c r="M261" i="1"/>
  <c r="J261" i="1"/>
  <c r="P260" i="1"/>
  <c r="M260" i="1"/>
  <c r="J260" i="1"/>
  <c r="P259" i="1"/>
  <c r="M259" i="1"/>
  <c r="J259" i="1"/>
  <c r="P258" i="1"/>
  <c r="M258" i="1"/>
  <c r="J258" i="1"/>
  <c r="P257" i="1"/>
  <c r="M257" i="1"/>
  <c r="J257" i="1"/>
  <c r="P256" i="1"/>
  <c r="M256" i="1"/>
  <c r="J256" i="1"/>
  <c r="P255" i="1"/>
  <c r="M255" i="1"/>
  <c r="J255" i="1"/>
  <c r="P254" i="1"/>
  <c r="M254" i="1"/>
  <c r="J254" i="1"/>
  <c r="P253" i="1"/>
  <c r="M253" i="1"/>
  <c r="J253" i="1"/>
  <c r="P252" i="1"/>
  <c r="M252" i="1"/>
  <c r="J252" i="1"/>
  <c r="P251" i="1"/>
  <c r="M251" i="1"/>
  <c r="J251" i="1"/>
  <c r="P250" i="1"/>
  <c r="M250" i="1"/>
  <c r="J250" i="1"/>
  <c r="P249" i="1"/>
  <c r="M249" i="1"/>
  <c r="P248" i="1"/>
  <c r="M248" i="1"/>
  <c r="J248" i="1"/>
  <c r="O247" i="1"/>
  <c r="N247" i="1"/>
  <c r="L247" i="1"/>
  <c r="K247" i="1"/>
  <c r="I247" i="1"/>
  <c r="H247" i="1"/>
  <c r="G247" i="1"/>
  <c r="F247" i="1"/>
  <c r="E247" i="1"/>
  <c r="O246" i="1"/>
  <c r="N246" i="1"/>
  <c r="L246" i="1"/>
  <c r="K246" i="1"/>
  <c r="I246" i="1"/>
  <c r="H246" i="1"/>
  <c r="G246" i="1"/>
  <c r="F246" i="1"/>
  <c r="E246" i="1"/>
  <c r="P244" i="1"/>
  <c r="M244" i="1"/>
  <c r="J244" i="1"/>
  <c r="P243" i="1"/>
  <c r="M243" i="1"/>
  <c r="J243" i="1"/>
  <c r="P242" i="1"/>
  <c r="M242" i="1"/>
  <c r="J242" i="1"/>
  <c r="P241" i="1"/>
  <c r="M241" i="1"/>
  <c r="J241" i="1"/>
  <c r="P240" i="1"/>
  <c r="M240" i="1"/>
  <c r="J240" i="1"/>
  <c r="P239" i="1"/>
  <c r="M239" i="1"/>
  <c r="J239" i="1"/>
  <c r="P238" i="1"/>
  <c r="M238" i="1"/>
  <c r="J238" i="1"/>
  <c r="P237" i="1"/>
  <c r="M237" i="1"/>
  <c r="J237" i="1"/>
  <c r="P236" i="1"/>
  <c r="M236" i="1"/>
  <c r="J236" i="1"/>
  <c r="P235" i="1"/>
  <c r="M235" i="1"/>
  <c r="J235" i="1"/>
  <c r="P234" i="1"/>
  <c r="M234" i="1"/>
  <c r="J234" i="1"/>
  <c r="P233" i="1"/>
  <c r="M233" i="1"/>
  <c r="J233" i="1"/>
  <c r="P232" i="1"/>
  <c r="M232" i="1"/>
  <c r="J232" i="1"/>
  <c r="P231" i="1"/>
  <c r="M231" i="1"/>
  <c r="J231" i="1"/>
  <c r="P230" i="1"/>
  <c r="M230" i="1"/>
  <c r="J230" i="1"/>
  <c r="P229" i="1"/>
  <c r="M229" i="1"/>
  <c r="J229" i="1"/>
  <c r="P228" i="1"/>
  <c r="M228" i="1"/>
  <c r="J228" i="1"/>
  <c r="P227" i="1"/>
  <c r="M227" i="1"/>
  <c r="J227" i="1"/>
  <c r="P226" i="1"/>
  <c r="M226" i="1"/>
  <c r="J226" i="1"/>
  <c r="P225" i="1"/>
  <c r="M225" i="1"/>
  <c r="J225" i="1"/>
  <c r="O224" i="1"/>
  <c r="N224" i="1"/>
  <c r="L224" i="1"/>
  <c r="K224" i="1"/>
  <c r="I224" i="1"/>
  <c r="H224" i="1"/>
  <c r="G224" i="1"/>
  <c r="F224" i="1"/>
  <c r="E224" i="1"/>
  <c r="O223" i="1"/>
  <c r="N223" i="1"/>
  <c r="L223" i="1"/>
  <c r="K223" i="1"/>
  <c r="I223" i="1"/>
  <c r="H223" i="1"/>
  <c r="G223" i="1"/>
  <c r="F223" i="1"/>
  <c r="E223" i="1"/>
  <c r="P221" i="1"/>
  <c r="M221" i="1"/>
  <c r="J221" i="1"/>
  <c r="P220" i="1"/>
  <c r="M220" i="1"/>
  <c r="J220" i="1"/>
  <c r="P219" i="1"/>
  <c r="M219" i="1"/>
  <c r="J219" i="1"/>
  <c r="P218" i="1"/>
  <c r="M218" i="1"/>
  <c r="J218" i="1"/>
  <c r="P215" i="1"/>
  <c r="M215" i="1"/>
  <c r="J215" i="1"/>
  <c r="P214" i="1"/>
  <c r="M214" i="1"/>
  <c r="J214" i="1"/>
  <c r="P213" i="1"/>
  <c r="M213" i="1"/>
  <c r="J213" i="1"/>
  <c r="P212" i="1"/>
  <c r="M212" i="1"/>
  <c r="J212" i="1"/>
  <c r="P209" i="1"/>
  <c r="M209" i="1"/>
  <c r="J209" i="1"/>
  <c r="P208" i="1"/>
  <c r="M208" i="1"/>
  <c r="J208" i="1"/>
  <c r="P207" i="1"/>
  <c r="M207" i="1"/>
  <c r="J207" i="1"/>
  <c r="P206" i="1"/>
  <c r="M206" i="1"/>
  <c r="J206" i="1"/>
  <c r="P191" i="1"/>
  <c r="M191" i="1"/>
  <c r="J191" i="1"/>
  <c r="P190" i="1"/>
  <c r="M190" i="1"/>
  <c r="J190" i="1"/>
  <c r="P189" i="1"/>
  <c r="M189" i="1"/>
  <c r="J189" i="1"/>
  <c r="P188" i="1"/>
  <c r="M188" i="1"/>
  <c r="J188" i="1"/>
  <c r="P187" i="1"/>
  <c r="M187" i="1"/>
  <c r="J187" i="1"/>
  <c r="P186" i="1"/>
  <c r="M186" i="1"/>
  <c r="J186" i="1"/>
  <c r="P170" i="1"/>
  <c r="M170" i="1"/>
  <c r="J170" i="1"/>
  <c r="P169" i="1"/>
  <c r="M169" i="1"/>
  <c r="J169" i="1"/>
  <c r="P164" i="1"/>
  <c r="M164" i="1"/>
  <c r="J164" i="1"/>
  <c r="P163" i="1"/>
  <c r="M163" i="1"/>
  <c r="J163" i="1"/>
  <c r="P162" i="1"/>
  <c r="M162" i="1"/>
  <c r="J162" i="1"/>
  <c r="P161" i="1"/>
  <c r="M161" i="1"/>
  <c r="J161" i="1"/>
  <c r="P160" i="1"/>
  <c r="M160" i="1"/>
  <c r="J160" i="1"/>
  <c r="P159" i="1"/>
  <c r="M159" i="1"/>
  <c r="J159" i="1"/>
  <c r="P155" i="1"/>
  <c r="M155" i="1"/>
  <c r="J155" i="1"/>
  <c r="P154" i="1"/>
  <c r="M154" i="1"/>
  <c r="J154" i="1"/>
  <c r="P153" i="1"/>
  <c r="M153" i="1"/>
  <c r="J153" i="1"/>
  <c r="P152" i="1"/>
  <c r="M152" i="1"/>
  <c r="J152" i="1"/>
  <c r="P151" i="1"/>
  <c r="M151" i="1"/>
  <c r="J151" i="1"/>
  <c r="P150" i="1"/>
  <c r="M150" i="1"/>
  <c r="J150" i="1"/>
  <c r="P149" i="1"/>
  <c r="M149" i="1"/>
  <c r="J149" i="1"/>
  <c r="P148" i="1"/>
  <c r="M148" i="1"/>
  <c r="J148" i="1"/>
  <c r="O147" i="1"/>
  <c r="N147" i="1"/>
  <c r="L147" i="1"/>
  <c r="I147" i="1"/>
  <c r="H147" i="1"/>
  <c r="G147" i="1"/>
  <c r="F147" i="1"/>
  <c r="E147" i="1"/>
  <c r="O146" i="1"/>
  <c r="N146" i="1"/>
  <c r="L146" i="1"/>
  <c r="I146" i="1"/>
  <c r="H146" i="1"/>
  <c r="G146" i="1"/>
  <c r="F146" i="1"/>
  <c r="E146" i="1"/>
  <c r="P144" i="1"/>
  <c r="M144" i="1"/>
  <c r="J144" i="1"/>
  <c r="P143" i="1"/>
  <c r="M143" i="1"/>
  <c r="J143" i="1"/>
  <c r="P142" i="1"/>
  <c r="M142" i="1"/>
  <c r="J142" i="1"/>
  <c r="P141" i="1"/>
  <c r="M141" i="1"/>
  <c r="J141" i="1"/>
  <c r="P140" i="1"/>
  <c r="M140" i="1"/>
  <c r="J140" i="1"/>
  <c r="P139" i="1"/>
  <c r="M139" i="1"/>
  <c r="J139" i="1"/>
  <c r="P138" i="1"/>
  <c r="M138" i="1"/>
  <c r="J138" i="1"/>
  <c r="P137" i="1"/>
  <c r="M137" i="1"/>
  <c r="J137" i="1"/>
  <c r="P136" i="1"/>
  <c r="M136" i="1"/>
  <c r="J136" i="1"/>
  <c r="P135" i="1"/>
  <c r="M135" i="1"/>
  <c r="J135" i="1"/>
  <c r="O134" i="1"/>
  <c r="N134" i="1"/>
  <c r="L134" i="1"/>
  <c r="K134" i="1"/>
  <c r="I134" i="1"/>
  <c r="H134" i="1"/>
  <c r="G134" i="1"/>
  <c r="F134" i="1"/>
  <c r="E134" i="1"/>
  <c r="O133" i="1"/>
  <c r="N133" i="1"/>
  <c r="L133" i="1"/>
  <c r="K133" i="1"/>
  <c r="I133" i="1"/>
  <c r="H133" i="1"/>
  <c r="G133" i="1"/>
  <c r="F133" i="1"/>
  <c r="E133" i="1"/>
  <c r="P129" i="1"/>
  <c r="M129" i="1"/>
  <c r="J129" i="1"/>
  <c r="P128" i="1"/>
  <c r="M128" i="1"/>
  <c r="J128" i="1"/>
  <c r="P127" i="1"/>
  <c r="M127" i="1"/>
  <c r="J127" i="1"/>
  <c r="P126" i="1"/>
  <c r="M126" i="1"/>
  <c r="J126" i="1"/>
  <c r="P125" i="1"/>
  <c r="M125" i="1"/>
  <c r="J125" i="1"/>
  <c r="P124" i="1"/>
  <c r="M124" i="1"/>
  <c r="J124" i="1"/>
  <c r="P123" i="1"/>
  <c r="M123" i="1"/>
  <c r="J123" i="1"/>
  <c r="P122" i="1"/>
  <c r="M122" i="1"/>
  <c r="J122" i="1"/>
  <c r="P121" i="1"/>
  <c r="M121" i="1"/>
  <c r="J121" i="1"/>
  <c r="P120" i="1"/>
  <c r="M120" i="1"/>
  <c r="J120" i="1"/>
  <c r="P119" i="1"/>
  <c r="M119" i="1"/>
  <c r="J119" i="1"/>
  <c r="P118" i="1"/>
  <c r="M118" i="1"/>
  <c r="J118" i="1"/>
  <c r="P114" i="1"/>
  <c r="M114" i="1"/>
  <c r="J114" i="1"/>
  <c r="P113" i="1"/>
  <c r="M113" i="1"/>
  <c r="J113" i="1"/>
  <c r="P112" i="1"/>
  <c r="M112" i="1"/>
  <c r="J112" i="1"/>
  <c r="P111" i="1"/>
  <c r="M111" i="1"/>
  <c r="J111" i="1"/>
  <c r="O110" i="1"/>
  <c r="N110" i="1"/>
  <c r="L110" i="1"/>
  <c r="K110" i="1"/>
  <c r="I110" i="1"/>
  <c r="H110" i="1"/>
  <c r="G110" i="1"/>
  <c r="F110" i="1"/>
  <c r="E110" i="1"/>
  <c r="O109" i="1"/>
  <c r="N109" i="1"/>
  <c r="L109" i="1"/>
  <c r="K109" i="1"/>
  <c r="I109" i="1"/>
  <c r="H109" i="1"/>
  <c r="G109" i="1"/>
  <c r="F109" i="1"/>
  <c r="E109" i="1"/>
  <c r="P107" i="1"/>
  <c r="M107" i="1"/>
  <c r="J107" i="1"/>
  <c r="P106" i="1"/>
  <c r="M106" i="1"/>
  <c r="J106" i="1"/>
  <c r="P105" i="1"/>
  <c r="M105" i="1"/>
  <c r="J105" i="1"/>
  <c r="P104" i="1"/>
  <c r="M104" i="1"/>
  <c r="J104" i="1"/>
  <c r="P103" i="1"/>
  <c r="M103" i="1"/>
  <c r="J103" i="1"/>
  <c r="P102" i="1"/>
  <c r="M102" i="1"/>
  <c r="J102" i="1"/>
  <c r="P101" i="1"/>
  <c r="M101" i="1"/>
  <c r="J101" i="1"/>
  <c r="P100" i="1"/>
  <c r="M100" i="1"/>
  <c r="J100" i="1"/>
  <c r="P99" i="1"/>
  <c r="M99" i="1"/>
  <c r="J99" i="1"/>
  <c r="P98" i="1"/>
  <c r="M98" i="1"/>
  <c r="J98" i="1"/>
  <c r="O97" i="1"/>
  <c r="N97" i="1"/>
  <c r="L97" i="1"/>
  <c r="K97" i="1"/>
  <c r="I97" i="1"/>
  <c r="H97" i="1"/>
  <c r="G97" i="1"/>
  <c r="F97" i="1"/>
  <c r="E97" i="1"/>
  <c r="O96" i="1"/>
  <c r="N96" i="1"/>
  <c r="L96" i="1"/>
  <c r="K96" i="1"/>
  <c r="I96" i="1"/>
  <c r="H96" i="1"/>
  <c r="G96" i="1"/>
  <c r="F96" i="1"/>
  <c r="E96" i="1"/>
  <c r="P94" i="1"/>
  <c r="M94" i="1"/>
  <c r="J94" i="1"/>
  <c r="P93" i="1"/>
  <c r="M93" i="1"/>
  <c r="J93" i="1"/>
  <c r="P92" i="1"/>
  <c r="M92" i="1"/>
  <c r="J92" i="1"/>
  <c r="P91" i="1"/>
  <c r="M91" i="1"/>
  <c r="J91" i="1"/>
  <c r="P88" i="1"/>
  <c r="M88" i="1"/>
  <c r="J88" i="1"/>
  <c r="P87" i="1"/>
  <c r="M87" i="1"/>
  <c r="J87" i="1"/>
  <c r="O86" i="1"/>
  <c r="N86" i="1"/>
  <c r="L86" i="1"/>
  <c r="K86" i="1"/>
  <c r="I86" i="1"/>
  <c r="H86" i="1"/>
  <c r="G86" i="1"/>
  <c r="F86" i="1"/>
  <c r="E86" i="1"/>
  <c r="O85" i="1"/>
  <c r="N85" i="1"/>
  <c r="L85" i="1"/>
  <c r="K85" i="1"/>
  <c r="I85" i="1"/>
  <c r="H85" i="1"/>
  <c r="G85" i="1"/>
  <c r="F85" i="1"/>
  <c r="E85" i="1"/>
  <c r="P83" i="1"/>
  <c r="M83" i="1"/>
  <c r="J83" i="1"/>
  <c r="P82" i="1"/>
  <c r="M82" i="1"/>
  <c r="J82" i="1"/>
  <c r="P81" i="1"/>
  <c r="M81" i="1"/>
  <c r="J81" i="1"/>
  <c r="P80" i="1"/>
  <c r="M80" i="1"/>
  <c r="J80" i="1"/>
  <c r="P79" i="1"/>
  <c r="M79" i="1"/>
  <c r="J79" i="1"/>
  <c r="P78" i="1"/>
  <c r="M78" i="1"/>
  <c r="J78" i="1"/>
  <c r="P77" i="1"/>
  <c r="M77" i="1"/>
  <c r="J77" i="1"/>
  <c r="P76" i="1"/>
  <c r="M76" i="1"/>
  <c r="J76" i="1"/>
  <c r="P75" i="1"/>
  <c r="M75" i="1"/>
  <c r="J75" i="1"/>
  <c r="P74" i="1"/>
  <c r="M74" i="1"/>
  <c r="J74" i="1"/>
  <c r="P71" i="1"/>
  <c r="M71" i="1"/>
  <c r="J71" i="1"/>
  <c r="P70" i="1"/>
  <c r="M70" i="1"/>
  <c r="J70" i="1"/>
  <c r="P69" i="1"/>
  <c r="M69" i="1"/>
  <c r="J69" i="1"/>
  <c r="P68" i="1"/>
  <c r="M68" i="1"/>
  <c r="J68" i="1"/>
  <c r="P65" i="1"/>
  <c r="M65" i="1"/>
  <c r="J65" i="1"/>
  <c r="P64" i="1"/>
  <c r="M64" i="1"/>
  <c r="J64" i="1"/>
  <c r="P63" i="1"/>
  <c r="M63" i="1"/>
  <c r="J63" i="1"/>
  <c r="P62" i="1"/>
  <c r="M62" i="1"/>
  <c r="J62" i="1"/>
  <c r="P61" i="1"/>
  <c r="M61" i="1"/>
  <c r="J61" i="1"/>
  <c r="P60" i="1"/>
  <c r="M60" i="1"/>
  <c r="J60" i="1"/>
  <c r="P59" i="1"/>
  <c r="P58" i="1"/>
  <c r="P56" i="1"/>
  <c r="M56" i="1"/>
  <c r="J56" i="1"/>
  <c r="P55" i="1"/>
  <c r="M55" i="1"/>
  <c r="J55" i="1"/>
  <c r="P54" i="1"/>
  <c r="M54" i="1"/>
  <c r="J54" i="1"/>
  <c r="P53" i="1"/>
  <c r="M53" i="1"/>
  <c r="J53" i="1"/>
  <c r="P52" i="1"/>
  <c r="M52" i="1"/>
  <c r="J52" i="1"/>
  <c r="P51" i="1"/>
  <c r="M51" i="1"/>
  <c r="J51" i="1"/>
  <c r="P50" i="1"/>
  <c r="M50" i="1"/>
  <c r="J50" i="1"/>
  <c r="P49" i="1"/>
  <c r="M49" i="1"/>
  <c r="J49" i="1"/>
  <c r="P48" i="1"/>
  <c r="M48" i="1"/>
  <c r="J48" i="1"/>
  <c r="P47" i="1"/>
  <c r="M47" i="1"/>
  <c r="J47" i="1"/>
  <c r="P46" i="1"/>
  <c r="M46" i="1"/>
  <c r="J46" i="1"/>
  <c r="J44" i="1" s="1"/>
  <c r="P45" i="1"/>
  <c r="M45" i="1"/>
  <c r="M43" i="1" s="1"/>
  <c r="J45" i="1"/>
  <c r="O44" i="1"/>
  <c r="N44" i="1"/>
  <c r="N40" i="1" s="1"/>
  <c r="L44" i="1"/>
  <c r="L40" i="1" s="1"/>
  <c r="K44" i="1"/>
  <c r="K40" i="1" s="1"/>
  <c r="I44" i="1"/>
  <c r="H44" i="1"/>
  <c r="H40" i="1" s="1"/>
  <c r="G44" i="1"/>
  <c r="G40" i="1" s="1"/>
  <c r="F44" i="1"/>
  <c r="F40" i="1" s="1"/>
  <c r="E44" i="1"/>
  <c r="E40" i="1" s="1"/>
  <c r="O43" i="1"/>
  <c r="O39" i="1" s="1"/>
  <c r="N43" i="1"/>
  <c r="N39" i="1" s="1"/>
  <c r="L43" i="1"/>
  <c r="L39" i="1" s="1"/>
  <c r="K43" i="1"/>
  <c r="K39" i="1" s="1"/>
  <c r="I43" i="1"/>
  <c r="I39" i="1" s="1"/>
  <c r="H43" i="1"/>
  <c r="H39" i="1" s="1"/>
  <c r="G43" i="1"/>
  <c r="G39" i="1" s="1"/>
  <c r="F43" i="1"/>
  <c r="F39" i="1" s="1"/>
  <c r="E43" i="1"/>
  <c r="E39" i="1" s="1"/>
  <c r="P42" i="1"/>
  <c r="M42" i="1"/>
  <c r="J42" i="1"/>
  <c r="P41" i="1"/>
  <c r="M41" i="1"/>
  <c r="J41" i="1"/>
  <c r="O40" i="1"/>
  <c r="I40" i="1"/>
  <c r="P37" i="1"/>
  <c r="M37" i="1"/>
  <c r="J37" i="1"/>
  <c r="P36" i="1"/>
  <c r="M36" i="1"/>
  <c r="J36" i="1"/>
  <c r="P35" i="1"/>
  <c r="M35" i="1"/>
  <c r="J35" i="1"/>
  <c r="P34" i="1"/>
  <c r="M34" i="1"/>
  <c r="J34" i="1"/>
  <c r="P33" i="1"/>
  <c r="M33" i="1"/>
  <c r="J33" i="1"/>
  <c r="P32" i="1"/>
  <c r="M32" i="1"/>
  <c r="J32" i="1"/>
  <c r="P31" i="1"/>
  <c r="M31" i="1"/>
  <c r="J31" i="1"/>
  <c r="P30" i="1"/>
  <c r="M30" i="1"/>
  <c r="J30" i="1"/>
  <c r="P29" i="1"/>
  <c r="M29" i="1"/>
  <c r="J29" i="1"/>
  <c r="P28" i="1"/>
  <c r="M28" i="1"/>
  <c r="J28" i="1"/>
  <c r="P27" i="1"/>
  <c r="M27" i="1"/>
  <c r="J27" i="1"/>
  <c r="P26" i="1"/>
  <c r="M26" i="1"/>
  <c r="J26" i="1"/>
  <c r="P25" i="1"/>
  <c r="M25" i="1"/>
  <c r="M23" i="1" s="1"/>
  <c r="J25" i="1"/>
  <c r="P24" i="1"/>
  <c r="M24" i="1"/>
  <c r="J24" i="1"/>
  <c r="P23" i="1"/>
  <c r="O23" i="1"/>
  <c r="N23" i="1"/>
  <c r="L23" i="1"/>
  <c r="K23" i="1"/>
  <c r="K7" i="1" s="1"/>
  <c r="I23" i="1"/>
  <c r="H23" i="1"/>
  <c r="G23" i="1"/>
  <c r="F23" i="1"/>
  <c r="E23" i="1"/>
  <c r="O22" i="1"/>
  <c r="O6" i="1" s="1"/>
  <c r="N22" i="1"/>
  <c r="L22" i="1"/>
  <c r="K22" i="1"/>
  <c r="I22" i="1"/>
  <c r="H22" i="1"/>
  <c r="F22" i="1"/>
  <c r="F6" i="1" s="1"/>
  <c r="E22" i="1"/>
  <c r="P21" i="1"/>
  <c r="M21" i="1"/>
  <c r="J21" i="1"/>
  <c r="P20" i="1"/>
  <c r="M20" i="1"/>
  <c r="J20" i="1"/>
  <c r="P19" i="1"/>
  <c r="M19" i="1"/>
  <c r="J19" i="1"/>
  <c r="P18" i="1"/>
  <c r="M18" i="1"/>
  <c r="J18" i="1"/>
  <c r="P17" i="1"/>
  <c r="M17" i="1"/>
  <c r="J17" i="1"/>
  <c r="P16" i="1"/>
  <c r="M16" i="1"/>
  <c r="J16" i="1"/>
  <c r="P15" i="1"/>
  <c r="M15" i="1"/>
  <c r="J15" i="1"/>
  <c r="P14" i="1"/>
  <c r="M14" i="1"/>
  <c r="J14" i="1"/>
  <c r="P13" i="1"/>
  <c r="M13" i="1"/>
  <c r="J13" i="1"/>
  <c r="P12" i="1"/>
  <c r="M12" i="1"/>
  <c r="J12" i="1"/>
  <c r="P11" i="1"/>
  <c r="M11" i="1"/>
  <c r="J11" i="1"/>
  <c r="P10" i="1"/>
  <c r="M10" i="1"/>
  <c r="J10" i="1"/>
  <c r="O9" i="1"/>
  <c r="N9" i="1"/>
  <c r="L9" i="1"/>
  <c r="K9" i="1"/>
  <c r="I9" i="1"/>
  <c r="H9" i="1"/>
  <c r="G9" i="1"/>
  <c r="F9" i="1"/>
  <c r="E9" i="1"/>
  <c r="O8" i="1"/>
  <c r="N8" i="1"/>
  <c r="P8" i="1" s="1"/>
  <c r="L8" i="1"/>
  <c r="K8" i="1"/>
  <c r="I8" i="1"/>
  <c r="H8" i="1"/>
  <c r="G8" i="1"/>
  <c r="G6" i="1" s="1"/>
  <c r="E8" i="1"/>
  <c r="R6" i="13" l="1"/>
  <c r="P224" i="1"/>
  <c r="P246" i="1"/>
  <c r="N7" i="1"/>
  <c r="Q249" i="1"/>
  <c r="E7" i="1"/>
  <c r="E5" i="1" s="1"/>
  <c r="H7" i="1"/>
  <c r="L7" i="1"/>
  <c r="P147" i="1"/>
  <c r="M39" i="1"/>
  <c r="M134" i="1"/>
  <c r="M85" i="1"/>
  <c r="P134" i="1"/>
  <c r="Q265" i="1"/>
  <c r="K266" i="13" s="1"/>
  <c r="Q299" i="1"/>
  <c r="Q302" i="1"/>
  <c r="K303" i="13" s="1"/>
  <c r="Q305" i="1"/>
  <c r="Q308" i="1"/>
  <c r="K309" i="13" s="1"/>
  <c r="Q311" i="1"/>
  <c r="Q314" i="1"/>
  <c r="K315" i="13" s="1"/>
  <c r="Q317" i="1"/>
  <c r="Q320" i="1"/>
  <c r="K321" i="13" s="1"/>
  <c r="Q323" i="1"/>
  <c r="Q326" i="1"/>
  <c r="L267" i="1"/>
  <c r="H268" i="1"/>
  <c r="L268" i="1"/>
  <c r="O7" i="1"/>
  <c r="P276" i="1"/>
  <c r="F4" i="1"/>
  <c r="E6" i="1"/>
  <c r="Q41" i="1"/>
  <c r="Q50" i="1"/>
  <c r="K49" i="13" s="1"/>
  <c r="Q53" i="1"/>
  <c r="Q56" i="1"/>
  <c r="K55" i="13" s="1"/>
  <c r="P85" i="1"/>
  <c r="Q99" i="1"/>
  <c r="K98" i="13" s="1"/>
  <c r="Q102" i="1"/>
  <c r="P109" i="1"/>
  <c r="P110" i="1"/>
  <c r="Q112" i="1"/>
  <c r="K111" i="13" s="1"/>
  <c r="Q122" i="1"/>
  <c r="Q129" i="1"/>
  <c r="K128" i="13" s="1"/>
  <c r="P133" i="1"/>
  <c r="Q139" i="1"/>
  <c r="Q143" i="1"/>
  <c r="J146" i="1"/>
  <c r="M146" i="1"/>
  <c r="M276" i="1"/>
  <c r="I6" i="1"/>
  <c r="F7" i="1"/>
  <c r="I7" i="1"/>
  <c r="Q27" i="1"/>
  <c r="K26" i="13" s="1"/>
  <c r="P39" i="1"/>
  <c r="Q70" i="1"/>
  <c r="Q87" i="1"/>
  <c r="Q91" i="1"/>
  <c r="Q94" i="1"/>
  <c r="K93" i="13" s="1"/>
  <c r="M97" i="1"/>
  <c r="Q149" i="1"/>
  <c r="K148" i="13" s="1"/>
  <c r="Q152" i="1"/>
  <c r="Q154" i="1"/>
  <c r="M157" i="1"/>
  <c r="Q162" i="1"/>
  <c r="K161" i="13" s="1"/>
  <c r="Q164" i="1"/>
  <c r="K163" i="13" s="1"/>
  <c r="Q188" i="1"/>
  <c r="Q208" i="1"/>
  <c r="O4" i="1"/>
  <c r="Q220" i="1"/>
  <c r="M223" i="1"/>
  <c r="M224" i="1"/>
  <c r="K268" i="1"/>
  <c r="H267" i="1"/>
  <c r="P297" i="1"/>
  <c r="P298" i="1"/>
  <c r="M8" i="1"/>
  <c r="L6" i="1"/>
  <c r="P146" i="1"/>
  <c r="Q226" i="1"/>
  <c r="K227" i="13" s="1"/>
  <c r="Q229" i="1"/>
  <c r="Q232" i="1"/>
  <c r="K233" i="13" s="1"/>
  <c r="Q235" i="1"/>
  <c r="Q238" i="1"/>
  <c r="K239" i="13" s="1"/>
  <c r="Q241" i="1"/>
  <c r="Q244" i="1"/>
  <c r="K245" i="13" s="1"/>
  <c r="Q251" i="1"/>
  <c r="K252" i="13" s="1"/>
  <c r="Q254" i="1"/>
  <c r="Q257" i="1"/>
  <c r="K258" i="13" s="1"/>
  <c r="Q260" i="1"/>
  <c r="Q263" i="1"/>
  <c r="K264" i="13" s="1"/>
  <c r="N268" i="1"/>
  <c r="Q271" i="1"/>
  <c r="Q274" i="1"/>
  <c r="K275" i="13" s="1"/>
  <c r="Q279" i="1"/>
  <c r="Q282" i="1"/>
  <c r="K283" i="13" s="1"/>
  <c r="Q285" i="1"/>
  <c r="Q288" i="1"/>
  <c r="K289" i="13" s="1"/>
  <c r="Q291" i="1"/>
  <c r="Q294" i="1"/>
  <c r="K295" i="13" s="1"/>
  <c r="M297" i="1"/>
  <c r="Q36" i="1"/>
  <c r="Q82" i="1"/>
  <c r="H6" i="1"/>
  <c r="H4" i="1" s="1"/>
  <c r="L4" i="1"/>
  <c r="Q62" i="1"/>
  <c r="J39" i="1"/>
  <c r="P9" i="1"/>
  <c r="Q12" i="1"/>
  <c r="Q15" i="1"/>
  <c r="K14" i="13" s="1"/>
  <c r="Q18" i="1"/>
  <c r="Q21" i="1"/>
  <c r="K20" i="13" s="1"/>
  <c r="N6" i="1"/>
  <c r="P6" i="1" s="1"/>
  <c r="J22" i="1"/>
  <c r="Q37" i="1"/>
  <c r="K36" i="13" s="1"/>
  <c r="Q49" i="1"/>
  <c r="Q52" i="1"/>
  <c r="K51" i="13" s="1"/>
  <c r="Q55" i="1"/>
  <c r="Q64" i="1"/>
  <c r="Q68" i="1"/>
  <c r="J85" i="1"/>
  <c r="Q93" i="1"/>
  <c r="J96" i="1"/>
  <c r="M246" i="1"/>
  <c r="J43" i="1"/>
  <c r="M9" i="1"/>
  <c r="K6" i="1"/>
  <c r="P97" i="1"/>
  <c r="J297" i="1"/>
  <c r="G267" i="1"/>
  <c r="Q32" i="1"/>
  <c r="Q35" i="1"/>
  <c r="K34" i="13" s="1"/>
  <c r="Q51" i="1"/>
  <c r="Q54" i="1"/>
  <c r="K53" i="13" s="1"/>
  <c r="J58" i="1"/>
  <c r="Q58" i="1" s="1"/>
  <c r="Q60" i="1"/>
  <c r="Q63" i="1"/>
  <c r="K62" i="13" s="1"/>
  <c r="Q65" i="1"/>
  <c r="K64" i="13" s="1"/>
  <c r="Q71" i="1"/>
  <c r="K70" i="13" s="1"/>
  <c r="Q74" i="1"/>
  <c r="Q76" i="1"/>
  <c r="Q80" i="1"/>
  <c r="Q83" i="1"/>
  <c r="K82" i="13" s="1"/>
  <c r="Q92" i="1"/>
  <c r="K91" i="13" s="1"/>
  <c r="Q101" i="1"/>
  <c r="K100" i="13" s="1"/>
  <c r="Q104" i="1"/>
  <c r="Q106" i="1"/>
  <c r="M110" i="1"/>
  <c r="Q111" i="1"/>
  <c r="Q114" i="1"/>
  <c r="K113" i="13" s="1"/>
  <c r="J117" i="1"/>
  <c r="M117" i="1"/>
  <c r="P117" i="1"/>
  <c r="Q124" i="1"/>
  <c r="M133" i="1"/>
  <c r="Q135" i="1"/>
  <c r="Q138" i="1"/>
  <c r="K137" i="13" s="1"/>
  <c r="Q142" i="1"/>
  <c r="K141" i="13" s="1"/>
  <c r="Q144" i="1"/>
  <c r="K143" i="13" s="1"/>
  <c r="Q148" i="1"/>
  <c r="J157" i="1"/>
  <c r="P158" i="1"/>
  <c r="Q161" i="1"/>
  <c r="Q186" i="1"/>
  <c r="Q190" i="1"/>
  <c r="M184" i="1"/>
  <c r="Q184" i="1" s="1"/>
  <c r="K194" i="13"/>
  <c r="Q207" i="1"/>
  <c r="K206" i="13" s="1"/>
  <c r="Q219" i="1"/>
  <c r="K220" i="13" s="1"/>
  <c r="J223" i="1"/>
  <c r="Q225" i="1"/>
  <c r="Q228" i="1"/>
  <c r="K229" i="13" s="1"/>
  <c r="Q231" i="1"/>
  <c r="Q234" i="1"/>
  <c r="K235" i="13" s="1"/>
  <c r="Q237" i="1"/>
  <c r="Q240" i="1"/>
  <c r="K241" i="13" s="1"/>
  <c r="Q243" i="1"/>
  <c r="Q250" i="1"/>
  <c r="Q253" i="1"/>
  <c r="K254" i="13" s="1"/>
  <c r="Q256" i="1"/>
  <c r="Q259" i="1"/>
  <c r="K260" i="13" s="1"/>
  <c r="Q262" i="1"/>
  <c r="Q270" i="1"/>
  <c r="K271" i="13" s="1"/>
  <c r="Q273" i="1"/>
  <c r="Q278" i="1"/>
  <c r="K279" i="13" s="1"/>
  <c r="Q281" i="1"/>
  <c r="Q284" i="1"/>
  <c r="K285" i="13" s="1"/>
  <c r="Q287" i="1"/>
  <c r="Q290" i="1"/>
  <c r="K291" i="13" s="1"/>
  <c r="Q293" i="1"/>
  <c r="Q296" i="1"/>
  <c r="K297" i="13" s="1"/>
  <c r="F268" i="1"/>
  <c r="I268" i="1"/>
  <c r="Q301" i="1"/>
  <c r="Q307" i="1"/>
  <c r="Q313" i="1"/>
  <c r="Q319" i="1"/>
  <c r="Q325" i="1"/>
  <c r="Q100" i="1"/>
  <c r="Q105" i="1"/>
  <c r="K104" i="13" s="1"/>
  <c r="Q113" i="1"/>
  <c r="J116" i="1"/>
  <c r="Q120" i="1"/>
  <c r="Q123" i="1"/>
  <c r="K122" i="13" s="1"/>
  <c r="Q126" i="1"/>
  <c r="J133" i="1"/>
  <c r="Q141" i="1"/>
  <c r="Q150" i="1"/>
  <c r="Q153" i="1"/>
  <c r="K152" i="13" s="1"/>
  <c r="Q155" i="1"/>
  <c r="K154" i="13" s="1"/>
  <c r="Q159" i="1"/>
  <c r="Q163" i="1"/>
  <c r="Q169" i="1"/>
  <c r="Q189" i="1"/>
  <c r="K188" i="13" s="1"/>
  <c r="Q191" i="1"/>
  <c r="K190" i="13" s="1"/>
  <c r="K196" i="13"/>
  <c r="Q206" i="1"/>
  <c r="Q209" i="1"/>
  <c r="K208" i="13" s="1"/>
  <c r="Q218" i="1"/>
  <c r="P223" i="1"/>
  <c r="Q227" i="1"/>
  <c r="Q233" i="1"/>
  <c r="Q239" i="1"/>
  <c r="J246" i="1"/>
  <c r="Q248" i="1"/>
  <c r="Q252" i="1"/>
  <c r="Q255" i="1"/>
  <c r="K256" i="13" s="1"/>
  <c r="Q258" i="1"/>
  <c r="Q264" i="1"/>
  <c r="Q269" i="1"/>
  <c r="Q272" i="1"/>
  <c r="K273" i="13" s="1"/>
  <c r="Q277" i="1"/>
  <c r="Q283" i="1"/>
  <c r="Q289" i="1"/>
  <c r="Q292" i="1"/>
  <c r="K293" i="13" s="1"/>
  <c r="Q295" i="1"/>
  <c r="Q303" i="1"/>
  <c r="Q309" i="1"/>
  <c r="Q315" i="1"/>
  <c r="Q321" i="1"/>
  <c r="Q324" i="1"/>
  <c r="K325" i="13" s="1"/>
  <c r="Q11" i="1"/>
  <c r="K10" i="13" s="1"/>
  <c r="Q10" i="1"/>
  <c r="Q13" i="1"/>
  <c r="K12" i="13" s="1"/>
  <c r="Q16" i="1"/>
  <c r="Q19" i="1"/>
  <c r="K18" i="13" s="1"/>
  <c r="Q30" i="1"/>
  <c r="Q33" i="1"/>
  <c r="K32" i="13" s="1"/>
  <c r="Q14" i="1"/>
  <c r="Q20" i="1"/>
  <c r="Q25" i="1"/>
  <c r="K24" i="13" s="1"/>
  <c r="Q31" i="1"/>
  <c r="K30" i="13" s="1"/>
  <c r="Q34" i="1"/>
  <c r="Q322" i="1"/>
  <c r="K323" i="13" s="1"/>
  <c r="Q318" i="1"/>
  <c r="K319" i="13" s="1"/>
  <c r="Q316" i="1"/>
  <c r="K317" i="13" s="1"/>
  <c r="G268" i="1"/>
  <c r="Q312" i="1"/>
  <c r="K313" i="13" s="1"/>
  <c r="Q310" i="1"/>
  <c r="K311" i="13" s="1"/>
  <c r="Q306" i="1"/>
  <c r="K307" i="13" s="1"/>
  <c r="Q304" i="1"/>
  <c r="K305" i="13" s="1"/>
  <c r="Q300" i="1"/>
  <c r="K301" i="13" s="1"/>
  <c r="Q286" i="1"/>
  <c r="K287" i="13" s="1"/>
  <c r="Q280" i="1"/>
  <c r="K281" i="13" s="1"/>
  <c r="Q261" i="1"/>
  <c r="K262" i="13" s="1"/>
  <c r="J247" i="1"/>
  <c r="Q242" i="1"/>
  <c r="K243" i="13" s="1"/>
  <c r="Q236" i="1"/>
  <c r="K237" i="13" s="1"/>
  <c r="Q230" i="1"/>
  <c r="K231" i="13" s="1"/>
  <c r="J224" i="1"/>
  <c r="Q224" i="1" s="1"/>
  <c r="K225" i="13" s="1"/>
  <c r="O5" i="1"/>
  <c r="K200" i="13"/>
  <c r="M185" i="1"/>
  <c r="Q221" i="1"/>
  <c r="K222" i="13" s="1"/>
  <c r="J158" i="1"/>
  <c r="M147" i="1"/>
  <c r="Q151" i="1"/>
  <c r="K150" i="13" s="1"/>
  <c r="J147" i="1"/>
  <c r="J134" i="1"/>
  <c r="Q136" i="1"/>
  <c r="K135" i="13" s="1"/>
  <c r="Q127" i="1"/>
  <c r="K126" i="13" s="1"/>
  <c r="Q121" i="1"/>
  <c r="K120" i="13" s="1"/>
  <c r="Q119" i="1"/>
  <c r="K118" i="13" s="1"/>
  <c r="J110" i="1"/>
  <c r="Q103" i="1"/>
  <c r="K102" i="13" s="1"/>
  <c r="J97" i="1"/>
  <c r="J86" i="1"/>
  <c r="Q81" i="1"/>
  <c r="K80" i="13" s="1"/>
  <c r="Q79" i="1"/>
  <c r="K78" i="13" s="1"/>
  <c r="Q77" i="1"/>
  <c r="K76" i="13" s="1"/>
  <c r="Q75" i="1"/>
  <c r="K74" i="13" s="1"/>
  <c r="Q61" i="1"/>
  <c r="K60" i="13" s="1"/>
  <c r="Q42" i="1"/>
  <c r="K41" i="13" s="1"/>
  <c r="Q29" i="1"/>
  <c r="K28" i="13" s="1"/>
  <c r="J23" i="1"/>
  <c r="Q17" i="1"/>
  <c r="K16" i="13" s="1"/>
  <c r="G7" i="1"/>
  <c r="P7" i="1"/>
  <c r="J9" i="1"/>
  <c r="Q24" i="1"/>
  <c r="M22" i="1"/>
  <c r="Q28" i="1"/>
  <c r="P40" i="1"/>
  <c r="Q47" i="1"/>
  <c r="P44" i="1"/>
  <c r="Q48" i="1"/>
  <c r="K47" i="13" s="1"/>
  <c r="J40" i="1"/>
  <c r="M40" i="1"/>
  <c r="Q46" i="1"/>
  <c r="M44" i="1"/>
  <c r="J59" i="1"/>
  <c r="J8" i="1"/>
  <c r="P22" i="1"/>
  <c r="Q26" i="1"/>
  <c r="Q45" i="1"/>
  <c r="P43" i="1"/>
  <c r="Q214" i="1"/>
  <c r="Q215" i="1"/>
  <c r="K214" i="13" s="1"/>
  <c r="Q69" i="1"/>
  <c r="K68" i="13" s="1"/>
  <c r="Q78" i="1"/>
  <c r="P86" i="1"/>
  <c r="Q88" i="1"/>
  <c r="K87" i="13" s="1"/>
  <c r="P96" i="1"/>
  <c r="Q98" i="1"/>
  <c r="Q107" i="1"/>
  <c r="K106" i="13" s="1"/>
  <c r="M109" i="1"/>
  <c r="P116" i="1"/>
  <c r="Q118" i="1"/>
  <c r="Q128" i="1"/>
  <c r="Q160" i="1"/>
  <c r="K159" i="13" s="1"/>
  <c r="Q187" i="1"/>
  <c r="K186" i="13" s="1"/>
  <c r="Q213" i="1"/>
  <c r="K212" i="13" s="1"/>
  <c r="M268" i="1"/>
  <c r="J275" i="1"/>
  <c r="E267" i="1"/>
  <c r="J276" i="1"/>
  <c r="Q276" i="1" s="1"/>
  <c r="K277" i="13" s="1"/>
  <c r="M86" i="1"/>
  <c r="M96" i="1"/>
  <c r="J109" i="1"/>
  <c r="M116" i="1"/>
  <c r="Q140" i="1"/>
  <c r="K139" i="13" s="1"/>
  <c r="Q125" i="1"/>
  <c r="K124" i="13" s="1"/>
  <c r="Q137" i="1"/>
  <c r="M158" i="1"/>
  <c r="Q170" i="1"/>
  <c r="K169" i="13" s="1"/>
  <c r="Q212" i="1"/>
  <c r="P247" i="1"/>
  <c r="P275" i="1"/>
  <c r="N267" i="1"/>
  <c r="P267" i="1" s="1"/>
  <c r="M298" i="1"/>
  <c r="M247" i="1"/>
  <c r="M275" i="1"/>
  <c r="K267" i="1"/>
  <c r="J298" i="1"/>
  <c r="L325" i="13" l="1"/>
  <c r="J325" i="13"/>
  <c r="L323" i="13"/>
  <c r="J323" i="13"/>
  <c r="J321" i="13"/>
  <c r="L321" i="13"/>
  <c r="L319" i="13"/>
  <c r="J319" i="13"/>
  <c r="L317" i="13"/>
  <c r="J317" i="13"/>
  <c r="J315" i="13"/>
  <c r="L315" i="13"/>
  <c r="L313" i="13"/>
  <c r="J313" i="13"/>
  <c r="L311" i="13"/>
  <c r="J311" i="13"/>
  <c r="J309" i="13"/>
  <c r="L309" i="13"/>
  <c r="L307" i="13"/>
  <c r="J307" i="13"/>
  <c r="L305" i="13"/>
  <c r="J305" i="13"/>
  <c r="J303" i="13"/>
  <c r="L303" i="13"/>
  <c r="L301" i="13"/>
  <c r="J301" i="13"/>
  <c r="J297" i="13"/>
  <c r="L297" i="13"/>
  <c r="J295" i="13"/>
  <c r="L295" i="13"/>
  <c r="L293" i="13"/>
  <c r="J293" i="13"/>
  <c r="J291" i="13"/>
  <c r="L291" i="13"/>
  <c r="L289" i="13"/>
  <c r="J289" i="13"/>
  <c r="J287" i="13"/>
  <c r="L287" i="13"/>
  <c r="J285" i="13"/>
  <c r="L285" i="13"/>
  <c r="J283" i="13"/>
  <c r="L283" i="13"/>
  <c r="J281" i="13"/>
  <c r="L281" i="13"/>
  <c r="L277" i="13"/>
  <c r="J277" i="13"/>
  <c r="L279" i="13"/>
  <c r="J279" i="13"/>
  <c r="J275" i="13"/>
  <c r="L275" i="13"/>
  <c r="L273" i="13"/>
  <c r="J273" i="13"/>
  <c r="L271" i="13"/>
  <c r="J271" i="13"/>
  <c r="L256" i="13"/>
  <c r="J256" i="13"/>
  <c r="J266" i="13"/>
  <c r="L266" i="13"/>
  <c r="L264" i="13"/>
  <c r="J264" i="13"/>
  <c r="L262" i="13"/>
  <c r="J262" i="13"/>
  <c r="J260" i="13"/>
  <c r="L260" i="13"/>
  <c r="L258" i="13"/>
  <c r="J258" i="13"/>
  <c r="J254" i="13"/>
  <c r="L254" i="13"/>
  <c r="L252" i="13"/>
  <c r="J252" i="13"/>
  <c r="J245" i="13"/>
  <c r="L245" i="13"/>
  <c r="J243" i="13"/>
  <c r="L243" i="13"/>
  <c r="L241" i="13"/>
  <c r="J241" i="13"/>
  <c r="J239" i="13"/>
  <c r="L239" i="13"/>
  <c r="L237" i="13"/>
  <c r="J237" i="13"/>
  <c r="J235" i="13"/>
  <c r="L235" i="13"/>
  <c r="J233" i="13"/>
  <c r="L233" i="13"/>
  <c r="J231" i="13"/>
  <c r="L231" i="13"/>
  <c r="J229" i="13"/>
  <c r="L229" i="13"/>
  <c r="J225" i="13"/>
  <c r="L225" i="13"/>
  <c r="J227" i="13"/>
  <c r="L227" i="13"/>
  <c r="J222" i="13"/>
  <c r="L222" i="13"/>
  <c r="J220" i="13"/>
  <c r="L220" i="13"/>
  <c r="J214" i="13"/>
  <c r="L214" i="13"/>
  <c r="J212" i="13"/>
  <c r="L212" i="13"/>
  <c r="J208" i="13"/>
  <c r="L208" i="13"/>
  <c r="J206" i="13"/>
  <c r="L206" i="13"/>
  <c r="J169" i="13"/>
  <c r="L169" i="13"/>
  <c r="J124" i="13"/>
  <c r="L124" i="13"/>
  <c r="J159" i="13"/>
  <c r="L159" i="13"/>
  <c r="J47" i="13"/>
  <c r="L47" i="13"/>
  <c r="J28" i="13"/>
  <c r="L28" i="13"/>
  <c r="J74" i="13"/>
  <c r="L74" i="13"/>
  <c r="J80" i="13"/>
  <c r="L80" i="13"/>
  <c r="J102" i="13"/>
  <c r="L102" i="13"/>
  <c r="J120" i="13"/>
  <c r="L120" i="13"/>
  <c r="J30" i="13"/>
  <c r="L30" i="13"/>
  <c r="J18" i="13"/>
  <c r="L18" i="13"/>
  <c r="J196" i="13"/>
  <c r="L196" i="13"/>
  <c r="J137" i="13"/>
  <c r="L137" i="13"/>
  <c r="J100" i="13"/>
  <c r="L100" i="13"/>
  <c r="J70" i="13"/>
  <c r="L70" i="13"/>
  <c r="J36" i="13"/>
  <c r="L36" i="13"/>
  <c r="J20" i="13"/>
  <c r="L20" i="13"/>
  <c r="J148" i="13"/>
  <c r="L148" i="13"/>
  <c r="J49" i="13"/>
  <c r="L49" i="13"/>
  <c r="J139" i="13"/>
  <c r="L139" i="13"/>
  <c r="J16" i="13"/>
  <c r="L16" i="13"/>
  <c r="J41" i="13"/>
  <c r="L41" i="13"/>
  <c r="J76" i="13"/>
  <c r="L76" i="13"/>
  <c r="J126" i="13"/>
  <c r="L126" i="13"/>
  <c r="J200" i="13"/>
  <c r="L200" i="13"/>
  <c r="J24" i="13"/>
  <c r="L24" i="13"/>
  <c r="J32" i="13"/>
  <c r="L32" i="13"/>
  <c r="J10" i="13"/>
  <c r="L10" i="13"/>
  <c r="J190" i="13"/>
  <c r="L190" i="13"/>
  <c r="J154" i="13"/>
  <c r="L154" i="13"/>
  <c r="J122" i="13"/>
  <c r="L122" i="13"/>
  <c r="J143" i="13"/>
  <c r="L143" i="13"/>
  <c r="J113" i="13"/>
  <c r="L113" i="13"/>
  <c r="J91" i="13"/>
  <c r="L91" i="13"/>
  <c r="J64" i="13"/>
  <c r="L64" i="13"/>
  <c r="J34" i="13"/>
  <c r="L34" i="13"/>
  <c r="J51" i="13"/>
  <c r="L51" i="13"/>
  <c r="J163" i="13"/>
  <c r="L163" i="13"/>
  <c r="J26" i="13"/>
  <c r="L26" i="13"/>
  <c r="J111" i="13"/>
  <c r="L111" i="13"/>
  <c r="J55" i="13"/>
  <c r="L55" i="13"/>
  <c r="J186" i="13"/>
  <c r="L186" i="13"/>
  <c r="J106" i="13"/>
  <c r="L106" i="13"/>
  <c r="J87" i="13"/>
  <c r="L87" i="13"/>
  <c r="J68" i="13"/>
  <c r="L68" i="13"/>
  <c r="J60" i="13"/>
  <c r="L60" i="13"/>
  <c r="J78" i="13"/>
  <c r="L78" i="13"/>
  <c r="J118" i="13"/>
  <c r="L118" i="13"/>
  <c r="J135" i="13"/>
  <c r="L135" i="13"/>
  <c r="J150" i="13"/>
  <c r="L150" i="13"/>
  <c r="J12" i="13"/>
  <c r="L12" i="13"/>
  <c r="J188" i="13"/>
  <c r="L188" i="13"/>
  <c r="J152" i="13"/>
  <c r="L152" i="13"/>
  <c r="J104" i="13"/>
  <c r="L104" i="13"/>
  <c r="J194" i="13"/>
  <c r="L194" i="13"/>
  <c r="J141" i="13"/>
  <c r="L141" i="13"/>
  <c r="J82" i="13"/>
  <c r="L82" i="13"/>
  <c r="J62" i="13"/>
  <c r="L62" i="13"/>
  <c r="J53" i="13"/>
  <c r="L53" i="13"/>
  <c r="J14" i="13"/>
  <c r="L14" i="13"/>
  <c r="J161" i="13"/>
  <c r="L161" i="13"/>
  <c r="J93" i="13"/>
  <c r="L93" i="13"/>
  <c r="J128" i="13"/>
  <c r="L128" i="13"/>
  <c r="J98" i="13"/>
  <c r="L98" i="13"/>
  <c r="H5" i="1"/>
  <c r="Q44" i="1"/>
  <c r="K43" i="13" s="1"/>
  <c r="K45" i="13"/>
  <c r="N5" i="1"/>
  <c r="P5" i="1" s="1"/>
  <c r="L5" i="1"/>
  <c r="M6" i="1"/>
  <c r="Q223" i="1"/>
  <c r="M7" i="1"/>
  <c r="Q297" i="1"/>
  <c r="Q147" i="1"/>
  <c r="K146" i="13" s="1"/>
  <c r="Q134" i="1"/>
  <c r="K133" i="13" s="1"/>
  <c r="Q8" i="1"/>
  <c r="Q157" i="1"/>
  <c r="Q146" i="1"/>
  <c r="Q110" i="1"/>
  <c r="K109" i="13" s="1"/>
  <c r="Q85" i="1"/>
  <c r="K5" i="1"/>
  <c r="Q117" i="1"/>
  <c r="K116" i="13" s="1"/>
  <c r="I5" i="1"/>
  <c r="Q39" i="1"/>
  <c r="Q246" i="1"/>
  <c r="Q97" i="1"/>
  <c r="K96" i="13" s="1"/>
  <c r="J268" i="1"/>
  <c r="I4" i="1"/>
  <c r="P268" i="1"/>
  <c r="Q158" i="1"/>
  <c r="K157" i="13" s="1"/>
  <c r="Q275" i="1"/>
  <c r="K192" i="13"/>
  <c r="J267" i="1"/>
  <c r="J6" i="1"/>
  <c r="Q6" i="1" s="1"/>
  <c r="Q9" i="1"/>
  <c r="K8" i="13" s="1"/>
  <c r="P185" i="1"/>
  <c r="Q133" i="1"/>
  <c r="Q59" i="1"/>
  <c r="K58" i="13" s="1"/>
  <c r="Q109" i="1"/>
  <c r="Q23" i="1"/>
  <c r="K22" i="13" s="1"/>
  <c r="G4" i="1"/>
  <c r="Q298" i="1"/>
  <c r="K299" i="13" s="1"/>
  <c r="J185" i="1"/>
  <c r="G5" i="1"/>
  <c r="J7" i="1"/>
  <c r="M267" i="1"/>
  <c r="K4" i="1"/>
  <c r="M4" i="1" s="1"/>
  <c r="Q116" i="1"/>
  <c r="Q86" i="1"/>
  <c r="K85" i="13" s="1"/>
  <c r="Q247" i="1"/>
  <c r="K248" i="13" s="1"/>
  <c r="Q96" i="1"/>
  <c r="Q43" i="1"/>
  <c r="F5" i="1"/>
  <c r="Q40" i="1"/>
  <c r="K39" i="13" s="1"/>
  <c r="Q22" i="1"/>
  <c r="N4" i="1"/>
  <c r="P4" i="1" s="1"/>
  <c r="E4" i="1"/>
  <c r="L299" i="13" l="1"/>
  <c r="J299" i="13"/>
  <c r="J248" i="13"/>
  <c r="L248" i="13"/>
  <c r="J157" i="13"/>
  <c r="L157" i="13"/>
  <c r="J133" i="13"/>
  <c r="L133" i="13"/>
  <c r="J43" i="13"/>
  <c r="L43" i="13"/>
  <c r="J85" i="13"/>
  <c r="L85" i="13"/>
  <c r="J58" i="13"/>
  <c r="L58" i="13"/>
  <c r="J8" i="13"/>
  <c r="L8" i="13"/>
  <c r="J192" i="13"/>
  <c r="L192" i="13"/>
  <c r="J96" i="13"/>
  <c r="L96" i="13"/>
  <c r="J146" i="13"/>
  <c r="L146" i="13"/>
  <c r="J39" i="13"/>
  <c r="L39" i="13"/>
  <c r="J22" i="13"/>
  <c r="L22" i="13"/>
  <c r="J116" i="13"/>
  <c r="L116" i="13"/>
  <c r="J109" i="13"/>
  <c r="L109" i="13"/>
  <c r="J45" i="13"/>
  <c r="L45" i="13"/>
  <c r="M5" i="1"/>
  <c r="Q7" i="1"/>
  <c r="K6" i="13" s="1"/>
  <c r="Q267" i="1"/>
  <c r="Q268" i="1"/>
  <c r="K269" i="13" s="1"/>
  <c r="Q185" i="1"/>
  <c r="K184" i="13" s="1"/>
  <c r="J4" i="1"/>
  <c r="Q4" i="1" s="1"/>
  <c r="J5" i="1"/>
  <c r="J269" i="13" l="1"/>
  <c r="L269" i="13"/>
  <c r="J184" i="13"/>
  <c r="L184" i="13"/>
  <c r="J6" i="13"/>
  <c r="L6" i="13"/>
  <c r="Q5" i="1"/>
  <c r="K4" i="13" s="1"/>
  <c r="J4" i="13" l="1"/>
  <c r="L4" i="13"/>
</calcChain>
</file>

<file path=xl/sharedStrings.xml><?xml version="1.0" encoding="utf-8"?>
<sst xmlns="http://schemas.openxmlformats.org/spreadsheetml/2006/main" count="5351" uniqueCount="319">
  <si>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</si>
  <si>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</si>
  <si>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</si>
  <si>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</si>
  <si>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</si>
  <si>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</si>
  <si>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</si>
  <si>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</si>
  <si>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</si>
  <si>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</si>
  <si>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</si>
  <si>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</si>
  <si>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</si>
  <si>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</si>
  <si>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</si>
  <si>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</si>
  <si>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</si>
  <si>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</si>
  <si>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</si>
  <si>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</si>
  <si>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</si>
  <si>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</si>
  <si>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</si>
  <si>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</si>
  <si>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</si>
  <si>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</si>
  <si>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</si>
  <si>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</si>
  <si>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</si>
  <si>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</si>
  <si>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Konzultačné a poradenské služby pri podávaní ŽoNFP, vypracovanie žiadosti</t>
  </si>
  <si>
    <t>00000</t>
  </si>
  <si>
    <t>Koncepcia tepelného hospodárstva</t>
  </si>
  <si>
    <t>1.5.3</t>
  </si>
  <si>
    <t>Kofinancovanie úspešných projektov mestom Nováky</t>
  </si>
  <si>
    <t>Kofinan."Protipov.opat, v meste -ul.Trenčianska"</t>
  </si>
  <si>
    <t>1.5.4</t>
  </si>
  <si>
    <t>Aktualizácia plánu hospodárskeho a sociálneho rozvoja mesta Nováky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</si>
  <si>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</si>
  <si>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</si>
  <si>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</si>
  <si>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</si>
  <si>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</si>
  <si>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</si>
  <si>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</si>
  <si>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</si>
  <si>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</si>
  <si>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</si>
  <si>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</si>
  <si>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</si>
  <si>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</si>
  <si>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</si>
  <si>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</si>
  <si>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</si>
  <si>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</si>
  <si>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</si>
  <si>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</si>
  <si>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</si>
  <si>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</si>
  <si>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</si>
  <si>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</si>
  <si>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</si>
  <si>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</si>
  <si>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</si>
  <si>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</si>
  <si>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</si>
  <si>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</si>
  <si>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</si>
  <si>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</si>
  <si>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</si>
  <si>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</si>
  <si>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</si>
  <si>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</si>
  <si>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</si>
  <si>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</si>
  <si>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</si>
  <si>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</si>
  <si>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</si>
  <si>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</si>
  <si>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</si>
  <si>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</si>
  <si>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</si>
  <si>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</si>
  <si>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</si>
  <si>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Klientské služby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</si>
  <si>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</si>
  <si>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</si>
  <si>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</si>
  <si>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</si>
  <si>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</si>
  <si>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</si>
  <si>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</si>
  <si>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</si>
  <si>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</si>
  <si>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</si>
  <si>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</si>
  <si>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Monitorovací kamerový systém mesta Nováky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</si>
  <si>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</si>
  <si>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</si>
  <si>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</si>
  <si>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</si>
  <si>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</si>
  <si>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</si>
  <si>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</si>
  <si>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</si>
  <si>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</si>
  <si>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</si>
  <si>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</si>
  <si>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</si>
  <si>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</si>
  <si>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</si>
  <si>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</si>
  <si>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</si>
  <si>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</si>
  <si>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</si>
  <si>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</si>
  <si>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</si>
  <si>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</si>
  <si>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</si>
  <si>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Výstavba miestnych komunikácií splácanie uveru, úroky a istina</t>
  </si>
  <si>
    <t>0170</t>
  </si>
  <si>
    <t>8.</t>
  </si>
  <si>
    <t>Vzdelávanie</t>
  </si>
  <si>
    <t>8.1</t>
  </si>
  <si>
    <t>Materská škola</t>
  </si>
  <si>
    <t>09111</t>
  </si>
  <si>
    <t>8.2</t>
  </si>
  <si>
    <t>Základné školy</t>
  </si>
  <si>
    <t>8.3</t>
  </si>
  <si>
    <t>Školské stravovanie</t>
  </si>
  <si>
    <t>8.4</t>
  </si>
  <si>
    <t>Zariadenia pre záujmové vzdelávanie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</si>
  <si>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</si>
  <si>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</si>
  <si>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</si>
  <si>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</si>
  <si>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</si>
  <si>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</si>
  <si>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</si>
  <si>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</si>
  <si>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</si>
  <si>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</si>
  <si>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</si>
  <si>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</si>
  <si>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</si>
  <si>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</si>
  <si>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</si>
  <si>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</si>
  <si>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</si>
  <si>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</si>
  <si>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</si>
  <si>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</si>
  <si>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</si>
  <si>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</si>
  <si>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</si>
  <si>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</si>
  <si>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</si>
  <si>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</si>
  <si>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Správa, údržba a rekonštrukcia verejných priestranstiev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</si>
  <si>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</si>
  <si>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</si>
  <si>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</si>
  <si>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</si>
  <si>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</si>
  <si>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</si>
  <si>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</si>
  <si>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</si>
  <si>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</si>
  <si>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</si>
  <si>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</si>
  <si>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</si>
  <si>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</si>
  <si>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</si>
  <si>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</si>
  <si>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</si>
  <si>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</si>
  <si>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</si>
  <si>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</si>
  <si>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</si>
  <si>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</si>
  <si>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</si>
  <si>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</si>
  <si>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</si>
  <si>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</si>
  <si>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</si>
  <si>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</si>
  <si>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</si>
  <si>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</si>
  <si>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</si>
  <si>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</si>
  <si>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</si>
  <si>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</si>
  <si>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</si>
  <si>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</si>
  <si>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</si>
  <si>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</si>
  <si>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</si>
  <si>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</si>
  <si>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</si>
  <si>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</si>
  <si>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</si>
  <si>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</si>
  <si>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Tepelné hospodárstvo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</si>
  <si>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</si>
  <si>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</si>
  <si>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</si>
  <si>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</si>
  <si>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</si>
  <si>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</si>
  <si>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</si>
  <si>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</si>
  <si>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</si>
  <si>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</si>
  <si>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</si>
  <si>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</si>
  <si>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</si>
  <si>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</si>
  <si>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</si>
  <si>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</si>
  <si>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</si>
  <si>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</si>
  <si>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</si>
  <si>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</si>
  <si>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</si>
  <si>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</si>
  <si>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</si>
  <si>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</si>
  <si>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</si>
  <si>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</si>
  <si>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</si>
  <si>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</si>
  <si>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</si>
  <si>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Nehmotný majetok softvér a licencie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</si>
  <si>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</si>
  <si>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</si>
  <si>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</si>
  <si>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</si>
  <si>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</si>
  <si>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</si>
  <si>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</si>
  <si>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</si>
  <si>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</si>
  <si>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</si>
  <si>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</si>
  <si>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</si>
  <si>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</si>
  <si>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</si>
  <si>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</si>
  <si>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</si>
  <si>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</si>
  <si>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</si>
  <si>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</si>
  <si>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</si>
  <si>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</si>
  <si>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</si>
  <si>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</si>
  <si>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</si>
  <si>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</si>
  <si>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</si>
  <si>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Čerpanie programového rozpočtu  mesta Nováky za rok 2016 ku koncu aktuálneho mesiaca. Nie je sledované čerpanie rozpočtu ZŠ, ZUŠ a CVČ.</t>
  </si>
  <si>
    <t>2016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</si>
  <si>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</si>
  <si>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</si>
  <si>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</si>
  <si>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</si>
  <si>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</si>
  <si>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</si>
  <si>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MPVNí geodetické práce a ostatné služby</t>
  </si>
  <si>
    <t>Chránená dielňa</t>
  </si>
  <si>
    <t>Rekonštrukcia lávky cez rieku Nitru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</si>
  <si>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</si>
  <si>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</si>
  <si>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</si>
  <si>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</si>
  <si>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Dom kultúry - ozvučenie</t>
  </si>
  <si>
    <t>10.1.</t>
  </si>
  <si>
    <t>Kultúrne podujatia</t>
  </si>
  <si>
    <t>Klub dôchodcov - energie</t>
  </si>
  <si>
    <t>Ohňostroj</t>
  </si>
  <si>
    <t>Dom kultúry - údržba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</si>
  <si>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</si>
  <si>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</si>
  <si>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</si>
  <si>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</si>
  <si>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</si>
  <si>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</si>
  <si>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</si>
  <si>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</si>
  <si>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</si>
  <si>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Splácanie úrokov a istiny - úver a úrok z úveru vo VÚB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</si>
  <si>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</si>
  <si>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</si>
  <si>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</si>
  <si>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</si>
  <si>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</si>
  <si>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</si>
  <si>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</si>
  <si>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</si>
  <si>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</si>
  <si>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</si>
  <si>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</si>
  <si>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</si>
  <si>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</si>
  <si>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</si>
  <si>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</si>
  <si>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</si>
  <si>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</si>
  <si>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</si>
  <si>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Úroky z prekleňovacieho úveru</t>
  </si>
  <si>
    <t>11.7.2</t>
  </si>
  <si>
    <t>Rekonštrukcia VO a úver</t>
  </si>
  <si>
    <t>SOÚ reprezentačné</t>
  </si>
  <si>
    <t>SOÚ - reprezentačné</t>
  </si>
  <si>
    <t>10.2</t>
  </si>
  <si>
    <t>10.2.</t>
  </si>
  <si>
    <t>Knižnica</t>
  </si>
  <si>
    <t>0820</t>
  </si>
  <si>
    <t>Kultúra - údržba</t>
  </si>
  <si>
    <t>10.4.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</si>
</sst>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3" borderId="6" xfId="0" applyNumberFormat="1" applyFill="1" applyBorder="1" applyAlignment="1" applyProtection="1">
      <alignment vertical="center"/>
    </xf>
    <xf numFmtId="4" fontId="0" fillId="0" borderId="36" xfId="0" applyNumberFormat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4" fontId="0" fillId="2" borderId="39" xfId="0" applyNumberFormat="1" applyFill="1" applyBorder="1" applyAlignment="1" applyProtection="1">
      <alignment vertical="center"/>
    </xf>
    <xf numFmtId="4" fontId="0" fillId="0" borderId="39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5" fontId="0" fillId="0" borderId="0" xfId="0" applyNumberFormat="1" applyBorder="1" applyAlignment="1" applyProtection="1">
      <alignment horizontal="right" vertical="center" indent="2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21" xfId="0" applyNumberFormat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4" fontId="0" fillId="2" borderId="0" xfId="0" applyNumberFormat="1" applyFill="1" applyBorder="1" applyAlignment="1" applyProtection="1">
      <alignment vertical="center"/>
      <protection locked="0"/>
    </xf>
    <xf numFmtId="4" fontId="0" fillId="2" borderId="0" xfId="0" applyNumberForma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 wrapText="1"/>
    </xf>
    <xf numFmtId="49" fontId="0" fillId="0" borderId="0" xfId="0" applyNumberFormat="1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3" xfId="0" applyNumberForma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0" fillId="0" borderId="17" xfId="0" applyFill="1" applyBorder="1"/>
    <xf numFmtId="166" fontId="0" fillId="0" borderId="17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left" vertical="center" wrapText="1"/>
    </xf>
    <xf numFmtId="0" fontId="0" fillId="0" borderId="29" xfId="0" applyBorder="1" applyAlignment="1" applyProtection="1">
      <alignment horizontal="left" vertical="center" wrapText="1"/>
    </xf>
    <xf numFmtId="165" fontId="0" fillId="0" borderId="48" xfId="0" applyNumberFormat="1" applyBorder="1" applyAlignment="1" applyProtection="1">
      <alignment horizontal="right" vertical="center" indent="2"/>
    </xf>
    <xf numFmtId="165" fontId="0" fillId="0" borderId="38" xfId="0" applyNumberFormat="1" applyBorder="1" applyAlignment="1" applyProtection="1">
      <alignment horizontal="right" vertical="center" indent="2"/>
    </xf>
    <xf numFmtId="166" fontId="0" fillId="0" borderId="40" xfId="0" applyNumberFormat="1" applyBorder="1" applyAlignment="1" applyProtection="1">
      <alignment horizontal="center" vertical="center"/>
    </xf>
    <xf numFmtId="166" fontId="0" fillId="0" borderId="28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right" vertical="center" indent="2"/>
    </xf>
    <xf numFmtId="165" fontId="0" fillId="0" borderId="12" xfId="0" applyNumberFormat="1" applyBorder="1" applyAlignment="1" applyProtection="1">
      <alignment horizontal="right" vertical="center" indent="2"/>
    </xf>
    <xf numFmtId="165" fontId="2" fillId="0" borderId="4" xfId="0" applyNumberFormat="1" applyFont="1" applyBorder="1" applyAlignment="1" applyProtection="1">
      <alignment horizontal="right" vertical="center" indent="2"/>
    </xf>
    <xf numFmtId="165" fontId="2" fillId="0" borderId="12" xfId="0" applyNumberFormat="1" applyFont="1" applyBorder="1" applyAlignment="1" applyProtection="1">
      <alignment horizontal="right" vertical="center" indent="2"/>
    </xf>
    <xf numFmtId="165" fontId="0" fillId="0" borderId="29" xfId="0" applyNumberFormat="1" applyBorder="1" applyAlignment="1" applyProtection="1">
      <alignment horizontal="right" vertical="center" indent="2"/>
    </xf>
    <xf numFmtId="165" fontId="2" fillId="0" borderId="44" xfId="0" applyNumberFormat="1" applyFont="1" applyBorder="1" applyAlignment="1" applyProtection="1">
      <alignment horizontal="right" vertical="center" indent="2"/>
    </xf>
    <xf numFmtId="165" fontId="2" fillId="0" borderId="46" xfId="0" applyNumberFormat="1" applyFont="1" applyBorder="1" applyAlignment="1" applyProtection="1">
      <alignment horizontal="right" vertical="center" indent="2"/>
    </xf>
    <xf numFmtId="165" fontId="0" fillId="0" borderId="51" xfId="0" applyNumberFormat="1" applyBorder="1" applyAlignment="1" applyProtection="1">
      <alignment horizontal="right" vertical="center" indent="2"/>
    </xf>
    <xf numFmtId="165" fontId="0" fillId="0" borderId="18" xfId="0" applyNumberFormat="1" applyBorder="1" applyAlignment="1" applyProtection="1">
      <alignment horizontal="right" vertical="center" indent="2"/>
    </xf>
    <xf numFmtId="165" fontId="2" fillId="0" borderId="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0" fillId="0" borderId="44" xfId="0" applyNumberFormat="1" applyBorder="1" applyAlignment="1" applyProtection="1">
      <alignment horizontal="right" vertical="center" indent="2"/>
    </xf>
    <xf numFmtId="165" fontId="0" fillId="0" borderId="46" xfId="0" applyNumberFormat="1" applyBorder="1" applyAlignment="1" applyProtection="1">
      <alignment horizontal="right" vertical="center" indent="2"/>
    </xf>
    <xf numFmtId="166" fontId="0" fillId="0" borderId="6" xfId="0" applyNumberFormat="1" applyBorder="1" applyAlignment="1" applyProtection="1">
      <alignment horizontal="center" vertical="center"/>
    </xf>
    <xf numFmtId="165" fontId="0" fillId="0" borderId="39" xfId="0" applyNumberFormat="1" applyBorder="1" applyAlignment="1" applyProtection="1">
      <alignment horizontal="right" vertical="center" indent="2"/>
    </xf>
    <xf numFmtId="166" fontId="0" fillId="0" borderId="13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5" fontId="0" fillId="0" borderId="37" xfId="0" applyNumberFormat="1" applyBorder="1" applyAlignment="1" applyProtection="1">
      <alignment horizontal="right" vertical="center" indent="2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right" vertical="center" indent="2"/>
    </xf>
    <xf numFmtId="165" fontId="2" fillId="0" borderId="37" xfId="0" applyNumberFormat="1" applyFont="1" applyBorder="1" applyAlignment="1" applyProtection="1">
      <alignment horizontal="right" vertical="center" indent="2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49" fontId="0" fillId="0" borderId="42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left" vertical="center" wrapText="1"/>
    </xf>
    <xf numFmtId="166" fontId="0" fillId="0" borderId="34" xfId="0" applyNumberFormat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5" xfId="0" applyNumberFormat="1" applyBorder="1" applyAlignment="1" applyProtection="1">
      <alignment horizontal="center" vertical="center"/>
    </xf>
    <xf numFmtId="166" fontId="2" fillId="0" borderId="50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6" fontId="2" fillId="0" borderId="49" xfId="0" applyNumberFormat="1" applyFont="1" applyBorder="1" applyAlignment="1">
      <alignment horizontal="center" vertical="center"/>
    </xf>
    <xf numFmtId="166" fontId="2" fillId="0" borderId="42" xfId="0" applyNumberFormat="1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8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 wrapText="1"/>
    </xf>
    <xf numFmtId="0" fontId="5" fillId="0" borderId="47" xfId="0" applyFont="1" applyBorder="1" applyAlignment="1" applyProtection="1">
      <alignment horizontal="left" vertical="center" wrapText="1"/>
    </xf>
    <xf numFmtId="165" fontId="2" fillId="0" borderId="44" xfId="0" applyNumberFormat="1" applyFont="1" applyBorder="1" applyAlignment="1">
      <alignment horizontal="center" vertical="center"/>
    </xf>
    <xf numFmtId="165" fontId="2" fillId="0" borderId="46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4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workbookViewId="0">
      <pane ySplit="3" topLeftCell="A184" activePane="bottomLeft" state="frozen"/>
      <selection pane="bottomLeft" activeCell="G202" sqref="G20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8.425781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5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E6+E39+E58+E85+E96+E109+E116+E133+E146+E157+E184+E221+E244+E265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K6+K39+K58+K85+K96+K109+K116+K133+K146+K157+K184+K221+K244+K265</f>
        <v>805397</v>
      </c>
      <c r="L4" s="5">
        <f>L6+L39+L58+L85+L96+L109+L116+L133+L146+L157+L184+L221+L244+L265</f>
        <v>0</v>
      </c>
      <c r="M4" s="5">
        <f>SUM(K4:L4)</f>
        <v>805397</v>
      </c>
      <c r="N4" s="5">
        <f>N6+N39+N58+N85+N96+N109+N116+N133+N146+N157+N184+N221+N244+N265</f>
        <v>0</v>
      </c>
      <c r="O4" s="7">
        <f>O6+O39+O58+O85+O96+O109+O116+O133+O146+O157+O184+O221+O244+O265</f>
        <v>183976</v>
      </c>
      <c r="P4" s="7">
        <f>SUM(N4:O4)</f>
        <v>183976</v>
      </c>
      <c r="Q4" s="8">
        <f>P4+M4+J4</f>
        <v>3505670</v>
      </c>
      <c r="S4" s="10"/>
    </row>
    <row r="5" spans="1:19" ht="15.75" thickBot="1" x14ac:dyDescent="0.25">
      <c r="A5" s="143"/>
      <c r="B5" s="144"/>
      <c r="C5" s="129"/>
      <c r="D5" s="11" t="s">
        <v>5</v>
      </c>
      <c r="E5" s="12">
        <f t="shared" si="0"/>
        <v>63579.07</v>
      </c>
      <c r="F5" s="13">
        <f t="shared" si="0"/>
        <v>22874.5</v>
      </c>
      <c r="G5" s="13">
        <f t="shared" si="0"/>
        <v>80019</v>
      </c>
      <c r="H5" s="13">
        <f t="shared" si="0"/>
        <v>1643.96</v>
      </c>
      <c r="I5" s="13">
        <f t="shared" si="0"/>
        <v>1549.46</v>
      </c>
      <c r="J5" s="13">
        <f t="shared" si="1"/>
        <v>169665.99</v>
      </c>
      <c r="K5" s="13">
        <f>K7+K40+K59+K86+K97+K110+K117+K134+K147+K158+K185+K222+K245+K266</f>
        <v>0</v>
      </c>
      <c r="L5" s="13">
        <f>L7+L40+L59+L86+L97+L110+L117+L134+L147+L158+L185+L222+L245+L266</f>
        <v>0</v>
      </c>
      <c r="M5" s="13">
        <f>SUM(K5:L5)</f>
        <v>0</v>
      </c>
      <c r="N5" s="13">
        <f>N7+N40+N59+N86+N97+N110+N117+N134+N147+N158+N185+N222+N245+N266</f>
        <v>0</v>
      </c>
      <c r="O5" s="13">
        <f>O7+O40+O59+O86+O97+O110+O117+O134+O147+O158+O185+O222+O245+O266</f>
        <v>13506.579999999998</v>
      </c>
      <c r="P5" s="14">
        <f>SUM(N5:O5)</f>
        <v>13506.579999999998</v>
      </c>
      <c r="Q5" s="15">
        <f>P5+M5+J5</f>
        <v>183172.56999999998</v>
      </c>
    </row>
    <row r="6" spans="1:19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3.5" thickBot="1" x14ac:dyDescent="0.25">
      <c r="A7" s="126"/>
      <c r="B7" s="127"/>
      <c r="C7" s="129"/>
      <c r="D7" s="122"/>
      <c r="E7" s="21">
        <f t="shared" si="2"/>
        <v>2246.16</v>
      </c>
      <c r="F7" s="22">
        <f t="shared" si="2"/>
        <v>1450.47</v>
      </c>
      <c r="G7" s="22">
        <f t="shared" si="2"/>
        <v>2184.9500000000003</v>
      </c>
      <c r="H7" s="22">
        <f t="shared" si="2"/>
        <v>904.55</v>
      </c>
      <c r="I7" s="22">
        <f t="shared" si="2"/>
        <v>0</v>
      </c>
      <c r="J7" s="23">
        <f t="shared" si="1"/>
        <v>6786.13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6786.13</v>
      </c>
    </row>
    <row r="8" spans="1:19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x14ac:dyDescent="0.2">
      <c r="A9" s="113"/>
      <c r="B9" s="113"/>
      <c r="C9" s="115"/>
      <c r="D9" s="131"/>
      <c r="E9" s="31">
        <f>E11+E13</f>
        <v>2246.16</v>
      </c>
      <c r="F9" s="32">
        <f>F11+F13</f>
        <v>1450.47</v>
      </c>
      <c r="G9" s="32">
        <f t="shared" si="4"/>
        <v>2184.9500000000003</v>
      </c>
      <c r="H9" s="32">
        <f t="shared" si="4"/>
        <v>0</v>
      </c>
      <c r="I9" s="32">
        <f t="shared" si="4"/>
        <v>0</v>
      </c>
      <c r="J9" s="33">
        <f t="shared" si="1"/>
        <v>5881.58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5881.58</v>
      </c>
    </row>
    <row r="10" spans="1:19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x14ac:dyDescent="0.2">
      <c r="A11" s="113"/>
      <c r="B11" s="113"/>
      <c r="C11" s="115"/>
      <c r="D11" s="36"/>
      <c r="E11" s="42">
        <v>2246.16</v>
      </c>
      <c r="F11" s="43">
        <v>790.5</v>
      </c>
      <c r="G11" s="43">
        <v>141.82</v>
      </c>
      <c r="H11" s="43">
        <v>0</v>
      </c>
      <c r="I11" s="43"/>
      <c r="J11" s="33">
        <f t="shared" si="7"/>
        <v>3178.48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3178.48</v>
      </c>
    </row>
    <row r="12" spans="1:19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x14ac:dyDescent="0.2">
      <c r="A13" s="113"/>
      <c r="B13" s="113"/>
      <c r="C13" s="115"/>
      <c r="D13" s="36"/>
      <c r="E13" s="42"/>
      <c r="F13" s="43">
        <v>659.97</v>
      </c>
      <c r="G13" s="43">
        <v>2043.13</v>
      </c>
      <c r="H13" s="43"/>
      <c r="I13" s="43"/>
      <c r="J13" s="33">
        <f t="shared" si="7"/>
        <v>2703.1000000000004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2703.1000000000004</v>
      </c>
    </row>
    <row r="14" spans="1:19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13"/>
      <c r="B15" s="113"/>
      <c r="C15" s="115"/>
      <c r="D15" s="36"/>
      <c r="E15" s="42"/>
      <c r="F15" s="43"/>
      <c r="G15" s="43"/>
      <c r="H15" s="43">
        <v>904.55</v>
      </c>
      <c r="I15" s="43"/>
      <c r="J15" s="33">
        <f t="shared" si="7"/>
        <v>904.55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904.55</v>
      </c>
    </row>
    <row r="16" spans="1:19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113"/>
      <c r="B21" s="113"/>
      <c r="C21" s="11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0</v>
      </c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113"/>
      <c r="B25" s="113"/>
      <c r="C25" s="11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113"/>
      <c r="B27" s="113"/>
      <c r="C27" s="11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113"/>
      <c r="B29" s="113"/>
      <c r="C29" s="120"/>
      <c r="D29" s="131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idden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19.55</v>
      </c>
      <c r="G40" s="22">
        <f t="shared" si="10"/>
        <v>323.52</v>
      </c>
      <c r="H40" s="22">
        <f t="shared" si="10"/>
        <v>0</v>
      </c>
      <c r="I40" s="22">
        <f t="shared" si="10"/>
        <v>0</v>
      </c>
      <c r="J40" s="24">
        <f t="shared" si="11"/>
        <v>343.07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343.07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19.55</v>
      </c>
      <c r="G44" s="32">
        <f t="shared" si="15"/>
        <v>100</v>
      </c>
      <c r="H44" s="32">
        <f t="shared" si="15"/>
        <v>0</v>
      </c>
      <c r="I44" s="32">
        <f t="shared" si="15"/>
        <v>0</v>
      </c>
      <c r="J44" s="34">
        <f t="shared" si="15"/>
        <v>119.55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119.55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113"/>
      <c r="B46" s="113"/>
      <c r="C46" s="115"/>
      <c r="D46" s="36"/>
      <c r="E46" s="42"/>
      <c r="F46" s="43">
        <v>19.55</v>
      </c>
      <c r="G46" s="43">
        <v>100</v>
      </c>
      <c r="H46" s="43"/>
      <c r="I46" s="43"/>
      <c r="J46" s="34">
        <f t="shared" si="11"/>
        <v>119.55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119.55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27.19</v>
      </c>
      <c r="H52" s="43"/>
      <c r="I52" s="43"/>
      <c r="J52" s="34">
        <f t="shared" si="11"/>
        <v>27.19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27.19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113"/>
      <c r="B54" s="113"/>
      <c r="C54" s="115"/>
      <c r="D54" s="36"/>
      <c r="E54" s="42"/>
      <c r="F54" s="43"/>
      <c r="G54" s="43">
        <v>196.33</v>
      </c>
      <c r="H54" s="43"/>
      <c r="I54" s="43"/>
      <c r="J54" s="34">
        <f t="shared" si="11"/>
        <v>196.33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196.33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thickBot="1" x14ac:dyDescent="0.25">
      <c r="A59" s="126"/>
      <c r="B59" s="127"/>
      <c r="C59" s="129"/>
      <c r="D59" s="12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3471.09</v>
      </c>
      <c r="H59" s="22">
        <f t="shared" si="22"/>
        <v>0</v>
      </c>
      <c r="I59" s="22">
        <f t="shared" si="22"/>
        <v>0</v>
      </c>
      <c r="J59" s="24">
        <f t="shared" si="17"/>
        <v>3471.09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3471.09</v>
      </c>
    </row>
    <row r="60" spans="1:17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1096.72</v>
      </c>
      <c r="H61" s="43"/>
      <c r="I61" s="43"/>
      <c r="J61" s="34">
        <f t="shared" si="17"/>
        <v>1096.72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1096.72</v>
      </c>
    </row>
    <row r="62" spans="1:17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113"/>
      <c r="B63" s="113"/>
      <c r="C63" s="115"/>
      <c r="D63" s="36"/>
      <c r="E63" s="42"/>
      <c r="F63" s="43"/>
      <c r="G63" s="43">
        <v>1890.63</v>
      </c>
      <c r="H63" s="43"/>
      <c r="I63" s="43"/>
      <c r="J63" s="34">
        <f t="shared" si="17"/>
        <v>1890.63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1890.63</v>
      </c>
    </row>
    <row r="64" spans="1:17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si="20"/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4">SUM(E67:I67)</f>
        <v>0</v>
      </c>
      <c r="K67" s="55">
        <v>0</v>
      </c>
      <c r="L67" s="43"/>
      <c r="M67" s="34">
        <f t="shared" ref="M67" si="25">SUM(K67:L67)</f>
        <v>0</v>
      </c>
      <c r="N67" s="55"/>
      <c r="O67" s="43"/>
      <c r="P67" s="34">
        <f t="shared" si="20"/>
        <v>0</v>
      </c>
      <c r="Q67" s="35">
        <f t="shared" si="21"/>
        <v>0</v>
      </c>
    </row>
    <row r="68" spans="1:17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113"/>
      <c r="B69" s="113"/>
      <c r="C69" s="115"/>
      <c r="D69" s="36"/>
      <c r="E69" s="42"/>
      <c r="F69" s="43"/>
      <c r="G69" s="43">
        <v>39.5</v>
      </c>
      <c r="H69" s="43"/>
      <c r="I69" s="43"/>
      <c r="J69" s="34">
        <f t="shared" si="17"/>
        <v>39.5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39.5</v>
      </c>
    </row>
    <row r="70" spans="1:17" hidden="1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13" t="s">
        <v>69</v>
      </c>
      <c r="B74" s="113"/>
      <c r="C74" s="11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13"/>
      <c r="B75" s="113"/>
      <c r="C75" s="115"/>
      <c r="D75" s="36"/>
      <c r="E75" s="42"/>
      <c r="F75" s="43"/>
      <c r="G75" s="43">
        <v>5.79</v>
      </c>
      <c r="H75" s="43"/>
      <c r="I75" s="43"/>
      <c r="J75" s="34">
        <f t="shared" si="17"/>
        <v>5.79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5.79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13"/>
      <c r="B77" s="113"/>
      <c r="C77" s="11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113"/>
      <c r="B79" s="113"/>
      <c r="C79" s="115"/>
      <c r="D79" s="36"/>
      <c r="E79" s="42"/>
      <c r="F79" s="43"/>
      <c r="G79" s="43">
        <v>309.99</v>
      </c>
      <c r="H79" s="43"/>
      <c r="I79" s="43"/>
      <c r="J79" s="34">
        <f t="shared" si="17"/>
        <v>309.99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309.99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128.46</v>
      </c>
      <c r="H81" s="43"/>
      <c r="I81" s="43"/>
      <c r="J81" s="34">
        <f t="shared" si="17"/>
        <v>128.46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128.46</v>
      </c>
    </row>
    <row r="82" spans="1:17" hidden="1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">
      <c r="A85" s="124" t="s">
        <v>79</v>
      </c>
      <c r="B85" s="125"/>
      <c r="C85" s="128" t="s">
        <v>80</v>
      </c>
      <c r="D85" s="121"/>
      <c r="E85" s="16">
        <f t="shared" ref="E85:I86" si="26">E87+D89+E91+E93</f>
        <v>4208</v>
      </c>
      <c r="F85" s="17">
        <f t="shared" si="26"/>
        <v>1312</v>
      </c>
      <c r="G85" s="17">
        <f t="shared" si="26"/>
        <v>13009</v>
      </c>
      <c r="H85" s="17">
        <f t="shared" si="26"/>
        <v>198</v>
      </c>
      <c r="I85" s="17">
        <f t="shared" si="26"/>
        <v>0</v>
      </c>
      <c r="J85" s="19">
        <f t="shared" ref="J85:J94" si="27">SUM(E85:I85)</f>
        <v>18727</v>
      </c>
      <c r="K85" s="52">
        <f>K87+J89+K91+K93</f>
        <v>0</v>
      </c>
      <c r="L85" s="17">
        <f>L87+K89+L91+L93</f>
        <v>0</v>
      </c>
      <c r="M85" s="19">
        <f t="shared" ref="M85:M94" si="28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29">SUM(N85:O85)</f>
        <v>0</v>
      </c>
      <c r="Q85" s="20">
        <f>P85+M85+J85</f>
        <v>18727</v>
      </c>
    </row>
    <row r="86" spans="1:17" ht="13.5" thickBot="1" x14ac:dyDescent="0.25">
      <c r="A86" s="126"/>
      <c r="B86" s="127"/>
      <c r="C86" s="129"/>
      <c r="D86" s="122"/>
      <c r="E86" s="21">
        <f t="shared" si="26"/>
        <v>0</v>
      </c>
      <c r="F86" s="22">
        <f t="shared" si="26"/>
        <v>0</v>
      </c>
      <c r="G86" s="22">
        <f t="shared" si="26"/>
        <v>295.94</v>
      </c>
      <c r="H86" s="22">
        <f t="shared" si="26"/>
        <v>0</v>
      </c>
      <c r="I86" s="22">
        <f t="shared" si="26"/>
        <v>0</v>
      </c>
      <c r="J86" s="24">
        <f t="shared" si="27"/>
        <v>295.94</v>
      </c>
      <c r="K86" s="53">
        <f>K88+J90+K92+K94</f>
        <v>0</v>
      </c>
      <c r="L86" s="22">
        <f>L88+K90+L92+L94</f>
        <v>0</v>
      </c>
      <c r="M86" s="24">
        <f t="shared" si="28"/>
        <v>0</v>
      </c>
      <c r="N86" s="53">
        <f>N88+M90+N92+N94</f>
        <v>0</v>
      </c>
      <c r="O86" s="22">
        <f>O88+N90+O92+O94</f>
        <v>0</v>
      </c>
      <c r="P86" s="24">
        <f t="shared" si="29"/>
        <v>0</v>
      </c>
      <c r="Q86" s="25">
        <f t="shared" ref="Q86:Q94" si="30">P86+M86+J86</f>
        <v>295.94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7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29"/>
        <v>0</v>
      </c>
      <c r="Q87" s="30">
        <f t="shared" si="30"/>
        <v>5070</v>
      </c>
    </row>
    <row r="88" spans="1:17" x14ac:dyDescent="0.2">
      <c r="A88" s="113"/>
      <c r="B88" s="113"/>
      <c r="C88" s="115"/>
      <c r="D88" s="36"/>
      <c r="E88" s="42">
        <v>0</v>
      </c>
      <c r="F88" s="43">
        <v>0</v>
      </c>
      <c r="G88" s="43">
        <v>0</v>
      </c>
      <c r="H88" s="43">
        <v>0</v>
      </c>
      <c r="I88" s="43"/>
      <c r="J88" s="34">
        <f t="shared" si="27"/>
        <v>0</v>
      </c>
      <c r="K88" s="55"/>
      <c r="L88" s="43"/>
      <c r="M88" s="34">
        <f t="shared" si="28"/>
        <v>0</v>
      </c>
      <c r="N88" s="55"/>
      <c r="O88" s="43"/>
      <c r="P88" s="34">
        <f t="shared" si="29"/>
        <v>0</v>
      </c>
      <c r="Q88" s="35">
        <f t="shared" si="30"/>
        <v>0</v>
      </c>
    </row>
    <row r="89" spans="1:17" hidden="1" x14ac:dyDescent="0.2">
      <c r="A89" s="117" t="s">
        <v>81</v>
      </c>
      <c r="B89" s="117"/>
      <c r="C89" s="119" t="s">
        <v>84</v>
      </c>
      <c r="D89" s="68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hidden="1" x14ac:dyDescent="0.2">
      <c r="A90" s="118"/>
      <c r="B90" s="118"/>
      <c r="C90" s="120"/>
      <c r="D90" s="68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8"/>
        <v>0</v>
      </c>
      <c r="N91" s="44">
        <v>0</v>
      </c>
      <c r="O91" s="38">
        <v>0</v>
      </c>
      <c r="P91" s="40">
        <f t="shared" si="29"/>
        <v>0</v>
      </c>
      <c r="Q91" s="41">
        <f t="shared" si="30"/>
        <v>1897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7"/>
        <v>0</v>
      </c>
      <c r="K92" s="57"/>
      <c r="L92" s="32"/>
      <c r="M92" s="34">
        <f t="shared" si="28"/>
        <v>0</v>
      </c>
      <c r="N92" s="55"/>
      <c r="O92" s="43"/>
      <c r="P92" s="34">
        <f t="shared" si="29"/>
        <v>0</v>
      </c>
      <c r="Q92" s="35">
        <f t="shared" si="30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7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9"/>
        <v>0</v>
      </c>
      <c r="Q93" s="41">
        <f t="shared" si="30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295.94</v>
      </c>
      <c r="H94" s="45"/>
      <c r="I94" s="45"/>
      <c r="J94" s="24">
        <f t="shared" si="27"/>
        <v>295.94</v>
      </c>
      <c r="K94" s="56"/>
      <c r="L94" s="45"/>
      <c r="M94" s="24">
        <f t="shared" si="28"/>
        <v>0</v>
      </c>
      <c r="N94" s="56"/>
      <c r="O94" s="45"/>
      <c r="P94" s="24">
        <f t="shared" si="29"/>
        <v>0</v>
      </c>
      <c r="Q94" s="25">
        <f t="shared" si="30"/>
        <v>295.94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">
      <c r="A96" s="124" t="s">
        <v>89</v>
      </c>
      <c r="B96" s="125"/>
      <c r="C96" s="128" t="s">
        <v>90</v>
      </c>
      <c r="D96" s="121"/>
      <c r="E96" s="16">
        <f t="shared" ref="E96:I97" si="31">E98+E100+E102+E104+E106</f>
        <v>89621</v>
      </c>
      <c r="F96" s="17">
        <f t="shared" si="31"/>
        <v>30863</v>
      </c>
      <c r="G96" s="17">
        <f t="shared" si="31"/>
        <v>36709</v>
      </c>
      <c r="H96" s="17">
        <f t="shared" si="31"/>
        <v>416</v>
      </c>
      <c r="I96" s="17">
        <f t="shared" si="31"/>
        <v>0</v>
      </c>
      <c r="J96" s="19">
        <f t="shared" ref="J96:J107" si="32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3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4">SUM(N96:O96)</f>
        <v>0</v>
      </c>
      <c r="Q96" s="20">
        <f t="shared" ref="Q96:Q107" si="35">P96+M96+J96</f>
        <v>157609</v>
      </c>
    </row>
    <row r="97" spans="1:17" ht="13.5" thickBot="1" x14ac:dyDescent="0.25">
      <c r="A97" s="126"/>
      <c r="B97" s="127"/>
      <c r="C97" s="129"/>
      <c r="D97" s="122"/>
      <c r="E97" s="21">
        <f t="shared" si="31"/>
        <v>6644.8799999999992</v>
      </c>
      <c r="F97" s="22">
        <f t="shared" si="31"/>
        <v>2236.04</v>
      </c>
      <c r="G97" s="22">
        <f t="shared" si="31"/>
        <v>1316.09</v>
      </c>
      <c r="H97" s="22">
        <f t="shared" si="31"/>
        <v>0</v>
      </c>
      <c r="I97" s="22">
        <f t="shared" si="31"/>
        <v>0</v>
      </c>
      <c r="J97" s="24">
        <f t="shared" si="32"/>
        <v>10197.009999999998</v>
      </c>
      <c r="K97" s="53">
        <f>K99+K101+K103+K105+K107</f>
        <v>0</v>
      </c>
      <c r="L97" s="22">
        <f>L99+L101+L103+L105+L107</f>
        <v>0</v>
      </c>
      <c r="M97" s="24">
        <f t="shared" si="33"/>
        <v>0</v>
      </c>
      <c r="N97" s="53">
        <f>N99+N101+N103+N105+N107</f>
        <v>0</v>
      </c>
      <c r="O97" s="22">
        <f>O99+O101+O103+O105+O107</f>
        <v>0</v>
      </c>
      <c r="P97" s="24">
        <f t="shared" si="34"/>
        <v>0</v>
      </c>
      <c r="Q97" s="25">
        <f t="shared" si="35"/>
        <v>10197.009999999998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2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4"/>
        <v>0</v>
      </c>
      <c r="Q98" s="30">
        <f t="shared" si="35"/>
        <v>98950</v>
      </c>
    </row>
    <row r="99" spans="1:17" x14ac:dyDescent="0.2">
      <c r="A99" s="113"/>
      <c r="B99" s="113"/>
      <c r="C99" s="115"/>
      <c r="D99" s="36"/>
      <c r="E99" s="42">
        <v>4313.45</v>
      </c>
      <c r="F99" s="43">
        <v>1526.27</v>
      </c>
      <c r="G99" s="43">
        <v>674.53</v>
      </c>
      <c r="H99" s="43">
        <v>0</v>
      </c>
      <c r="I99" s="43"/>
      <c r="J99" s="34">
        <f t="shared" si="32"/>
        <v>6514.2499999999991</v>
      </c>
      <c r="K99" s="55"/>
      <c r="L99" s="43"/>
      <c r="M99" s="34">
        <f t="shared" si="33"/>
        <v>0</v>
      </c>
      <c r="N99" s="55"/>
      <c r="O99" s="43"/>
      <c r="P99" s="34">
        <f t="shared" si="34"/>
        <v>0</v>
      </c>
      <c r="Q99" s="35">
        <f t="shared" si="35"/>
        <v>6514.2499999999991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2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4"/>
        <v>0</v>
      </c>
      <c r="Q100" s="41">
        <f t="shared" si="35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2"/>
        <v>0</v>
      </c>
      <c r="K101" s="55"/>
      <c r="L101" s="43"/>
      <c r="M101" s="34">
        <f t="shared" si="33"/>
        <v>0</v>
      </c>
      <c r="N101" s="55"/>
      <c r="O101" s="43"/>
      <c r="P101" s="34">
        <f t="shared" si="34"/>
        <v>0</v>
      </c>
      <c r="Q101" s="35">
        <f t="shared" si="35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2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4"/>
        <v>0</v>
      </c>
      <c r="Q102" s="41">
        <f t="shared" si="35"/>
        <v>43723</v>
      </c>
    </row>
    <row r="103" spans="1:17" x14ac:dyDescent="0.2">
      <c r="A103" s="113"/>
      <c r="B103" s="113"/>
      <c r="C103" s="115"/>
      <c r="D103" s="36"/>
      <c r="E103" s="42">
        <v>2331.4299999999998</v>
      </c>
      <c r="F103" s="43">
        <v>700.35</v>
      </c>
      <c r="G103" s="43">
        <v>267.79000000000002</v>
      </c>
      <c r="H103" s="43">
        <v>0</v>
      </c>
      <c r="I103" s="43"/>
      <c r="J103" s="34">
        <f t="shared" si="32"/>
        <v>3299.5699999999997</v>
      </c>
      <c r="K103" s="55"/>
      <c r="L103" s="43"/>
      <c r="M103" s="34">
        <f t="shared" si="33"/>
        <v>0</v>
      </c>
      <c r="N103" s="55"/>
      <c r="O103" s="43"/>
      <c r="P103" s="34">
        <f t="shared" si="34"/>
        <v>0</v>
      </c>
      <c r="Q103" s="35">
        <f t="shared" si="35"/>
        <v>3299.5699999999997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2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4"/>
        <v>0</v>
      </c>
      <c r="Q104" s="41">
        <f t="shared" si="35"/>
        <v>516</v>
      </c>
    </row>
    <row r="105" spans="1:17" x14ac:dyDescent="0.2">
      <c r="A105" s="113"/>
      <c r="B105" s="113"/>
      <c r="C105" s="115"/>
      <c r="D105" s="36"/>
      <c r="E105" s="42"/>
      <c r="F105" s="43">
        <v>9.42</v>
      </c>
      <c r="G105" s="43">
        <v>27</v>
      </c>
      <c r="H105" s="43">
        <v>0</v>
      </c>
      <c r="I105" s="43"/>
      <c r="J105" s="34">
        <f t="shared" si="32"/>
        <v>36.42</v>
      </c>
      <c r="K105" s="55"/>
      <c r="L105" s="43"/>
      <c r="M105" s="34">
        <f t="shared" si="33"/>
        <v>0</v>
      </c>
      <c r="N105" s="55"/>
      <c r="O105" s="43"/>
      <c r="P105" s="34">
        <f t="shared" si="34"/>
        <v>0</v>
      </c>
      <c r="Q105" s="35">
        <f t="shared" si="35"/>
        <v>36.42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2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4"/>
        <v>0</v>
      </c>
      <c r="Q106" s="41">
        <f t="shared" si="35"/>
        <v>14070</v>
      </c>
    </row>
    <row r="107" spans="1:17" ht="13.5" thickBot="1" x14ac:dyDescent="0.25">
      <c r="A107" s="113"/>
      <c r="B107" s="113"/>
      <c r="C107" s="115"/>
      <c r="D107" s="36"/>
      <c r="E107" s="51"/>
      <c r="F107" s="45">
        <v>0</v>
      </c>
      <c r="G107" s="45">
        <v>346.77</v>
      </c>
      <c r="H107" s="45"/>
      <c r="I107" s="45"/>
      <c r="J107" s="24">
        <f t="shared" si="32"/>
        <v>346.77</v>
      </c>
      <c r="K107" s="56"/>
      <c r="L107" s="45"/>
      <c r="M107" s="24">
        <f t="shared" si="33"/>
        <v>0</v>
      </c>
      <c r="N107" s="55"/>
      <c r="O107" s="43"/>
      <c r="P107" s="34">
        <f t="shared" si="34"/>
        <v>0</v>
      </c>
      <c r="Q107" s="35">
        <f t="shared" si="35"/>
        <v>346.77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6">F111+F113</f>
        <v>0</v>
      </c>
      <c r="G109" s="17">
        <f t="shared" si="36"/>
        <v>187500</v>
      </c>
      <c r="H109" s="17">
        <f t="shared" si="36"/>
        <v>0</v>
      </c>
      <c r="I109" s="17">
        <f t="shared" si="36"/>
        <v>0</v>
      </c>
      <c r="J109" s="19">
        <f t="shared" ref="J109:J114" si="37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8">SUM(K109:L109)</f>
        <v>0</v>
      </c>
      <c r="N109" s="52">
        <f>N111+N113</f>
        <v>0</v>
      </c>
      <c r="O109" s="17">
        <f>O111+O113</f>
        <v>0</v>
      </c>
      <c r="P109" s="19">
        <f t="shared" ref="P109:P114" si="39">SUM(N109:O109)</f>
        <v>0</v>
      </c>
      <c r="Q109" s="20">
        <f t="shared" ref="Q109:Q114" si="40">P109+M109+J109</f>
        <v>187500</v>
      </c>
    </row>
    <row r="110" spans="1:17" ht="13.5" thickBot="1" x14ac:dyDescent="0.25">
      <c r="A110" s="126"/>
      <c r="B110" s="127"/>
      <c r="C110" s="129"/>
      <c r="D110" s="122"/>
      <c r="E110" s="21">
        <f t="shared" si="36"/>
        <v>0</v>
      </c>
      <c r="F110" s="22">
        <f t="shared" si="36"/>
        <v>0</v>
      </c>
      <c r="G110" s="22">
        <f t="shared" si="36"/>
        <v>14698.34</v>
      </c>
      <c r="H110" s="22">
        <f t="shared" si="36"/>
        <v>0</v>
      </c>
      <c r="I110" s="22">
        <f t="shared" si="36"/>
        <v>0</v>
      </c>
      <c r="J110" s="24">
        <f t="shared" si="37"/>
        <v>14698.34</v>
      </c>
      <c r="K110" s="21">
        <f>K112+K114</f>
        <v>0</v>
      </c>
      <c r="L110" s="22">
        <f>L112+L114</f>
        <v>0</v>
      </c>
      <c r="M110" s="24">
        <f t="shared" si="38"/>
        <v>0</v>
      </c>
      <c r="N110" s="53">
        <f>N112+N114</f>
        <v>0</v>
      </c>
      <c r="O110" s="22">
        <f>O112+O114</f>
        <v>0</v>
      </c>
      <c r="P110" s="24">
        <f t="shared" si="39"/>
        <v>0</v>
      </c>
      <c r="Q110" s="25">
        <f t="shared" si="40"/>
        <v>14698.34</v>
      </c>
    </row>
    <row r="111" spans="1:17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39"/>
        <v>0</v>
      </c>
      <c r="Q111" s="30">
        <f t="shared" si="40"/>
        <v>185700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14666.55</v>
      </c>
      <c r="H112" s="43"/>
      <c r="I112" s="43"/>
      <c r="J112" s="34">
        <f t="shared" si="37"/>
        <v>14666.55</v>
      </c>
      <c r="K112" s="42"/>
      <c r="L112" s="43"/>
      <c r="M112" s="34">
        <f t="shared" si="38"/>
        <v>0</v>
      </c>
      <c r="N112" s="55"/>
      <c r="O112" s="43"/>
      <c r="P112" s="34">
        <f t="shared" si="39"/>
        <v>0</v>
      </c>
      <c r="Q112" s="35">
        <f t="shared" si="40"/>
        <v>14666.55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9"/>
        <v>0</v>
      </c>
      <c r="Q113" s="41">
        <f t="shared" si="40"/>
        <v>1800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31.79</v>
      </c>
      <c r="H114" s="45"/>
      <c r="I114" s="45"/>
      <c r="J114" s="24">
        <f t="shared" si="37"/>
        <v>31.79</v>
      </c>
      <c r="K114" s="51"/>
      <c r="L114" s="45"/>
      <c r="M114" s="24">
        <f t="shared" si="38"/>
        <v>0</v>
      </c>
      <c r="N114" s="56"/>
      <c r="O114" s="45"/>
      <c r="P114" s="24">
        <f t="shared" si="39"/>
        <v>0</v>
      </c>
      <c r="Q114" s="25">
        <f t="shared" si="40"/>
        <v>31.79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1">F118+F120+F122+F124+F126+F128+F130</f>
        <v>0</v>
      </c>
      <c r="G116" s="17">
        <f t="shared" si="41"/>
        <v>55200</v>
      </c>
      <c r="H116" s="17">
        <f t="shared" si="41"/>
        <v>0</v>
      </c>
      <c r="I116" s="17">
        <f t="shared" si="41"/>
        <v>3200</v>
      </c>
      <c r="J116" s="19">
        <f t="shared" ref="J116:J131" si="42">SUM(E116:I116)</f>
        <v>58400</v>
      </c>
      <c r="K116" s="16">
        <f t="shared" ref="K116:L117" si="43">K118+K120+K122+K124+K126+K128+K130</f>
        <v>160000</v>
      </c>
      <c r="L116" s="17">
        <f t="shared" si="43"/>
        <v>0</v>
      </c>
      <c r="M116" s="19">
        <f t="shared" ref="M116:M129" si="44">SUM(K116:L116)</f>
        <v>160000</v>
      </c>
      <c r="N116" s="52">
        <f t="shared" ref="N116:O117" si="45">N118+N120+N122+N124+N126+N128+N130</f>
        <v>0</v>
      </c>
      <c r="O116" s="17">
        <f t="shared" si="45"/>
        <v>17160</v>
      </c>
      <c r="P116" s="19">
        <f t="shared" ref="P116:P131" si="46">SUM(N116:O116)</f>
        <v>17160</v>
      </c>
      <c r="Q116" s="20">
        <f t="shared" ref="Q116:Q131" si="47">P116+M116+J116</f>
        <v>235560</v>
      </c>
    </row>
    <row r="117" spans="1:17" ht="13.5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1"/>
        <v>0</v>
      </c>
      <c r="G117" s="22">
        <f t="shared" si="41"/>
        <v>1501.1</v>
      </c>
      <c r="H117" s="22">
        <f t="shared" si="41"/>
        <v>0</v>
      </c>
      <c r="I117" s="22">
        <f t="shared" si="41"/>
        <v>254.79</v>
      </c>
      <c r="J117" s="24">
        <f t="shared" si="42"/>
        <v>1755.8899999999999</v>
      </c>
      <c r="K117" s="21">
        <f t="shared" si="43"/>
        <v>0</v>
      </c>
      <c r="L117" s="22">
        <f t="shared" si="43"/>
        <v>0</v>
      </c>
      <c r="M117" s="24">
        <f t="shared" si="44"/>
        <v>0</v>
      </c>
      <c r="N117" s="53">
        <f t="shared" si="45"/>
        <v>0</v>
      </c>
      <c r="O117" s="22">
        <f t="shared" si="45"/>
        <v>1430</v>
      </c>
      <c r="P117" s="24">
        <f t="shared" si="46"/>
        <v>1430</v>
      </c>
      <c r="Q117" s="25">
        <f t="shared" si="47"/>
        <v>3185.89</v>
      </c>
    </row>
    <row r="118" spans="1:17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2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6"/>
        <v>0</v>
      </c>
      <c r="Q118" s="30">
        <f t="shared" si="47"/>
        <v>30700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1501.1</v>
      </c>
      <c r="H119" s="43"/>
      <c r="I119" s="43"/>
      <c r="J119" s="34">
        <f t="shared" si="42"/>
        <v>1501.1</v>
      </c>
      <c r="K119" s="42"/>
      <c r="L119" s="43"/>
      <c r="M119" s="34">
        <f t="shared" si="44"/>
        <v>0</v>
      </c>
      <c r="N119" s="55"/>
      <c r="O119" s="43"/>
      <c r="P119" s="34">
        <f t="shared" si="46"/>
        <v>0</v>
      </c>
      <c r="Q119" s="35">
        <f t="shared" si="47"/>
        <v>1501.1</v>
      </c>
    </row>
    <row r="120" spans="1:17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2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6"/>
        <v>0</v>
      </c>
      <c r="Q120" s="41">
        <f t="shared" si="47"/>
        <v>19000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0</v>
      </c>
      <c r="H121" s="43"/>
      <c r="I121" s="43"/>
      <c r="J121" s="34">
        <f t="shared" si="42"/>
        <v>0</v>
      </c>
      <c r="K121" s="42"/>
      <c r="L121" s="43"/>
      <c r="M121" s="34">
        <f t="shared" si="44"/>
        <v>0</v>
      </c>
      <c r="N121" s="55"/>
      <c r="O121" s="43"/>
      <c r="P121" s="34">
        <f t="shared" si="46"/>
        <v>0</v>
      </c>
      <c r="Q121" s="35">
        <f t="shared" si="47"/>
        <v>0</v>
      </c>
    </row>
    <row r="122" spans="1:17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2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6"/>
        <v>0</v>
      </c>
      <c r="Q122" s="41">
        <f t="shared" si="47"/>
        <v>5000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0</v>
      </c>
      <c r="H123" s="43"/>
      <c r="I123" s="43"/>
      <c r="J123" s="34">
        <f t="shared" si="42"/>
        <v>0</v>
      </c>
      <c r="K123" s="42"/>
      <c r="L123" s="43"/>
      <c r="M123" s="34">
        <f t="shared" si="44"/>
        <v>0</v>
      </c>
      <c r="N123" s="55"/>
      <c r="O123" s="43"/>
      <c r="P123" s="34">
        <f t="shared" si="46"/>
        <v>0</v>
      </c>
      <c r="Q123" s="35">
        <f t="shared" si="47"/>
        <v>0</v>
      </c>
    </row>
    <row r="124" spans="1:17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2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6"/>
        <v>0</v>
      </c>
      <c r="Q124" s="41">
        <f t="shared" si="47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2"/>
        <v>0</v>
      </c>
      <c r="K125" s="42"/>
      <c r="L125" s="43"/>
      <c r="M125" s="34">
        <f t="shared" si="44"/>
        <v>0</v>
      </c>
      <c r="N125" s="55"/>
      <c r="O125" s="43"/>
      <c r="P125" s="34">
        <f t="shared" si="46"/>
        <v>0</v>
      </c>
      <c r="Q125" s="35">
        <f t="shared" si="47"/>
        <v>0</v>
      </c>
    </row>
    <row r="126" spans="1:17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2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6"/>
        <v>17160</v>
      </c>
      <c r="Q126" s="41">
        <f t="shared" si="47"/>
        <v>20360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254.79</v>
      </c>
      <c r="J127" s="34">
        <f t="shared" si="42"/>
        <v>254.79</v>
      </c>
      <c r="K127" s="42"/>
      <c r="L127" s="43"/>
      <c r="M127" s="34">
        <f t="shared" si="44"/>
        <v>0</v>
      </c>
      <c r="N127" s="55"/>
      <c r="O127" s="43">
        <v>1430</v>
      </c>
      <c r="P127" s="34">
        <f t="shared" si="46"/>
        <v>1430</v>
      </c>
      <c r="Q127" s="35">
        <f t="shared" si="47"/>
        <v>1684.79</v>
      </c>
    </row>
    <row r="128" spans="1:17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2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6"/>
        <v>0</v>
      </c>
      <c r="Q128" s="41">
        <f t="shared" si="47"/>
        <v>90000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2"/>
        <v>0</v>
      </c>
      <c r="K129" s="42">
        <v>0</v>
      </c>
      <c r="L129" s="43"/>
      <c r="M129" s="34">
        <f t="shared" si="44"/>
        <v>0</v>
      </c>
      <c r="N129" s="55"/>
      <c r="O129" s="43"/>
      <c r="P129" s="34">
        <f t="shared" si="46"/>
        <v>0</v>
      </c>
      <c r="Q129" s="35">
        <f t="shared" si="47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si="42"/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si="46"/>
        <v>0</v>
      </c>
      <c r="Q130" s="41">
        <f t="shared" si="47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2"/>
        <v>0</v>
      </c>
      <c r="K131" s="51">
        <v>0</v>
      </c>
      <c r="L131" s="45"/>
      <c r="M131" s="24">
        <f t="shared" ref="M131" si="48">SUM(K131:L131)</f>
        <v>0</v>
      </c>
      <c r="N131" s="56"/>
      <c r="O131" s="45"/>
      <c r="P131" s="24">
        <f t="shared" si="46"/>
        <v>0</v>
      </c>
      <c r="Q131" s="25">
        <f t="shared" si="47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">
      <c r="A133" s="124" t="s">
        <v>121</v>
      </c>
      <c r="B133" s="125"/>
      <c r="C133" s="128" t="s">
        <v>122</v>
      </c>
      <c r="D133" s="121"/>
      <c r="E133" s="16">
        <f t="shared" ref="E133:I134" si="49">E135+E137+E139+E141+E143</f>
        <v>178589</v>
      </c>
      <c r="F133" s="17">
        <f t="shared" si="49"/>
        <v>60992</v>
      </c>
      <c r="G133" s="17">
        <f t="shared" si="49"/>
        <v>73722</v>
      </c>
      <c r="H133" s="17">
        <f t="shared" si="49"/>
        <v>900</v>
      </c>
      <c r="I133" s="17">
        <f t="shared" si="49"/>
        <v>0</v>
      </c>
      <c r="J133" s="18">
        <f t="shared" ref="J133:J144" si="50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1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2">SUM(N133:O133)</f>
        <v>0</v>
      </c>
      <c r="Q133" s="20">
        <f t="shared" ref="Q133:Q144" si="53">P133+M133+J133</f>
        <v>320203</v>
      </c>
    </row>
    <row r="134" spans="1:17" x14ac:dyDescent="0.2">
      <c r="A134" s="133"/>
      <c r="B134" s="134"/>
      <c r="C134" s="135"/>
      <c r="D134" s="131"/>
      <c r="E134" s="31">
        <f t="shared" si="49"/>
        <v>13103.17</v>
      </c>
      <c r="F134" s="32">
        <f t="shared" si="49"/>
        <v>4516.5800000000008</v>
      </c>
      <c r="G134" s="32">
        <f t="shared" si="49"/>
        <v>2796.26</v>
      </c>
      <c r="H134" s="32">
        <f t="shared" si="49"/>
        <v>0</v>
      </c>
      <c r="I134" s="32">
        <f t="shared" si="49"/>
        <v>0</v>
      </c>
      <c r="J134" s="33">
        <f t="shared" si="50"/>
        <v>20416.010000000002</v>
      </c>
      <c r="K134" s="31">
        <f>K136+K138+K140+K142+K144</f>
        <v>0</v>
      </c>
      <c r="L134" s="32">
        <f>L136+L138+L140+L142+L144</f>
        <v>0</v>
      </c>
      <c r="M134" s="34">
        <f t="shared" si="51"/>
        <v>0</v>
      </c>
      <c r="N134" s="57">
        <f>N136+N138+N140+N142+N144</f>
        <v>0</v>
      </c>
      <c r="O134" s="57">
        <f>O136+O138+O140+O142+O144</f>
        <v>0</v>
      </c>
      <c r="P134" s="34">
        <f t="shared" si="52"/>
        <v>0</v>
      </c>
      <c r="Q134" s="35">
        <f t="shared" si="53"/>
        <v>20416.010000000002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0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2"/>
        <v>0</v>
      </c>
      <c r="Q135" s="30">
        <f t="shared" si="53"/>
        <v>293935</v>
      </c>
    </row>
    <row r="136" spans="1:17" x14ac:dyDescent="0.2">
      <c r="A136" s="111"/>
      <c r="B136" s="113"/>
      <c r="C136" s="115"/>
      <c r="D136" s="36"/>
      <c r="E136" s="42">
        <v>12200.65</v>
      </c>
      <c r="F136" s="43">
        <v>4237.2700000000004</v>
      </c>
      <c r="G136" s="43">
        <v>2637.38</v>
      </c>
      <c r="H136" s="43">
        <v>0</v>
      </c>
      <c r="I136" s="43"/>
      <c r="J136" s="34">
        <f t="shared" si="50"/>
        <v>19075.3</v>
      </c>
      <c r="K136" s="42"/>
      <c r="L136" s="43"/>
      <c r="M136" s="34">
        <f t="shared" si="51"/>
        <v>0</v>
      </c>
      <c r="N136" s="55"/>
      <c r="O136" s="43"/>
      <c r="P136" s="34">
        <f t="shared" si="52"/>
        <v>0</v>
      </c>
      <c r="Q136" s="35">
        <f t="shared" si="53"/>
        <v>19075.3</v>
      </c>
    </row>
    <row r="137" spans="1:17" hidden="1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0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2"/>
        <v>0</v>
      </c>
      <c r="Q137" s="41">
        <f t="shared" si="53"/>
        <v>0</v>
      </c>
    </row>
    <row r="138" spans="1:17" hidden="1" x14ac:dyDescent="0.2">
      <c r="A138" s="111"/>
      <c r="B138" s="113"/>
      <c r="C138" s="115"/>
      <c r="D138" s="131"/>
      <c r="E138" s="42"/>
      <c r="F138" s="43"/>
      <c r="G138" s="43"/>
      <c r="H138" s="43"/>
      <c r="I138" s="43"/>
      <c r="J138" s="33">
        <f t="shared" si="50"/>
        <v>0</v>
      </c>
      <c r="K138" s="42"/>
      <c r="L138" s="43"/>
      <c r="M138" s="34">
        <f t="shared" si="51"/>
        <v>0</v>
      </c>
      <c r="N138" s="55"/>
      <c r="O138" s="55"/>
      <c r="P138" s="34">
        <f t="shared" si="52"/>
        <v>0</v>
      </c>
      <c r="Q138" s="35">
        <f t="shared" si="53"/>
        <v>0</v>
      </c>
    </row>
    <row r="139" spans="1:17" hidden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0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2"/>
        <v>0</v>
      </c>
      <c r="Q139" s="41">
        <f t="shared" si="53"/>
        <v>0</v>
      </c>
    </row>
    <row r="140" spans="1:17" hidden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0"/>
        <v>0</v>
      </c>
      <c r="K140" s="42"/>
      <c r="L140" s="43"/>
      <c r="M140" s="34">
        <f t="shared" si="51"/>
        <v>0</v>
      </c>
      <c r="N140" s="55"/>
      <c r="O140" s="55"/>
      <c r="P140" s="34">
        <f t="shared" si="52"/>
        <v>0</v>
      </c>
      <c r="Q140" s="35">
        <f t="shared" si="53"/>
        <v>0</v>
      </c>
    </row>
    <row r="141" spans="1:17" hidden="1" x14ac:dyDescent="0.2">
      <c r="A141" s="111" t="s">
        <v>130</v>
      </c>
      <c r="B141" s="113"/>
      <c r="C141" s="115" t="s">
        <v>131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0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2"/>
        <v>0</v>
      </c>
      <c r="Q141" s="41">
        <f t="shared" si="53"/>
        <v>0</v>
      </c>
    </row>
    <row r="142" spans="1:17" hidden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0"/>
        <v>0</v>
      </c>
      <c r="K142" s="42"/>
      <c r="L142" s="43"/>
      <c r="M142" s="34">
        <f t="shared" si="51"/>
        <v>0</v>
      </c>
      <c r="N142" s="55"/>
      <c r="O142" s="55"/>
      <c r="P142" s="34">
        <f t="shared" si="52"/>
        <v>0</v>
      </c>
      <c r="Q142" s="35">
        <f t="shared" si="53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0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2"/>
        <v>0</v>
      </c>
      <c r="Q143" s="41">
        <f t="shared" si="53"/>
        <v>26268</v>
      </c>
    </row>
    <row r="144" spans="1:17" ht="13.5" thickBot="1" x14ac:dyDescent="0.25">
      <c r="A144" s="112"/>
      <c r="B144" s="114"/>
      <c r="C144" s="116"/>
      <c r="D144" s="50"/>
      <c r="E144" s="51">
        <v>902.52</v>
      </c>
      <c r="F144" s="45">
        <v>279.31</v>
      </c>
      <c r="G144" s="45">
        <v>158.88</v>
      </c>
      <c r="H144" s="45">
        <v>0</v>
      </c>
      <c r="I144" s="45"/>
      <c r="J144" s="23">
        <f t="shared" si="50"/>
        <v>1340.71</v>
      </c>
      <c r="K144" s="51"/>
      <c r="L144" s="45"/>
      <c r="M144" s="24">
        <f t="shared" si="51"/>
        <v>0</v>
      </c>
      <c r="N144" s="56"/>
      <c r="O144" s="56"/>
      <c r="P144" s="24">
        <f t="shared" si="52"/>
        <v>0</v>
      </c>
      <c r="Q144" s="25">
        <f t="shared" si="53"/>
        <v>1340.71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">
      <c r="A146" s="124" t="s">
        <v>135</v>
      </c>
      <c r="B146" s="125"/>
      <c r="C146" s="128" t="s">
        <v>136</v>
      </c>
      <c r="D146" s="136"/>
      <c r="E146" s="16">
        <f t="shared" ref="E146:H147" si="54">E148+E150+E152+E154</f>
        <v>0</v>
      </c>
      <c r="F146" s="17">
        <f t="shared" si="54"/>
        <v>0</v>
      </c>
      <c r="G146" s="17">
        <f t="shared" si="54"/>
        <v>32381</v>
      </c>
      <c r="H146" s="17">
        <f t="shared" si="54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5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6">SUM(N146:O146)</f>
        <v>0</v>
      </c>
      <c r="Q146" s="20">
        <f>P146+M146+J146</f>
        <v>327972</v>
      </c>
    </row>
    <row r="147" spans="1:17" ht="13.5" thickBot="1" x14ac:dyDescent="0.25">
      <c r="A147" s="126"/>
      <c r="B147" s="127"/>
      <c r="C147" s="129"/>
      <c r="D147" s="137"/>
      <c r="E147" s="21">
        <f t="shared" si="54"/>
        <v>0</v>
      </c>
      <c r="F147" s="22">
        <f t="shared" si="54"/>
        <v>0</v>
      </c>
      <c r="G147" s="22">
        <f t="shared" si="54"/>
        <v>1800.2</v>
      </c>
      <c r="H147" s="22">
        <f t="shared" si="54"/>
        <v>0</v>
      </c>
      <c r="I147" s="22">
        <f>I149+I151+I153+I155</f>
        <v>0</v>
      </c>
      <c r="J147" s="24">
        <f>SUM(E147:I147)</f>
        <v>1800.2</v>
      </c>
      <c r="K147" s="53">
        <f>K149+K151+K153+K155</f>
        <v>0</v>
      </c>
      <c r="L147" s="22">
        <f>L149+L151+L153+L155</f>
        <v>0</v>
      </c>
      <c r="M147" s="24">
        <f t="shared" si="55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1800.2</v>
      </c>
    </row>
    <row r="148" spans="1:17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57">SUM(E148:I148)</f>
        <v>150546</v>
      </c>
      <c r="K148" s="54"/>
      <c r="L148" s="27">
        <v>0</v>
      </c>
      <c r="M148" s="29">
        <f t="shared" si="55"/>
        <v>0</v>
      </c>
      <c r="N148" s="54">
        <v>0</v>
      </c>
      <c r="O148" s="27">
        <v>0</v>
      </c>
      <c r="P148" s="29">
        <f t="shared" si="56"/>
        <v>0</v>
      </c>
      <c r="Q148" s="30">
        <f t="shared" ref="Q148:Q155" si="58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0</v>
      </c>
      <c r="I149" s="43"/>
      <c r="J149" s="34">
        <f t="shared" si="57"/>
        <v>0</v>
      </c>
      <c r="K149" s="55">
        <v>0</v>
      </c>
      <c r="L149" s="43"/>
      <c r="M149" s="34">
        <f t="shared" si="55"/>
        <v>0</v>
      </c>
      <c r="N149" s="55"/>
      <c r="O149" s="43"/>
      <c r="P149" s="34">
        <f t="shared" si="56"/>
        <v>0</v>
      </c>
      <c r="Q149" s="35">
        <f t="shared" si="58"/>
        <v>0</v>
      </c>
    </row>
    <row r="150" spans="1:17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57"/>
        <v>5045</v>
      </c>
      <c r="K150" s="44">
        <v>0</v>
      </c>
      <c r="L150" s="38">
        <v>0</v>
      </c>
      <c r="M150" s="40">
        <f t="shared" si="55"/>
        <v>0</v>
      </c>
      <c r="N150" s="44">
        <v>0</v>
      </c>
      <c r="O150" s="38">
        <v>0</v>
      </c>
      <c r="P150" s="40">
        <f t="shared" si="56"/>
        <v>0</v>
      </c>
      <c r="Q150" s="41">
        <f t="shared" si="58"/>
        <v>5045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0</v>
      </c>
      <c r="I151" s="43"/>
      <c r="J151" s="34">
        <f t="shared" si="57"/>
        <v>0</v>
      </c>
      <c r="K151" s="55"/>
      <c r="L151" s="43"/>
      <c r="M151" s="34">
        <f t="shared" si="55"/>
        <v>0</v>
      </c>
      <c r="N151" s="55"/>
      <c r="O151" s="43"/>
      <c r="P151" s="34">
        <f t="shared" si="56"/>
        <v>0</v>
      </c>
      <c r="Q151" s="35">
        <f t="shared" si="58"/>
        <v>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5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1800.2</v>
      </c>
      <c r="H153" s="43"/>
      <c r="I153" s="43"/>
      <c r="J153" s="34">
        <f>SUM(E153:I153)</f>
        <v>1800.2</v>
      </c>
      <c r="K153" s="55"/>
      <c r="L153" s="43"/>
      <c r="M153" s="34">
        <f t="shared" si="55"/>
        <v>0</v>
      </c>
      <c r="N153" s="55"/>
      <c r="O153" s="43"/>
      <c r="P153" s="34">
        <f>SUM(N153:O153)</f>
        <v>0</v>
      </c>
      <c r="Q153" s="35">
        <f>P153+M153+J153</f>
        <v>1800.2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57"/>
        <v>0</v>
      </c>
      <c r="K154" s="44">
        <v>140000</v>
      </c>
      <c r="L154" s="38">
        <v>0</v>
      </c>
      <c r="M154" s="40">
        <f t="shared" si="55"/>
        <v>140000</v>
      </c>
      <c r="N154" s="44">
        <v>0</v>
      </c>
      <c r="O154" s="38">
        <v>0</v>
      </c>
      <c r="P154" s="40">
        <f t="shared" si="56"/>
        <v>0</v>
      </c>
      <c r="Q154" s="41">
        <f t="shared" si="58"/>
        <v>140000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57"/>
        <v>0</v>
      </c>
      <c r="K155" s="56">
        <v>0</v>
      </c>
      <c r="L155" s="45"/>
      <c r="M155" s="24">
        <f t="shared" si="55"/>
        <v>0</v>
      </c>
      <c r="N155" s="56"/>
      <c r="O155" s="45"/>
      <c r="P155" s="24">
        <f t="shared" si="56"/>
        <v>0</v>
      </c>
      <c r="Q155" s="25">
        <f t="shared" si="58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</f>
        <v>31140</v>
      </c>
      <c r="F157" s="17">
        <f t="shared" ref="F157:I157" si="59">F159+F161+F163+F165+F167+F169+F171++F173+F175+F177</f>
        <v>10387</v>
      </c>
      <c r="G157" s="17">
        <f t="shared" si="59"/>
        <v>97530</v>
      </c>
      <c r="H157" s="17">
        <f t="shared" si="59"/>
        <v>0</v>
      </c>
      <c r="I157" s="17">
        <f t="shared" si="59"/>
        <v>0</v>
      </c>
      <c r="J157" s="19">
        <f t="shared" ref="J157:J178" si="60">SUM(E157:I157)</f>
        <v>139057</v>
      </c>
      <c r="K157" s="52">
        <f t="shared" ref="K157:L158" si="61">K159+K161+K163+K165+K167+K169+K171++K173+K175+K177</f>
        <v>5000</v>
      </c>
      <c r="L157" s="17">
        <f t="shared" si="61"/>
        <v>0</v>
      </c>
      <c r="M157" s="19">
        <f t="shared" ref="M157:M178" si="62">SUM(K157:L157)</f>
        <v>5000</v>
      </c>
      <c r="N157" s="52">
        <f t="shared" ref="N157:O158" si="63">N159+N161+N163+N165+N167+N169+N171++N173+N175+N177</f>
        <v>0</v>
      </c>
      <c r="O157" s="17">
        <f t="shared" si="63"/>
        <v>0</v>
      </c>
      <c r="P157" s="19">
        <f>SUM(N157:O157)</f>
        <v>0</v>
      </c>
      <c r="Q157" s="20">
        <f t="shared" ref="Q157:Q178" si="64">P157+M157+J157</f>
        <v>144057</v>
      </c>
    </row>
    <row r="158" spans="1:17" x14ac:dyDescent="0.2">
      <c r="A158" s="133"/>
      <c r="B158" s="134"/>
      <c r="C158" s="135"/>
      <c r="D158" s="131"/>
      <c r="E158" s="31">
        <f t="shared" ref="E158:I158" si="65">E160+E162+E164+E166+E168+E170+E172++E174+E176+E178</f>
        <v>1827.58</v>
      </c>
      <c r="F158" s="32">
        <f t="shared" si="65"/>
        <v>585.73</v>
      </c>
      <c r="G158" s="32">
        <f t="shared" si="65"/>
        <v>11406.9</v>
      </c>
      <c r="H158" s="32">
        <f t="shared" si="65"/>
        <v>43.72</v>
      </c>
      <c r="I158" s="32">
        <f t="shared" si="65"/>
        <v>0</v>
      </c>
      <c r="J158" s="34">
        <f t="shared" si="60"/>
        <v>13863.929999999998</v>
      </c>
      <c r="K158" s="57">
        <f t="shared" si="61"/>
        <v>0</v>
      </c>
      <c r="L158" s="32">
        <f t="shared" si="61"/>
        <v>0</v>
      </c>
      <c r="M158" s="34">
        <f t="shared" si="62"/>
        <v>0</v>
      </c>
      <c r="N158" s="57">
        <f t="shared" si="63"/>
        <v>0</v>
      </c>
      <c r="O158" s="32">
        <f t="shared" si="63"/>
        <v>0</v>
      </c>
      <c r="P158" s="34">
        <f t="shared" ref="P158:P178" si="66">SUM(N158:O158)</f>
        <v>0</v>
      </c>
      <c r="Q158" s="35">
        <f t="shared" si="64"/>
        <v>13863.929999999998</v>
      </c>
    </row>
    <row r="159" spans="1:17" x14ac:dyDescent="0.2">
      <c r="A159" s="123" t="s">
        <v>147</v>
      </c>
      <c r="B159" s="118"/>
      <c r="C159" s="12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0"/>
        <v>41527</v>
      </c>
      <c r="K159" s="26"/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6"/>
        <v>0</v>
      </c>
      <c r="Q159" s="30">
        <f t="shared" si="64"/>
        <v>41527</v>
      </c>
    </row>
    <row r="160" spans="1:17" x14ac:dyDescent="0.2">
      <c r="A160" s="111"/>
      <c r="B160" s="113"/>
      <c r="C160" s="115"/>
      <c r="D160" s="36"/>
      <c r="E160" s="42">
        <v>1827.58</v>
      </c>
      <c r="F160" s="43">
        <v>585.73</v>
      </c>
      <c r="G160" s="43"/>
      <c r="H160" s="43">
        <v>43.72</v>
      </c>
      <c r="I160" s="43"/>
      <c r="J160" s="34">
        <f t="shared" si="60"/>
        <v>2457.0299999999997</v>
      </c>
      <c r="K160" s="42"/>
      <c r="L160" s="43"/>
      <c r="M160" s="34">
        <f t="shared" si="62"/>
        <v>0</v>
      </c>
      <c r="N160" s="55"/>
      <c r="O160" s="43"/>
      <c r="P160" s="34">
        <f t="shared" si="66"/>
        <v>0</v>
      </c>
      <c r="Q160" s="35">
        <f t="shared" si="64"/>
        <v>2457.0299999999997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0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6"/>
        <v>0</v>
      </c>
      <c r="Q161" s="41">
        <f t="shared" si="64"/>
        <v>50000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4480.66</v>
      </c>
      <c r="H162" s="43"/>
      <c r="I162" s="43"/>
      <c r="J162" s="34">
        <f t="shared" si="60"/>
        <v>4480.66</v>
      </c>
      <c r="K162" s="55"/>
      <c r="L162" s="43"/>
      <c r="M162" s="34">
        <f t="shared" si="62"/>
        <v>0</v>
      </c>
      <c r="N162" s="55"/>
      <c r="O162" s="43"/>
      <c r="P162" s="34">
        <f t="shared" si="66"/>
        <v>0</v>
      </c>
      <c r="Q162" s="35">
        <f t="shared" si="64"/>
        <v>4480.66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0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6"/>
        <v>0</v>
      </c>
      <c r="Q163" s="41">
        <f t="shared" si="64"/>
        <v>4000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1569.85</v>
      </c>
      <c r="H164" s="43"/>
      <c r="I164" s="43"/>
      <c r="J164" s="34">
        <f t="shared" si="60"/>
        <v>1569.85</v>
      </c>
      <c r="K164" s="55"/>
      <c r="L164" s="43"/>
      <c r="M164" s="34">
        <f t="shared" si="62"/>
        <v>0</v>
      </c>
      <c r="N164" s="55"/>
      <c r="O164" s="43"/>
      <c r="P164" s="34">
        <f t="shared" si="66"/>
        <v>0</v>
      </c>
      <c r="Q164" s="35">
        <f t="shared" si="64"/>
        <v>1569.85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0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4"/>
        <v>5000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2304</v>
      </c>
      <c r="H166" s="43"/>
      <c r="I166" s="43"/>
      <c r="J166" s="34">
        <f t="shared" si="60"/>
        <v>2304</v>
      </c>
      <c r="K166" s="55"/>
      <c r="L166" s="43"/>
      <c r="M166" s="34">
        <f t="shared" ref="M166" si="67">SUM(K166:L166)</f>
        <v>0</v>
      </c>
      <c r="N166" s="55"/>
      <c r="O166" s="43"/>
      <c r="P166" s="34">
        <f t="shared" ref="P166" si="68">SUM(N166:O166)</f>
        <v>0</v>
      </c>
      <c r="Q166" s="35">
        <f t="shared" si="64"/>
        <v>2304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2631.31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0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6"/>
        <v>0</v>
      </c>
      <c r="Q169" s="41">
        <f t="shared" si="64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0"/>
        <v>0</v>
      </c>
      <c r="K170" s="55">
        <v>0</v>
      </c>
      <c r="L170" s="43"/>
      <c r="M170" s="34">
        <f t="shared" si="62"/>
        <v>0</v>
      </c>
      <c r="N170" s="55"/>
      <c r="O170" s="43"/>
      <c r="P170" s="34">
        <f t="shared" si="66"/>
        <v>0</v>
      </c>
      <c r="Q170" s="35">
        <f t="shared" si="64"/>
        <v>0</v>
      </c>
    </row>
    <row r="171" spans="1:17" x14ac:dyDescent="0.2">
      <c r="A171" s="111" t="s">
        <v>147</v>
      </c>
      <c r="B171" s="113"/>
      <c r="C171" s="115" t="s">
        <v>277</v>
      </c>
      <c r="D171" s="13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si="60"/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6"/>
        <v>0</v>
      </c>
      <c r="Q171" s="41">
        <f t="shared" si="64"/>
        <v>2900</v>
      </c>
    </row>
    <row r="172" spans="1:17" x14ac:dyDescent="0.2">
      <c r="A172" s="111"/>
      <c r="B172" s="113"/>
      <c r="C172" s="115"/>
      <c r="D172" s="131"/>
      <c r="E172" s="42"/>
      <c r="F172" s="43"/>
      <c r="G172" s="43">
        <v>421.08</v>
      </c>
      <c r="H172" s="43"/>
      <c r="I172" s="43"/>
      <c r="J172" s="34">
        <f t="shared" si="60"/>
        <v>421.08</v>
      </c>
      <c r="K172" s="55"/>
      <c r="L172" s="43"/>
      <c r="M172" s="34">
        <f t="shared" si="62"/>
        <v>0</v>
      </c>
      <c r="N172" s="55"/>
      <c r="O172" s="43"/>
      <c r="P172" s="34">
        <f t="shared" si="66"/>
        <v>0</v>
      </c>
      <c r="Q172" s="35"/>
    </row>
    <row r="173" spans="1:17" x14ac:dyDescent="0.2">
      <c r="A173" s="111" t="s">
        <v>147</v>
      </c>
      <c r="B173" s="113"/>
      <c r="C173" s="115" t="s">
        <v>226</v>
      </c>
      <c r="D173" s="13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69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0">SUM(N173:O173)</f>
        <v>0</v>
      </c>
      <c r="Q173" s="41">
        <f t="shared" ref="Q173" si="71">P173+M173+J173</f>
        <v>150</v>
      </c>
    </row>
    <row r="174" spans="1:17" x14ac:dyDescent="0.2">
      <c r="A174" s="111"/>
      <c r="B174" s="113"/>
      <c r="C174" s="115"/>
      <c r="D174" s="131"/>
      <c r="E174" s="42"/>
      <c r="F174" s="43"/>
      <c r="G174" s="43">
        <v>0</v>
      </c>
      <c r="H174" s="43"/>
      <c r="I174" s="43"/>
      <c r="J174" s="34">
        <f t="shared" si="60"/>
        <v>0</v>
      </c>
      <c r="K174" s="55"/>
      <c r="L174" s="43"/>
      <c r="M174" s="34">
        <f t="shared" si="62"/>
        <v>0</v>
      </c>
      <c r="N174" s="55"/>
      <c r="O174" s="43"/>
      <c r="P174" s="34">
        <f t="shared" ref="P174" si="72">SUM(N174:O174)</f>
        <v>0</v>
      </c>
      <c r="Q174" s="35"/>
    </row>
    <row r="175" spans="1:17" x14ac:dyDescent="0.2">
      <c r="A175" s="111" t="s">
        <v>275</v>
      </c>
      <c r="B175" s="113"/>
      <c r="C175" s="115" t="s">
        <v>148</v>
      </c>
      <c r="D175" s="13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73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74">SUM(N175:O175)</f>
        <v>0</v>
      </c>
      <c r="Q175" s="41">
        <f t="shared" ref="Q175" si="75">P175+M175+J175</f>
        <v>8000</v>
      </c>
    </row>
    <row r="176" spans="1:17" x14ac:dyDescent="0.2">
      <c r="A176" s="111"/>
      <c r="B176" s="113"/>
      <c r="C176" s="115"/>
      <c r="D176" s="131"/>
      <c r="E176" s="42"/>
      <c r="F176" s="43"/>
      <c r="G176" s="43">
        <v>0</v>
      </c>
      <c r="H176" s="43"/>
      <c r="I176" s="43"/>
      <c r="J176" s="34">
        <f t="shared" si="60"/>
        <v>0</v>
      </c>
      <c r="K176" s="55"/>
      <c r="L176" s="43"/>
      <c r="M176" s="34">
        <f t="shared" si="62"/>
        <v>0</v>
      </c>
      <c r="N176" s="55"/>
      <c r="O176" s="43"/>
      <c r="P176" s="34">
        <f t="shared" ref="P176" si="76">SUM(N176:O176)</f>
        <v>0</v>
      </c>
      <c r="Q176" s="35"/>
    </row>
    <row r="177" spans="1:17" x14ac:dyDescent="0.2">
      <c r="A177" s="111" t="s">
        <v>147</v>
      </c>
      <c r="B177" s="113"/>
      <c r="C177" s="115" t="s">
        <v>278</v>
      </c>
      <c r="D177" s="13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60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6"/>
        <v>0</v>
      </c>
      <c r="Q177" s="41">
        <f t="shared" si="64"/>
        <v>2000</v>
      </c>
    </row>
    <row r="178" spans="1:17" ht="13.5" thickBot="1" x14ac:dyDescent="0.25">
      <c r="A178" s="112"/>
      <c r="B178" s="114"/>
      <c r="C178" s="116"/>
      <c r="D178" s="122"/>
      <c r="E178" s="51"/>
      <c r="F178" s="45"/>
      <c r="G178" s="45">
        <v>0</v>
      </c>
      <c r="H178" s="45"/>
      <c r="I178" s="45"/>
      <c r="J178" s="24">
        <f t="shared" si="60"/>
        <v>0</v>
      </c>
      <c r="K178" s="56"/>
      <c r="L178" s="45"/>
      <c r="M178" s="24">
        <f t="shared" si="62"/>
        <v>0</v>
      </c>
      <c r="N178" s="56"/>
      <c r="O178" s="45"/>
      <c r="P178" s="24">
        <f t="shared" si="66"/>
        <v>0</v>
      </c>
      <c r="Q178" s="25">
        <f t="shared" si="64"/>
        <v>0</v>
      </c>
    </row>
    <row r="179" spans="1:17" s="104" customFormat="1" ht="13.5" thickBot="1" x14ac:dyDescent="0.25">
      <c r="A179" s="100"/>
      <c r="B179" s="100"/>
      <c r="C179" s="101"/>
      <c r="D179" s="100"/>
      <c r="E179" s="102"/>
      <c r="F179" s="102"/>
      <c r="G179" s="102"/>
      <c r="H179" s="102"/>
      <c r="I179" s="102"/>
      <c r="J179" s="103"/>
      <c r="K179" s="102"/>
      <c r="L179" s="102"/>
      <c r="M179" s="103"/>
      <c r="N179" s="102"/>
      <c r="O179" s="102"/>
      <c r="P179" s="103"/>
      <c r="Q179" s="103"/>
    </row>
    <row r="180" spans="1:17" s="104" customFormat="1" hidden="1" x14ac:dyDescent="0.2">
      <c r="A180" s="100"/>
      <c r="B180" s="100"/>
      <c r="C180" s="101"/>
      <c r="D180" s="100"/>
      <c r="E180" s="102"/>
      <c r="F180" s="102"/>
      <c r="G180" s="102"/>
      <c r="H180" s="102"/>
      <c r="I180" s="102"/>
      <c r="J180" s="103"/>
      <c r="K180" s="102"/>
      <c r="L180" s="102"/>
      <c r="M180" s="103"/>
      <c r="N180" s="102"/>
      <c r="O180" s="102"/>
      <c r="P180" s="103"/>
      <c r="Q180" s="103"/>
    </row>
    <row r="181" spans="1:17" s="104" customFormat="1" hidden="1" x14ac:dyDescent="0.2">
      <c r="A181" s="100"/>
      <c r="B181" s="100"/>
      <c r="C181" s="101"/>
      <c r="D181" s="100"/>
      <c r="E181" s="102"/>
      <c r="F181" s="102"/>
      <c r="G181" s="102"/>
      <c r="H181" s="102"/>
      <c r="I181" s="102"/>
      <c r="J181" s="103"/>
      <c r="K181" s="102"/>
      <c r="L181" s="102"/>
      <c r="M181" s="103"/>
      <c r="N181" s="102"/>
      <c r="O181" s="102"/>
      <c r="P181" s="103"/>
      <c r="Q181" s="103"/>
    </row>
    <row r="182" spans="1:17" s="104" customFormat="1" hidden="1" x14ac:dyDescent="0.2">
      <c r="A182" s="100"/>
      <c r="B182" s="100"/>
      <c r="C182" s="101"/>
      <c r="D182" s="100"/>
      <c r="E182" s="102"/>
      <c r="F182" s="102"/>
      <c r="G182" s="102"/>
      <c r="H182" s="102"/>
      <c r="I182" s="102"/>
      <c r="J182" s="103"/>
      <c r="K182" s="102"/>
      <c r="L182" s="102"/>
      <c r="M182" s="103"/>
      <c r="N182" s="102"/>
      <c r="O182" s="102"/>
      <c r="P182" s="103"/>
      <c r="Q182" s="103"/>
    </row>
    <row r="183" spans="1:17" s="104" customFormat="1" ht="13.5" hidden="1" thickBot="1" x14ac:dyDescent="0.25">
      <c r="A183" s="105"/>
      <c r="B183" s="105"/>
      <c r="C183" s="106"/>
      <c r="D183" s="10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</row>
    <row r="184" spans="1:17" x14ac:dyDescent="0.2">
      <c r="A184" s="124" t="s">
        <v>149</v>
      </c>
      <c r="B184" s="125"/>
      <c r="C184" s="128" t="s">
        <v>150</v>
      </c>
      <c r="D184" s="121"/>
      <c r="E184" s="16">
        <f>E186+E188+E190+E192++E204+E206+E208+E216+E218</f>
        <v>92946</v>
      </c>
      <c r="F184" s="17">
        <f t="shared" ref="F184:H184" si="77">F186+F188+F190+F192++F204+F206+F208+F216+F218</f>
        <v>32489</v>
      </c>
      <c r="G184" s="17">
        <f>G186+G188+G190+G192++G204+G206+G208+G216+G218</f>
        <v>283009</v>
      </c>
      <c r="H184" s="17">
        <f t="shared" si="77"/>
        <v>500</v>
      </c>
      <c r="I184" s="17">
        <f>I186+I188+I190+I192++I204+I206+I208+I216+I218</f>
        <v>600</v>
      </c>
      <c r="J184" s="19">
        <f>SUM(E184:I184)</f>
        <v>409544</v>
      </c>
      <c r="K184" s="52">
        <f>K186+K188+K190+K192++K204+K206+K208+K216+K218</f>
        <v>408307</v>
      </c>
      <c r="L184" s="17">
        <f>L186+L188+L190+L192++L204+L206+L208+L216+L218</f>
        <v>0</v>
      </c>
      <c r="M184" s="19">
        <f t="shared" ref="M184:M209" si="78">SUM(K184:L184)</f>
        <v>408307</v>
      </c>
      <c r="N184" s="52">
        <f>N186+N188+N190+N192++N204+N206+N208+N216+N218</f>
        <v>0</v>
      </c>
      <c r="O184" s="17">
        <f>O186+O188+O190+O192++O204+O206+O208+O216+O218</f>
        <v>90700</v>
      </c>
      <c r="P184" s="19">
        <f>SUM(N184:O184)</f>
        <v>90700</v>
      </c>
      <c r="Q184" s="20">
        <f>P184+M184+J184</f>
        <v>908551</v>
      </c>
    </row>
    <row r="185" spans="1:17" ht="13.5" thickBot="1" x14ac:dyDescent="0.25">
      <c r="A185" s="126"/>
      <c r="B185" s="127"/>
      <c r="C185" s="129"/>
      <c r="D185" s="122"/>
      <c r="E185" s="21">
        <f t="shared" ref="E185:I185" si="79">E187+E189+E191+E193++E205+E207+E209+E217+E219</f>
        <v>7969.75</v>
      </c>
      <c r="F185" s="22">
        <f t="shared" si="79"/>
        <v>2749.7200000000003</v>
      </c>
      <c r="G185" s="22">
        <f t="shared" si="79"/>
        <v>13469.519999999999</v>
      </c>
      <c r="H185" s="22">
        <f t="shared" si="79"/>
        <v>170.74</v>
      </c>
      <c r="I185" s="22">
        <f t="shared" si="79"/>
        <v>2.42</v>
      </c>
      <c r="J185" s="24">
        <f t="shared" ref="J185:J219" si="80">SUM(E185:I185)</f>
        <v>24362.149999999998</v>
      </c>
      <c r="K185" s="53">
        <f t="shared" ref="K185:L185" si="81">K187+K189+K191+K193++K205+K207+K209+K217+K219</f>
        <v>0</v>
      </c>
      <c r="L185" s="22">
        <f t="shared" si="81"/>
        <v>0</v>
      </c>
      <c r="M185" s="24">
        <f t="shared" si="78"/>
        <v>0</v>
      </c>
      <c r="N185" s="53">
        <f>N187+N189+N191+N193++N205+N207+N209+N217+N219</f>
        <v>0</v>
      </c>
      <c r="O185" s="22">
        <f t="shared" ref="O185" si="82">O187+O189+O191+O193++O205+O207+O209+O217+O219</f>
        <v>5787.99</v>
      </c>
      <c r="P185" s="24">
        <f t="shared" ref="P185:P219" si="83">SUM(N185:O185)</f>
        <v>5787.99</v>
      </c>
      <c r="Q185" s="25">
        <f t="shared" ref="Q185:Q219" si="84">P185+M185+J185</f>
        <v>30150.14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45315</v>
      </c>
      <c r="F186" s="27">
        <v>15841</v>
      </c>
      <c r="G186" s="27">
        <v>15160</v>
      </c>
      <c r="H186" s="27">
        <v>200</v>
      </c>
      <c r="I186" s="27">
        <v>0</v>
      </c>
      <c r="J186" s="29">
        <f t="shared" si="80"/>
        <v>76516</v>
      </c>
      <c r="K186" s="54">
        <v>0</v>
      </c>
      <c r="L186" s="27">
        <v>0</v>
      </c>
      <c r="M186" s="29">
        <f t="shared" si="78"/>
        <v>0</v>
      </c>
      <c r="N186" s="54">
        <v>0</v>
      </c>
      <c r="O186" s="27">
        <v>0</v>
      </c>
      <c r="P186" s="29">
        <f t="shared" si="83"/>
        <v>0</v>
      </c>
      <c r="Q186" s="30">
        <f t="shared" si="84"/>
        <v>76516</v>
      </c>
    </row>
    <row r="187" spans="1:17" x14ac:dyDescent="0.2">
      <c r="A187" s="123"/>
      <c r="B187" s="113"/>
      <c r="C187" s="115"/>
      <c r="D187" s="36"/>
      <c r="E187" s="42">
        <v>4956.93</v>
      </c>
      <c r="F187" s="43">
        <v>1683.14</v>
      </c>
      <c r="G187" s="43">
        <v>1427.84</v>
      </c>
      <c r="H187" s="43">
        <v>170.74</v>
      </c>
      <c r="I187" s="43"/>
      <c r="J187" s="34">
        <f t="shared" si="80"/>
        <v>8238.6500000000015</v>
      </c>
      <c r="K187" s="55"/>
      <c r="L187" s="43"/>
      <c r="M187" s="34">
        <f t="shared" si="78"/>
        <v>0</v>
      </c>
      <c r="N187" s="55"/>
      <c r="O187" s="43"/>
      <c r="P187" s="34">
        <f t="shared" si="83"/>
        <v>0</v>
      </c>
      <c r="Q187" s="35">
        <f t="shared" si="84"/>
        <v>8238.6500000000015</v>
      </c>
    </row>
    <row r="188" spans="1:17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2300</v>
      </c>
      <c r="H188" s="38">
        <v>0</v>
      </c>
      <c r="I188" s="38">
        <v>0</v>
      </c>
      <c r="J188" s="29">
        <f t="shared" si="80"/>
        <v>2300</v>
      </c>
      <c r="K188" s="44">
        <v>0</v>
      </c>
      <c r="L188" s="38">
        <v>0</v>
      </c>
      <c r="M188" s="40">
        <f t="shared" si="78"/>
        <v>0</v>
      </c>
      <c r="N188" s="44">
        <v>0</v>
      </c>
      <c r="O188" s="38">
        <v>0</v>
      </c>
      <c r="P188" s="40">
        <f t="shared" si="83"/>
        <v>0</v>
      </c>
      <c r="Q188" s="41">
        <f t="shared" si="84"/>
        <v>2300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0</v>
      </c>
      <c r="H189" s="43"/>
      <c r="I189" s="43"/>
      <c r="J189" s="34">
        <f t="shared" si="80"/>
        <v>0</v>
      </c>
      <c r="K189" s="55"/>
      <c r="L189" s="43"/>
      <c r="M189" s="34">
        <f t="shared" si="78"/>
        <v>0</v>
      </c>
      <c r="N189" s="55"/>
      <c r="O189" s="43"/>
      <c r="P189" s="34">
        <f t="shared" si="83"/>
        <v>0</v>
      </c>
      <c r="Q189" s="35">
        <f t="shared" si="84"/>
        <v>0</v>
      </c>
    </row>
    <row r="190" spans="1:17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17100</v>
      </c>
      <c r="H190" s="38">
        <v>0</v>
      </c>
      <c r="I190" s="38">
        <v>0</v>
      </c>
      <c r="J190" s="29">
        <f t="shared" si="80"/>
        <v>17100</v>
      </c>
      <c r="K190" s="44">
        <v>0</v>
      </c>
      <c r="L190" s="38">
        <v>0</v>
      </c>
      <c r="M190" s="40">
        <f t="shared" si="78"/>
        <v>0</v>
      </c>
      <c r="N190" s="44">
        <v>0</v>
      </c>
      <c r="O190" s="38">
        <v>0</v>
      </c>
      <c r="P190" s="40">
        <f t="shared" si="83"/>
        <v>0</v>
      </c>
      <c r="Q190" s="41">
        <f t="shared" si="84"/>
        <v>17100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311.60000000000002</v>
      </c>
      <c r="H191" s="43"/>
      <c r="I191" s="43"/>
      <c r="J191" s="34">
        <f t="shared" si="80"/>
        <v>311.60000000000002</v>
      </c>
      <c r="K191" s="55"/>
      <c r="L191" s="43"/>
      <c r="M191" s="34">
        <f t="shared" si="78"/>
        <v>0</v>
      </c>
      <c r="N191" s="55"/>
      <c r="O191" s="43"/>
      <c r="P191" s="34">
        <f t="shared" si="83"/>
        <v>0</v>
      </c>
      <c r="Q191" s="35">
        <f t="shared" si="84"/>
        <v>311.60000000000002</v>
      </c>
    </row>
    <row r="192" spans="1:17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</f>
        <v>0</v>
      </c>
      <c r="F192" s="38">
        <f t="shared" ref="F192:I192" si="85">F194+F196+F198+F200+F202</f>
        <v>0</v>
      </c>
      <c r="G192" s="38">
        <f t="shared" si="85"/>
        <v>13000</v>
      </c>
      <c r="H192" s="38">
        <f t="shared" si="85"/>
        <v>0</v>
      </c>
      <c r="I192" s="38">
        <f t="shared" si="85"/>
        <v>600</v>
      </c>
      <c r="J192" s="29">
        <f t="shared" si="80"/>
        <v>13600</v>
      </c>
      <c r="K192" s="44">
        <f t="shared" ref="K192:O193" si="86">K194+K196+K198+K200+K202</f>
        <v>0</v>
      </c>
      <c r="L192" s="38">
        <f t="shared" si="86"/>
        <v>0</v>
      </c>
      <c r="M192" s="40">
        <f t="shared" si="78"/>
        <v>0</v>
      </c>
      <c r="N192" s="44">
        <f t="shared" si="86"/>
        <v>0</v>
      </c>
      <c r="O192" s="38">
        <f t="shared" si="86"/>
        <v>90700</v>
      </c>
      <c r="P192" s="40">
        <f t="shared" ref="P192" si="87">SUM(N192:O192)</f>
        <v>90700</v>
      </c>
      <c r="Q192" s="41">
        <f>P192+M192+J192</f>
        <v>104300</v>
      </c>
    </row>
    <row r="193" spans="1:17" x14ac:dyDescent="0.2">
      <c r="A193" s="111"/>
      <c r="B193" s="113"/>
      <c r="C193" s="115"/>
      <c r="D193" s="36"/>
      <c r="E193" s="57">
        <f t="shared" ref="E193:H193" si="88">E195+E197+E199+E201+E203</f>
        <v>0</v>
      </c>
      <c r="F193" s="57">
        <f t="shared" si="88"/>
        <v>0</v>
      </c>
      <c r="G193" s="57">
        <f t="shared" si="88"/>
        <v>1117.18</v>
      </c>
      <c r="H193" s="57">
        <f t="shared" si="88"/>
        <v>0</v>
      </c>
      <c r="I193" s="57">
        <v>2.42</v>
      </c>
      <c r="J193" s="34">
        <f t="shared" si="80"/>
        <v>1119.6000000000001</v>
      </c>
      <c r="K193" s="57">
        <f t="shared" si="86"/>
        <v>0</v>
      </c>
      <c r="L193" s="32">
        <f t="shared" si="86"/>
        <v>0</v>
      </c>
      <c r="M193" s="34">
        <f t="shared" si="78"/>
        <v>0</v>
      </c>
      <c r="N193" s="57">
        <f t="shared" ref="N193:O193" si="89">N195+N197+N199+N201+N203</f>
        <v>0</v>
      </c>
      <c r="O193" s="32">
        <f t="shared" si="89"/>
        <v>5787.99</v>
      </c>
      <c r="P193" s="34">
        <f t="shared" si="83"/>
        <v>5787.99</v>
      </c>
      <c r="Q193" s="35">
        <f t="shared" si="84"/>
        <v>6907.59</v>
      </c>
    </row>
    <row r="194" spans="1:17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80"/>
        <v>1500</v>
      </c>
      <c r="K194" s="44">
        <v>0</v>
      </c>
      <c r="L194" s="38">
        <v>0</v>
      </c>
      <c r="M194" s="40">
        <f t="shared" si="78"/>
        <v>0</v>
      </c>
      <c r="N194" s="44">
        <v>0</v>
      </c>
      <c r="O194" s="38">
        <v>10000</v>
      </c>
      <c r="P194" s="40">
        <f t="shared" si="83"/>
        <v>10000</v>
      </c>
      <c r="Q194" s="41">
        <f t="shared" si="84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148.24</v>
      </c>
      <c r="H195" s="43"/>
      <c r="I195" s="43"/>
      <c r="J195" s="34">
        <f t="shared" si="80"/>
        <v>148.24</v>
      </c>
      <c r="K195" s="55"/>
      <c r="L195" s="43"/>
      <c r="M195" s="34">
        <f t="shared" si="78"/>
        <v>0</v>
      </c>
      <c r="N195" s="55"/>
      <c r="O195" s="43">
        <v>0</v>
      </c>
      <c r="P195" s="34">
        <f t="shared" si="83"/>
        <v>0</v>
      </c>
      <c r="Q195" s="35">
        <f t="shared" si="84"/>
        <v>148.24</v>
      </c>
    </row>
    <row r="196" spans="1:17" ht="12.75" customHeight="1" x14ac:dyDescent="0.2">
      <c r="A196" s="111"/>
      <c r="B196" s="113" t="s">
        <v>281</v>
      </c>
      <c r="C196" s="115" t="s">
        <v>288</v>
      </c>
      <c r="D196" s="36" t="s">
        <v>120</v>
      </c>
      <c r="E196" s="37">
        <v>0</v>
      </c>
      <c r="F196" s="38">
        <v>0</v>
      </c>
      <c r="G196" s="38">
        <v>2500</v>
      </c>
      <c r="H196" s="38">
        <v>0</v>
      </c>
      <c r="I196" s="38">
        <v>0</v>
      </c>
      <c r="J196" s="29">
        <f t="shared" si="80"/>
        <v>2500</v>
      </c>
      <c r="K196" s="44">
        <v>0</v>
      </c>
      <c r="L196" s="38">
        <v>0</v>
      </c>
      <c r="M196" s="40">
        <f t="shared" si="78"/>
        <v>0</v>
      </c>
      <c r="N196" s="44">
        <v>0</v>
      </c>
      <c r="O196" s="38">
        <v>11244</v>
      </c>
      <c r="P196" s="40">
        <f>SUM(N196:O196)</f>
        <v>11244</v>
      </c>
      <c r="Q196" s="41">
        <f t="shared" si="84"/>
        <v>13744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247.71</v>
      </c>
      <c r="H197" s="43"/>
      <c r="I197" s="43"/>
      <c r="J197" s="34">
        <f t="shared" si="80"/>
        <v>247.71</v>
      </c>
      <c r="K197" s="55"/>
      <c r="L197" s="43"/>
      <c r="M197" s="34">
        <f t="shared" si="78"/>
        <v>0</v>
      </c>
      <c r="N197" s="55"/>
      <c r="O197" s="43">
        <v>0</v>
      </c>
      <c r="P197" s="34">
        <f t="shared" si="83"/>
        <v>0</v>
      </c>
      <c r="Q197" s="35">
        <f t="shared" si="84"/>
        <v>247.71</v>
      </c>
    </row>
    <row r="198" spans="1:17" ht="12.75" customHeight="1" x14ac:dyDescent="0.2">
      <c r="A198" s="111"/>
      <c r="B198" s="113" t="s">
        <v>281</v>
      </c>
      <c r="C198" s="115" t="s">
        <v>287</v>
      </c>
      <c r="D198" s="36" t="s">
        <v>120</v>
      </c>
      <c r="E198" s="37">
        <v>0</v>
      </c>
      <c r="F198" s="38">
        <v>0</v>
      </c>
      <c r="G198" s="38">
        <v>2100</v>
      </c>
      <c r="H198" s="38">
        <v>0</v>
      </c>
      <c r="I198" s="38">
        <v>0</v>
      </c>
      <c r="J198" s="29">
        <f t="shared" si="80"/>
        <v>2100</v>
      </c>
      <c r="K198" s="44">
        <v>0</v>
      </c>
      <c r="L198" s="38">
        <v>0</v>
      </c>
      <c r="M198" s="40">
        <f t="shared" si="78"/>
        <v>0</v>
      </c>
      <c r="N198" s="44">
        <v>0</v>
      </c>
      <c r="O198" s="38">
        <v>53376</v>
      </c>
      <c r="P198" s="40">
        <f t="shared" si="83"/>
        <v>53376</v>
      </c>
      <c r="Q198" s="41">
        <f t="shared" si="84"/>
        <v>55476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192.98</v>
      </c>
      <c r="H199" s="43"/>
      <c r="I199" s="43"/>
      <c r="J199" s="34">
        <f t="shared" si="80"/>
        <v>192.98</v>
      </c>
      <c r="K199" s="55"/>
      <c r="L199" s="43"/>
      <c r="M199" s="34">
        <f t="shared" si="78"/>
        <v>0</v>
      </c>
      <c r="N199" s="55"/>
      <c r="O199" s="43">
        <v>4447.99</v>
      </c>
      <c r="P199" s="34">
        <f t="shared" si="83"/>
        <v>4447.99</v>
      </c>
      <c r="Q199" s="35">
        <f t="shared" si="84"/>
        <v>4640.9699999999993</v>
      </c>
    </row>
    <row r="200" spans="1:17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80"/>
        <v>900</v>
      </c>
      <c r="K200" s="44">
        <v>0</v>
      </c>
      <c r="L200" s="38">
        <v>0</v>
      </c>
      <c r="M200" s="40">
        <f t="shared" si="78"/>
        <v>0</v>
      </c>
      <c r="N200" s="44">
        <v>0</v>
      </c>
      <c r="O200" s="38">
        <v>16080</v>
      </c>
      <c r="P200" s="40">
        <f t="shared" si="83"/>
        <v>16080</v>
      </c>
      <c r="Q200" s="41">
        <f t="shared" si="84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0</v>
      </c>
      <c r="H201" s="43"/>
      <c r="I201" s="43"/>
      <c r="J201" s="34">
        <f t="shared" si="80"/>
        <v>0</v>
      </c>
      <c r="K201" s="55"/>
      <c r="L201" s="43"/>
      <c r="M201" s="34">
        <f t="shared" si="78"/>
        <v>0</v>
      </c>
      <c r="N201" s="55"/>
      <c r="O201" s="43">
        <v>1340</v>
      </c>
      <c r="P201" s="34">
        <f t="shared" si="83"/>
        <v>1340</v>
      </c>
      <c r="Q201" s="35">
        <f t="shared" si="84"/>
        <v>1340</v>
      </c>
    </row>
    <row r="202" spans="1:17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6000</v>
      </c>
      <c r="H202" s="38">
        <v>0</v>
      </c>
      <c r="I202" s="38">
        <v>600</v>
      </c>
      <c r="J202" s="29">
        <f t="shared" si="80"/>
        <v>6600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0</v>
      </c>
      <c r="P202" s="40">
        <f t="shared" si="83"/>
        <v>0</v>
      </c>
      <c r="Q202" s="41">
        <f t="shared" si="84"/>
        <v>6600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528.25</v>
      </c>
      <c r="H203" s="43"/>
      <c r="I203" s="43"/>
      <c r="J203" s="34">
        <f t="shared" si="80"/>
        <v>528.25</v>
      </c>
      <c r="K203" s="55"/>
      <c r="L203" s="43"/>
      <c r="M203" s="34">
        <f t="shared" si="78"/>
        <v>0</v>
      </c>
      <c r="N203" s="55"/>
      <c r="O203" s="43"/>
      <c r="P203" s="34">
        <f t="shared" si="83"/>
        <v>0</v>
      </c>
      <c r="Q203" s="35">
        <f t="shared" si="84"/>
        <v>528.25</v>
      </c>
    </row>
    <row r="204" spans="1:17" x14ac:dyDescent="0.2">
      <c r="A204" s="111" t="s">
        <v>159</v>
      </c>
      <c r="B204" s="113"/>
      <c r="C204" s="115" t="s">
        <v>160</v>
      </c>
      <c r="D204" s="36" t="s">
        <v>154</v>
      </c>
      <c r="E204" s="37">
        <v>0</v>
      </c>
      <c r="F204" s="38">
        <v>0</v>
      </c>
      <c r="G204" s="38">
        <v>133000</v>
      </c>
      <c r="H204" s="38">
        <v>0</v>
      </c>
      <c r="I204" s="38">
        <v>0</v>
      </c>
      <c r="J204" s="29">
        <f t="shared" si="80"/>
        <v>133000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0</v>
      </c>
      <c r="P204" s="40">
        <f t="shared" si="83"/>
        <v>0</v>
      </c>
      <c r="Q204" s="41">
        <f t="shared" si="84"/>
        <v>133000</v>
      </c>
    </row>
    <row r="205" spans="1:17" x14ac:dyDescent="0.2">
      <c r="A205" s="111"/>
      <c r="B205" s="113"/>
      <c r="C205" s="115"/>
      <c r="D205" s="36"/>
      <c r="E205" s="42"/>
      <c r="F205" s="43"/>
      <c r="G205" s="43">
        <v>4850.38</v>
      </c>
      <c r="H205" s="43"/>
      <c r="I205" s="43"/>
      <c r="J205" s="34">
        <f t="shared" si="80"/>
        <v>4850.38</v>
      </c>
      <c r="K205" s="55"/>
      <c r="L205" s="43"/>
      <c r="M205" s="34">
        <f t="shared" si="78"/>
        <v>0</v>
      </c>
      <c r="N205" s="55"/>
      <c r="O205" s="43"/>
      <c r="P205" s="34">
        <f t="shared" si="83"/>
        <v>0</v>
      </c>
      <c r="Q205" s="35">
        <f t="shared" si="84"/>
        <v>4850.38</v>
      </c>
    </row>
    <row r="206" spans="1:17" x14ac:dyDescent="0.2">
      <c r="A206" s="111" t="s">
        <v>161</v>
      </c>
      <c r="B206" s="113"/>
      <c r="C206" s="115" t="s">
        <v>162</v>
      </c>
      <c r="D206" s="36" t="s">
        <v>26</v>
      </c>
      <c r="E206" s="37">
        <v>0</v>
      </c>
      <c r="F206" s="38">
        <v>0</v>
      </c>
      <c r="G206" s="38">
        <v>5500</v>
      </c>
      <c r="H206" s="38">
        <v>0</v>
      </c>
      <c r="I206" s="38">
        <v>0</v>
      </c>
      <c r="J206" s="29">
        <f t="shared" si="80"/>
        <v>5500</v>
      </c>
      <c r="K206" s="44">
        <v>7000</v>
      </c>
      <c r="L206" s="38">
        <v>0</v>
      </c>
      <c r="M206" s="40">
        <f t="shared" si="78"/>
        <v>7000</v>
      </c>
      <c r="N206" s="44">
        <v>0</v>
      </c>
      <c r="O206" s="38">
        <v>0</v>
      </c>
      <c r="P206" s="40">
        <f t="shared" si="83"/>
        <v>0</v>
      </c>
      <c r="Q206" s="41">
        <f t="shared" si="84"/>
        <v>12500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0</v>
      </c>
      <c r="H207" s="43"/>
      <c r="I207" s="43"/>
      <c r="J207" s="34">
        <f t="shared" si="80"/>
        <v>0</v>
      </c>
      <c r="K207" s="55"/>
      <c r="L207" s="43"/>
      <c r="M207" s="34">
        <f t="shared" si="78"/>
        <v>0</v>
      </c>
      <c r="N207" s="55"/>
      <c r="O207" s="43"/>
      <c r="P207" s="34">
        <f t="shared" si="83"/>
        <v>0</v>
      </c>
      <c r="Q207" s="35">
        <f t="shared" si="84"/>
        <v>0</v>
      </c>
    </row>
    <row r="208" spans="1:17" x14ac:dyDescent="0.2">
      <c r="A208" s="111" t="s">
        <v>163</v>
      </c>
      <c r="B208" s="113"/>
      <c r="C208" s="115" t="s">
        <v>164</v>
      </c>
      <c r="D208" s="131"/>
      <c r="E208" s="37">
        <f>E210+E212+E214</f>
        <v>0</v>
      </c>
      <c r="F208" s="38">
        <f t="shared" ref="F208:I209" si="90">F210+F212+F214</f>
        <v>0</v>
      </c>
      <c r="G208" s="38">
        <f>G210+G212+G214</f>
        <v>79500</v>
      </c>
      <c r="H208" s="38">
        <f t="shared" ref="H208:I208" si="91">H210+H212+H214</f>
        <v>0</v>
      </c>
      <c r="I208" s="38">
        <f t="shared" si="91"/>
        <v>0</v>
      </c>
      <c r="J208" s="29">
        <f t="shared" si="80"/>
        <v>79500</v>
      </c>
      <c r="K208" s="44">
        <f t="shared" ref="K208:L209" si="92">K210+K212+K214</f>
        <v>0</v>
      </c>
      <c r="L208" s="38">
        <f t="shared" si="92"/>
        <v>0</v>
      </c>
      <c r="M208" s="40">
        <f t="shared" si="78"/>
        <v>0</v>
      </c>
      <c r="N208" s="44">
        <f t="shared" ref="N208:O209" si="93">N210+N212+N214</f>
        <v>0</v>
      </c>
      <c r="O208" s="38">
        <f t="shared" si="93"/>
        <v>0</v>
      </c>
      <c r="P208" s="40">
        <f t="shared" ref="P208:P209" si="94">SUM(N208:O208)</f>
        <v>0</v>
      </c>
      <c r="Q208" s="41">
        <f>P208+M208+J208</f>
        <v>79500</v>
      </c>
    </row>
    <row r="209" spans="1:17" x14ac:dyDescent="0.2">
      <c r="A209" s="111"/>
      <c r="B209" s="113"/>
      <c r="C209" s="115"/>
      <c r="D209" s="131"/>
      <c r="E209" s="31">
        <f>E211+E213+E215</f>
        <v>0</v>
      </c>
      <c r="F209" s="32">
        <f t="shared" si="90"/>
        <v>0</v>
      </c>
      <c r="G209" s="32">
        <f t="shared" si="90"/>
        <v>3251.0299999999997</v>
      </c>
      <c r="H209" s="32">
        <f t="shared" si="90"/>
        <v>0</v>
      </c>
      <c r="I209" s="32">
        <f t="shared" si="90"/>
        <v>0</v>
      </c>
      <c r="J209" s="34">
        <f t="shared" si="80"/>
        <v>3251.0299999999997</v>
      </c>
      <c r="K209" s="57">
        <f t="shared" si="92"/>
        <v>0</v>
      </c>
      <c r="L209" s="32">
        <f t="shared" si="92"/>
        <v>0</v>
      </c>
      <c r="M209" s="34">
        <f t="shared" si="78"/>
        <v>0</v>
      </c>
      <c r="N209" s="57">
        <f t="shared" si="93"/>
        <v>0</v>
      </c>
      <c r="O209" s="32">
        <f t="shared" si="93"/>
        <v>0</v>
      </c>
      <c r="P209" s="34">
        <f t="shared" si="94"/>
        <v>0</v>
      </c>
      <c r="Q209" s="35">
        <f>P209+M209+J209</f>
        <v>3251.0299999999997</v>
      </c>
    </row>
    <row r="210" spans="1:17" x14ac:dyDescent="0.2">
      <c r="A210" s="111"/>
      <c r="B210" s="113" t="s">
        <v>165</v>
      </c>
      <c r="C210" s="115" t="s">
        <v>282</v>
      </c>
      <c r="D210" s="36" t="s">
        <v>31</v>
      </c>
      <c r="E210" s="37">
        <v>0</v>
      </c>
      <c r="F210" s="38">
        <v>0</v>
      </c>
      <c r="G210" s="38">
        <v>62000</v>
      </c>
      <c r="H210" s="38">
        <v>0</v>
      </c>
      <c r="I210" s="38">
        <v>0</v>
      </c>
      <c r="J210" s="29">
        <f>SUM(E210:I210)</f>
        <v>62000</v>
      </c>
      <c r="K210" s="44">
        <v>0</v>
      </c>
      <c r="L210" s="38">
        <v>0</v>
      </c>
      <c r="M210" s="40">
        <f t="shared" ref="M210:M219" si="95">SUM(K210:L210)</f>
        <v>0</v>
      </c>
      <c r="N210" s="44">
        <v>0</v>
      </c>
      <c r="O210" s="38">
        <v>0</v>
      </c>
      <c r="P210" s="40">
        <f t="shared" si="83"/>
        <v>0</v>
      </c>
      <c r="Q210" s="41">
        <f t="shared" si="84"/>
        <v>62000</v>
      </c>
    </row>
    <row r="211" spans="1:17" x14ac:dyDescent="0.2">
      <c r="A211" s="111"/>
      <c r="B211" s="113"/>
      <c r="C211" s="115"/>
      <c r="D211" s="36"/>
      <c r="E211" s="42"/>
      <c r="F211" s="43"/>
      <c r="G211" s="43">
        <v>0</v>
      </c>
      <c r="H211" s="43"/>
      <c r="I211" s="43"/>
      <c r="J211" s="34">
        <f t="shared" si="80"/>
        <v>0</v>
      </c>
      <c r="K211" s="55"/>
      <c r="L211" s="43"/>
      <c r="M211" s="34">
        <f t="shared" si="95"/>
        <v>0</v>
      </c>
      <c r="N211" s="55"/>
      <c r="O211" s="43"/>
      <c r="P211" s="34">
        <f t="shared" si="83"/>
        <v>0</v>
      </c>
      <c r="Q211" s="35">
        <f t="shared" si="84"/>
        <v>0</v>
      </c>
    </row>
    <row r="212" spans="1:17" x14ac:dyDescent="0.2">
      <c r="A212" s="111"/>
      <c r="B212" s="113" t="s">
        <v>165</v>
      </c>
      <c r="C212" s="115" t="s">
        <v>283</v>
      </c>
      <c r="D212" s="36" t="s">
        <v>31</v>
      </c>
      <c r="E212" s="37">
        <v>0</v>
      </c>
      <c r="F212" s="38">
        <v>0</v>
      </c>
      <c r="G212" s="38">
        <v>8000</v>
      </c>
      <c r="H212" s="38">
        <v>0</v>
      </c>
      <c r="I212" s="38">
        <v>0</v>
      </c>
      <c r="J212" s="29">
        <f t="shared" si="80"/>
        <v>8000</v>
      </c>
      <c r="K212" s="44">
        <v>0</v>
      </c>
      <c r="L212" s="38">
        <v>0</v>
      </c>
      <c r="M212" s="40">
        <f t="shared" si="95"/>
        <v>0</v>
      </c>
      <c r="N212" s="44">
        <v>0</v>
      </c>
      <c r="O212" s="38">
        <v>0</v>
      </c>
      <c r="P212" s="40">
        <f t="shared" si="83"/>
        <v>0</v>
      </c>
      <c r="Q212" s="41">
        <f t="shared" si="84"/>
        <v>8000</v>
      </c>
    </row>
    <row r="213" spans="1:17" x14ac:dyDescent="0.2">
      <c r="A213" s="111"/>
      <c r="B213" s="113"/>
      <c r="C213" s="115"/>
      <c r="D213" s="36"/>
      <c r="E213" s="31"/>
      <c r="F213" s="43"/>
      <c r="G213" s="43">
        <v>1279.17</v>
      </c>
      <c r="H213" s="43"/>
      <c r="I213" s="43"/>
      <c r="J213" s="34">
        <f t="shared" si="80"/>
        <v>1279.17</v>
      </c>
      <c r="K213" s="55"/>
      <c r="L213" s="43"/>
      <c r="M213" s="34">
        <f t="shared" si="95"/>
        <v>0</v>
      </c>
      <c r="N213" s="55"/>
      <c r="O213" s="43"/>
      <c r="P213" s="34">
        <f t="shared" si="83"/>
        <v>0</v>
      </c>
      <c r="Q213" s="35">
        <f t="shared" si="84"/>
        <v>1279.17</v>
      </c>
    </row>
    <row r="214" spans="1:17" x14ac:dyDescent="0.2">
      <c r="A214" s="111"/>
      <c r="B214" s="113" t="s">
        <v>165</v>
      </c>
      <c r="C214" s="115" t="s">
        <v>284</v>
      </c>
      <c r="D214" s="36" t="s">
        <v>31</v>
      </c>
      <c r="E214" s="37">
        <v>0</v>
      </c>
      <c r="F214" s="38">
        <v>0</v>
      </c>
      <c r="G214" s="38">
        <v>9500</v>
      </c>
      <c r="H214" s="38">
        <v>0</v>
      </c>
      <c r="I214" s="38">
        <v>0</v>
      </c>
      <c r="J214" s="29">
        <f t="shared" si="80"/>
        <v>9500</v>
      </c>
      <c r="K214" s="44">
        <v>0</v>
      </c>
      <c r="L214" s="38">
        <v>0</v>
      </c>
      <c r="M214" s="40">
        <f t="shared" si="95"/>
        <v>0</v>
      </c>
      <c r="N214" s="44">
        <v>0</v>
      </c>
      <c r="O214" s="38">
        <v>0</v>
      </c>
      <c r="P214" s="40">
        <f t="shared" si="83"/>
        <v>0</v>
      </c>
      <c r="Q214" s="41">
        <f t="shared" si="84"/>
        <v>9500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1971.86</v>
      </c>
      <c r="H215" s="43"/>
      <c r="I215" s="43"/>
      <c r="J215" s="34">
        <f t="shared" si="80"/>
        <v>1971.86</v>
      </c>
      <c r="K215" s="55"/>
      <c r="L215" s="43"/>
      <c r="M215" s="34">
        <f t="shared" si="95"/>
        <v>0</v>
      </c>
      <c r="N215" s="55"/>
      <c r="O215" s="43"/>
      <c r="P215" s="34">
        <f t="shared" si="83"/>
        <v>0</v>
      </c>
      <c r="Q215" s="35">
        <f t="shared" si="84"/>
        <v>1971.86</v>
      </c>
    </row>
    <row r="216" spans="1:17" x14ac:dyDescent="0.2">
      <c r="A216" s="111" t="s">
        <v>166</v>
      </c>
      <c r="B216" s="113"/>
      <c r="C216" s="115" t="s">
        <v>285</v>
      </c>
      <c r="D216" s="36" t="s">
        <v>71</v>
      </c>
      <c r="E216" s="37">
        <v>47631</v>
      </c>
      <c r="F216" s="38">
        <v>16648</v>
      </c>
      <c r="G216" s="38">
        <v>15449</v>
      </c>
      <c r="H216" s="38">
        <v>300</v>
      </c>
      <c r="I216" s="38">
        <v>0</v>
      </c>
      <c r="J216" s="29">
        <f t="shared" si="80"/>
        <v>80028</v>
      </c>
      <c r="K216" s="44">
        <v>0</v>
      </c>
      <c r="L216" s="38">
        <v>0</v>
      </c>
      <c r="M216" s="40">
        <f t="shared" si="95"/>
        <v>0</v>
      </c>
      <c r="N216" s="44">
        <v>0</v>
      </c>
      <c r="O216" s="38">
        <v>0</v>
      </c>
      <c r="P216" s="40">
        <f t="shared" si="83"/>
        <v>0</v>
      </c>
      <c r="Q216" s="41">
        <f t="shared" si="84"/>
        <v>80028</v>
      </c>
    </row>
    <row r="217" spans="1:17" x14ac:dyDescent="0.2">
      <c r="A217" s="111"/>
      <c r="B217" s="113"/>
      <c r="C217" s="115"/>
      <c r="D217" s="36"/>
      <c r="E217" s="42">
        <v>3012.82</v>
      </c>
      <c r="F217" s="43">
        <v>1066.58</v>
      </c>
      <c r="G217" s="43">
        <v>2511.4899999999998</v>
      </c>
      <c r="H217" s="43">
        <v>0</v>
      </c>
      <c r="I217" s="43"/>
      <c r="J217" s="34">
        <f t="shared" si="80"/>
        <v>6590.8899999999994</v>
      </c>
      <c r="K217" s="55"/>
      <c r="L217" s="43"/>
      <c r="M217" s="34">
        <f t="shared" si="95"/>
        <v>0</v>
      </c>
      <c r="N217" s="55"/>
      <c r="O217" s="43"/>
      <c r="P217" s="34">
        <f t="shared" si="83"/>
        <v>0</v>
      </c>
      <c r="Q217" s="35">
        <f t="shared" si="84"/>
        <v>6590.8899999999994</v>
      </c>
    </row>
    <row r="218" spans="1:17" x14ac:dyDescent="0.2">
      <c r="A218" s="111" t="s">
        <v>167</v>
      </c>
      <c r="B218" s="113"/>
      <c r="C218" s="115" t="s">
        <v>168</v>
      </c>
      <c r="D218" s="36" t="s">
        <v>71</v>
      </c>
      <c r="E218" s="37">
        <v>0</v>
      </c>
      <c r="F218" s="38">
        <v>0</v>
      </c>
      <c r="G218" s="38">
        <v>2000</v>
      </c>
      <c r="H218" s="38">
        <v>0</v>
      </c>
      <c r="I218" s="38">
        <v>0</v>
      </c>
      <c r="J218" s="29">
        <f t="shared" si="80"/>
        <v>2000</v>
      </c>
      <c r="K218" s="44">
        <v>401307</v>
      </c>
      <c r="L218" s="38">
        <v>0</v>
      </c>
      <c r="M218" s="40">
        <f t="shared" si="95"/>
        <v>401307</v>
      </c>
      <c r="N218" s="44">
        <v>0</v>
      </c>
      <c r="O218" s="38">
        <v>0</v>
      </c>
      <c r="P218" s="40">
        <f t="shared" si="83"/>
        <v>0</v>
      </c>
      <c r="Q218" s="41">
        <f t="shared" si="84"/>
        <v>403307</v>
      </c>
    </row>
    <row r="219" spans="1:17" ht="13.5" thickBot="1" x14ac:dyDescent="0.25">
      <c r="A219" s="112"/>
      <c r="B219" s="114"/>
      <c r="C219" s="116"/>
      <c r="D219" s="50"/>
      <c r="E219" s="51"/>
      <c r="F219" s="45"/>
      <c r="G219" s="45">
        <v>0</v>
      </c>
      <c r="H219" s="45"/>
      <c r="I219" s="45"/>
      <c r="J219" s="24">
        <f t="shared" si="80"/>
        <v>0</v>
      </c>
      <c r="K219" s="56">
        <v>0</v>
      </c>
      <c r="L219" s="45"/>
      <c r="M219" s="24">
        <f t="shared" si="95"/>
        <v>0</v>
      </c>
      <c r="N219" s="56"/>
      <c r="O219" s="45"/>
      <c r="P219" s="24">
        <f t="shared" si="83"/>
        <v>0</v>
      </c>
      <c r="Q219" s="25">
        <f t="shared" si="84"/>
        <v>0</v>
      </c>
    </row>
    <row r="220" spans="1:17" ht="13.5" thickBot="1" x14ac:dyDescent="0.25">
      <c r="D220" s="48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2">
      <c r="A221" s="124" t="s">
        <v>169</v>
      </c>
      <c r="B221" s="125"/>
      <c r="C221" s="128" t="s">
        <v>170</v>
      </c>
      <c r="D221" s="121"/>
      <c r="E221" s="16">
        <f>E223+E225+E227+E229+E231+E233+E235+E237+E239+E241</f>
        <v>121433</v>
      </c>
      <c r="F221" s="17">
        <f t="shared" ref="F221:I222" si="96">F223+F225+F227+F229+F231+F233+F235+F237+F239+F241</f>
        <v>42490</v>
      </c>
      <c r="G221" s="17">
        <f t="shared" si="96"/>
        <v>42033</v>
      </c>
      <c r="H221" s="17">
        <f t="shared" si="96"/>
        <v>10752</v>
      </c>
      <c r="I221" s="17">
        <f t="shared" si="96"/>
        <v>0</v>
      </c>
      <c r="J221" s="19">
        <f t="shared" ref="J221:J242" si="97">SUM(E221:I221)</f>
        <v>216708</v>
      </c>
      <c r="K221" s="52">
        <f>K223+K225+K227+K229+K231+K233+K235+K237+K239+K241</f>
        <v>0</v>
      </c>
      <c r="L221" s="17">
        <f>L223+L225+L227+L229+L231+L233+L235+L237+L239+L241</f>
        <v>0</v>
      </c>
      <c r="M221" s="19">
        <f t="shared" ref="M221:M242" si="98">SUM(K221:L221)</f>
        <v>0</v>
      </c>
      <c r="N221" s="52">
        <f>N223+N225+N227+N229+N231+N233+N235+N237+N239+N241</f>
        <v>0</v>
      </c>
      <c r="O221" s="17">
        <f>O223+O225+O227+O229+O231+O233+O235+O237+O239+O241</f>
        <v>0</v>
      </c>
      <c r="P221" s="19">
        <f t="shared" ref="P221:P242" si="99">SUM(N221:O221)</f>
        <v>0</v>
      </c>
      <c r="Q221" s="20">
        <f t="shared" ref="Q221:Q242" si="100">P221+M221+J221</f>
        <v>216708</v>
      </c>
    </row>
    <row r="222" spans="1:17" ht="13.5" thickBot="1" x14ac:dyDescent="0.25">
      <c r="A222" s="126"/>
      <c r="B222" s="127"/>
      <c r="C222" s="129"/>
      <c r="D222" s="122"/>
      <c r="E222" s="21">
        <f>E224+E226+E228+E230+E232+E234+E236+E238+E240+E242</f>
        <v>9453.35</v>
      </c>
      <c r="F222" s="22">
        <f t="shared" si="96"/>
        <v>3408.27</v>
      </c>
      <c r="G222" s="22">
        <f t="shared" si="96"/>
        <v>3735.99</v>
      </c>
      <c r="H222" s="22">
        <f t="shared" si="96"/>
        <v>524.95000000000005</v>
      </c>
      <c r="I222" s="22">
        <f t="shared" si="96"/>
        <v>0</v>
      </c>
      <c r="J222" s="24">
        <f t="shared" si="97"/>
        <v>17122.560000000001</v>
      </c>
      <c r="K222" s="53">
        <f>K224+K226+K228+K230+K232+K234+K236+K238+K240+K242</f>
        <v>0</v>
      </c>
      <c r="L222" s="22">
        <f>L224+L226+L228+L230+L232+L234+L236+L238+L240+L242</f>
        <v>0</v>
      </c>
      <c r="M222" s="24">
        <f t="shared" si="98"/>
        <v>0</v>
      </c>
      <c r="N222" s="53">
        <f>N224+N226+N228+N230+N232+N234+N236+N238+N240+N242</f>
        <v>0</v>
      </c>
      <c r="O222" s="22">
        <f>O224+O226+O228+O230+O232+O234+O236+O238+O240+O242</f>
        <v>0</v>
      </c>
      <c r="P222" s="24">
        <f t="shared" si="99"/>
        <v>0</v>
      </c>
      <c r="Q222" s="25">
        <f t="shared" si="100"/>
        <v>17122.560000000001</v>
      </c>
    </row>
    <row r="223" spans="1:17" x14ac:dyDescent="0.2">
      <c r="A223" s="123" t="s">
        <v>171</v>
      </c>
      <c r="B223" s="118"/>
      <c r="C223" s="120" t="s">
        <v>172</v>
      </c>
      <c r="D223" s="49" t="s">
        <v>173</v>
      </c>
      <c r="E223" s="26">
        <v>0</v>
      </c>
      <c r="F223" s="27">
        <v>0</v>
      </c>
      <c r="G223" s="27">
        <v>0</v>
      </c>
      <c r="H223" s="27">
        <v>1230</v>
      </c>
      <c r="I223" s="27">
        <v>0</v>
      </c>
      <c r="J223" s="29">
        <f t="shared" si="97"/>
        <v>1230</v>
      </c>
      <c r="K223" s="54">
        <v>0</v>
      </c>
      <c r="L223" s="27">
        <v>0</v>
      </c>
      <c r="M223" s="29">
        <f>SUM(K223:L223)</f>
        <v>0</v>
      </c>
      <c r="N223" s="54">
        <v>0</v>
      </c>
      <c r="O223" s="27">
        <v>0</v>
      </c>
      <c r="P223" s="29">
        <f t="shared" si="99"/>
        <v>0</v>
      </c>
      <c r="Q223" s="30">
        <f t="shared" si="100"/>
        <v>1230</v>
      </c>
    </row>
    <row r="224" spans="1:17" x14ac:dyDescent="0.2">
      <c r="A224" s="111"/>
      <c r="B224" s="113"/>
      <c r="C224" s="115"/>
      <c r="D224" s="36"/>
      <c r="E224" s="42"/>
      <c r="F224" s="43"/>
      <c r="G224" s="43"/>
      <c r="H224" s="43">
        <v>0</v>
      </c>
      <c r="I224" s="43"/>
      <c r="J224" s="34">
        <f t="shared" si="97"/>
        <v>0</v>
      </c>
      <c r="K224" s="55"/>
      <c r="L224" s="43"/>
      <c r="M224" s="34">
        <f t="shared" si="98"/>
        <v>0</v>
      </c>
      <c r="N224" s="55"/>
      <c r="O224" s="43"/>
      <c r="P224" s="34">
        <f t="shared" si="99"/>
        <v>0</v>
      </c>
      <c r="Q224" s="35">
        <f t="shared" si="100"/>
        <v>0</v>
      </c>
    </row>
    <row r="225" spans="1:17" x14ac:dyDescent="0.2">
      <c r="A225" s="111" t="s">
        <v>174</v>
      </c>
      <c r="B225" s="113"/>
      <c r="C225" s="115" t="s">
        <v>175</v>
      </c>
      <c r="D225" s="36" t="s">
        <v>176</v>
      </c>
      <c r="E225" s="37">
        <v>0</v>
      </c>
      <c r="F225" s="38">
        <v>0</v>
      </c>
      <c r="G225" s="38">
        <v>0</v>
      </c>
      <c r="H225" s="38">
        <v>1162</v>
      </c>
      <c r="I225" s="38">
        <v>0</v>
      </c>
      <c r="J225" s="29">
        <f t="shared" si="97"/>
        <v>1162</v>
      </c>
      <c r="K225" s="44">
        <v>0</v>
      </c>
      <c r="L225" s="38">
        <v>0</v>
      </c>
      <c r="M225" s="40">
        <f>SUM(K225:L225)</f>
        <v>0</v>
      </c>
      <c r="N225" s="44">
        <v>0</v>
      </c>
      <c r="O225" s="38">
        <v>0</v>
      </c>
      <c r="P225" s="40">
        <f t="shared" si="99"/>
        <v>0</v>
      </c>
      <c r="Q225" s="41">
        <f t="shared" si="100"/>
        <v>1162</v>
      </c>
    </row>
    <row r="226" spans="1:17" x14ac:dyDescent="0.2">
      <c r="A226" s="111"/>
      <c r="B226" s="113"/>
      <c r="C226" s="115"/>
      <c r="D226" s="36"/>
      <c r="E226" s="42"/>
      <c r="F226" s="43"/>
      <c r="G226" s="43"/>
      <c r="H226" s="43">
        <v>0</v>
      </c>
      <c r="I226" s="43"/>
      <c r="J226" s="34">
        <f t="shared" si="97"/>
        <v>0</v>
      </c>
      <c r="K226" s="55"/>
      <c r="L226" s="43"/>
      <c r="M226" s="34">
        <f t="shared" si="98"/>
        <v>0</v>
      </c>
      <c r="N226" s="55"/>
      <c r="O226" s="43"/>
      <c r="P226" s="34">
        <f t="shared" si="99"/>
        <v>0</v>
      </c>
      <c r="Q226" s="35">
        <f t="shared" si="100"/>
        <v>0</v>
      </c>
    </row>
    <row r="227" spans="1:17" x14ac:dyDescent="0.2">
      <c r="A227" s="111" t="s">
        <v>177</v>
      </c>
      <c r="B227" s="113"/>
      <c r="C227" s="115" t="s">
        <v>178</v>
      </c>
      <c r="D227" s="36" t="s">
        <v>173</v>
      </c>
      <c r="E227" s="37">
        <v>0</v>
      </c>
      <c r="F227" s="38">
        <v>0</v>
      </c>
      <c r="G227" s="38">
        <v>600</v>
      </c>
      <c r="H227" s="38">
        <v>0</v>
      </c>
      <c r="I227" s="38">
        <v>0</v>
      </c>
      <c r="J227" s="29">
        <f t="shared" si="97"/>
        <v>600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99"/>
        <v>0</v>
      </c>
      <c r="Q227" s="41">
        <f t="shared" si="100"/>
        <v>600</v>
      </c>
    </row>
    <row r="228" spans="1:17" x14ac:dyDescent="0.2">
      <c r="A228" s="111"/>
      <c r="B228" s="113"/>
      <c r="C228" s="115"/>
      <c r="D228" s="36"/>
      <c r="E228" s="42"/>
      <c r="F228" s="43"/>
      <c r="G228" s="43">
        <v>375.26</v>
      </c>
      <c r="H228" s="43"/>
      <c r="I228" s="43"/>
      <c r="J228" s="34">
        <f t="shared" si="97"/>
        <v>375.26</v>
      </c>
      <c r="K228" s="55"/>
      <c r="L228" s="43"/>
      <c r="M228" s="34">
        <f t="shared" si="98"/>
        <v>0</v>
      </c>
      <c r="N228" s="55"/>
      <c r="O228" s="43"/>
      <c r="P228" s="34">
        <f t="shared" si="99"/>
        <v>0</v>
      </c>
      <c r="Q228" s="35">
        <f t="shared" si="100"/>
        <v>375.26</v>
      </c>
    </row>
    <row r="229" spans="1:17" x14ac:dyDescent="0.2">
      <c r="A229" s="111" t="s">
        <v>179</v>
      </c>
      <c r="B229" s="113"/>
      <c r="C229" s="115" t="s">
        <v>180</v>
      </c>
      <c r="D229" s="36" t="s">
        <v>181</v>
      </c>
      <c r="E229" s="37">
        <v>21433</v>
      </c>
      <c r="F229" s="38">
        <v>7490</v>
      </c>
      <c r="G229" s="61">
        <v>1380</v>
      </c>
      <c r="H229" s="38">
        <v>200</v>
      </c>
      <c r="I229" s="38">
        <v>0</v>
      </c>
      <c r="J229" s="29">
        <f t="shared" si="97"/>
        <v>30503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99"/>
        <v>0</v>
      </c>
      <c r="Q229" s="41">
        <f t="shared" si="100"/>
        <v>30503</v>
      </c>
    </row>
    <row r="230" spans="1:17" x14ac:dyDescent="0.2">
      <c r="A230" s="111"/>
      <c r="B230" s="113"/>
      <c r="C230" s="115"/>
      <c r="D230" s="36"/>
      <c r="E230" s="42">
        <v>740.52</v>
      </c>
      <c r="F230" s="43">
        <v>262.55</v>
      </c>
      <c r="G230" s="43">
        <v>46.48</v>
      </c>
      <c r="H230" s="43">
        <v>53.51</v>
      </c>
      <c r="I230" s="43"/>
      <c r="J230" s="34">
        <f t="shared" si="97"/>
        <v>1103.06</v>
      </c>
      <c r="K230" s="55"/>
      <c r="L230" s="43"/>
      <c r="M230" s="34">
        <f t="shared" si="98"/>
        <v>0</v>
      </c>
      <c r="N230" s="55"/>
      <c r="O230" s="43"/>
      <c r="P230" s="34">
        <f t="shared" si="99"/>
        <v>0</v>
      </c>
      <c r="Q230" s="35">
        <f t="shared" si="100"/>
        <v>1103.06</v>
      </c>
    </row>
    <row r="231" spans="1:17" x14ac:dyDescent="0.2">
      <c r="A231" s="111" t="s">
        <v>179</v>
      </c>
      <c r="B231" s="113"/>
      <c r="C231" s="115" t="s">
        <v>180</v>
      </c>
      <c r="D231" s="36" t="s">
        <v>182</v>
      </c>
      <c r="E231" s="37">
        <v>100000</v>
      </c>
      <c r="F231" s="38">
        <v>35000</v>
      </c>
      <c r="G231" s="38">
        <v>20280</v>
      </c>
      <c r="H231" s="38">
        <v>750</v>
      </c>
      <c r="I231" s="38">
        <v>0</v>
      </c>
      <c r="J231" s="29">
        <f t="shared" si="97"/>
        <v>156030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99"/>
        <v>0</v>
      </c>
      <c r="Q231" s="41">
        <f t="shared" si="100"/>
        <v>156030</v>
      </c>
    </row>
    <row r="232" spans="1:17" x14ac:dyDescent="0.2">
      <c r="A232" s="111"/>
      <c r="B232" s="113"/>
      <c r="C232" s="115"/>
      <c r="D232" s="36"/>
      <c r="E232" s="42">
        <v>8712.83</v>
      </c>
      <c r="F232" s="43">
        <v>3145.72</v>
      </c>
      <c r="G232" s="43">
        <v>1730.8</v>
      </c>
      <c r="H232" s="43">
        <v>0</v>
      </c>
      <c r="I232" s="43"/>
      <c r="J232" s="34">
        <f t="shared" si="97"/>
        <v>13589.349999999999</v>
      </c>
      <c r="K232" s="55"/>
      <c r="L232" s="43"/>
      <c r="M232" s="34">
        <f t="shared" si="98"/>
        <v>0</v>
      </c>
      <c r="N232" s="55"/>
      <c r="O232" s="43"/>
      <c r="P232" s="34">
        <f t="shared" si="99"/>
        <v>0</v>
      </c>
      <c r="Q232" s="35">
        <f t="shared" si="100"/>
        <v>13589.349999999999</v>
      </c>
    </row>
    <row r="233" spans="1:17" x14ac:dyDescent="0.2">
      <c r="A233" s="111" t="s">
        <v>183</v>
      </c>
      <c r="B233" s="113"/>
      <c r="C233" s="115" t="s">
        <v>184</v>
      </c>
      <c r="D233" s="36" t="s">
        <v>173</v>
      </c>
      <c r="E233" s="37">
        <v>0</v>
      </c>
      <c r="F233" s="38">
        <v>0</v>
      </c>
      <c r="G233" s="38">
        <v>12600</v>
      </c>
      <c r="H233" s="38">
        <v>0</v>
      </c>
      <c r="I233" s="38">
        <v>0</v>
      </c>
      <c r="J233" s="29">
        <f t="shared" si="97"/>
        <v>12600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99"/>
        <v>0</v>
      </c>
      <c r="Q233" s="41">
        <f t="shared" si="100"/>
        <v>12600</v>
      </c>
    </row>
    <row r="234" spans="1:17" x14ac:dyDescent="0.2">
      <c r="A234" s="111"/>
      <c r="B234" s="113"/>
      <c r="C234" s="115"/>
      <c r="D234" s="36"/>
      <c r="E234" s="42"/>
      <c r="F234" s="43"/>
      <c r="G234" s="43">
        <v>990.6</v>
      </c>
      <c r="H234" s="43"/>
      <c r="I234" s="43"/>
      <c r="J234" s="34">
        <f t="shared" si="97"/>
        <v>990.6</v>
      </c>
      <c r="K234" s="55"/>
      <c r="L234" s="43"/>
      <c r="M234" s="34">
        <f t="shared" si="98"/>
        <v>0</v>
      </c>
      <c r="N234" s="55"/>
      <c r="O234" s="43"/>
      <c r="P234" s="34">
        <f t="shared" si="99"/>
        <v>0</v>
      </c>
      <c r="Q234" s="35">
        <f t="shared" si="100"/>
        <v>990.6</v>
      </c>
    </row>
    <row r="235" spans="1:17" x14ac:dyDescent="0.2">
      <c r="A235" s="111" t="s">
        <v>185</v>
      </c>
      <c r="B235" s="113"/>
      <c r="C235" s="115" t="s">
        <v>186</v>
      </c>
      <c r="D235" s="36" t="s">
        <v>187</v>
      </c>
      <c r="E235" s="37">
        <v>0</v>
      </c>
      <c r="F235" s="38">
        <v>0</v>
      </c>
      <c r="G235" s="38">
        <v>7173</v>
      </c>
      <c r="H235" s="38">
        <v>0</v>
      </c>
      <c r="I235" s="38">
        <v>0</v>
      </c>
      <c r="J235" s="29">
        <f t="shared" si="97"/>
        <v>7173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99"/>
        <v>0</v>
      </c>
      <c r="Q235" s="41">
        <f t="shared" si="100"/>
        <v>7173</v>
      </c>
    </row>
    <row r="236" spans="1:17" x14ac:dyDescent="0.2">
      <c r="A236" s="111"/>
      <c r="B236" s="113"/>
      <c r="C236" s="115"/>
      <c r="D236" s="36"/>
      <c r="E236" s="42"/>
      <c r="F236" s="43"/>
      <c r="G236" s="43">
        <v>592.85</v>
      </c>
      <c r="H236" s="43"/>
      <c r="I236" s="43"/>
      <c r="J236" s="34">
        <f t="shared" si="97"/>
        <v>592.85</v>
      </c>
      <c r="K236" s="55"/>
      <c r="L236" s="43"/>
      <c r="M236" s="34">
        <f t="shared" si="98"/>
        <v>0</v>
      </c>
      <c r="N236" s="55"/>
      <c r="O236" s="43"/>
      <c r="P236" s="34">
        <f t="shared" si="99"/>
        <v>0</v>
      </c>
      <c r="Q236" s="35">
        <f t="shared" si="100"/>
        <v>592.85</v>
      </c>
    </row>
    <row r="237" spans="1:17" x14ac:dyDescent="0.2">
      <c r="A237" s="111" t="s">
        <v>188</v>
      </c>
      <c r="B237" s="113"/>
      <c r="C237" s="115" t="s">
        <v>189</v>
      </c>
      <c r="D237" s="36" t="s">
        <v>173</v>
      </c>
      <c r="E237" s="37">
        <v>0</v>
      </c>
      <c r="F237" s="38">
        <v>0</v>
      </c>
      <c r="G237" s="38">
        <v>0</v>
      </c>
      <c r="H237" s="38">
        <v>570</v>
      </c>
      <c r="I237" s="38">
        <v>0</v>
      </c>
      <c r="J237" s="29">
        <f t="shared" si="97"/>
        <v>570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99"/>
        <v>0</v>
      </c>
      <c r="Q237" s="41">
        <f t="shared" si="100"/>
        <v>570</v>
      </c>
    </row>
    <row r="238" spans="1:17" x14ac:dyDescent="0.2">
      <c r="A238" s="111"/>
      <c r="B238" s="113"/>
      <c r="C238" s="115"/>
      <c r="D238" s="36"/>
      <c r="E238" s="42"/>
      <c r="F238" s="43"/>
      <c r="G238" s="43"/>
      <c r="H238" s="43">
        <v>23.52</v>
      </c>
      <c r="I238" s="43"/>
      <c r="J238" s="34">
        <f t="shared" si="97"/>
        <v>23.52</v>
      </c>
      <c r="K238" s="55"/>
      <c r="L238" s="43"/>
      <c r="M238" s="34">
        <f t="shared" si="98"/>
        <v>0</v>
      </c>
      <c r="N238" s="55"/>
      <c r="O238" s="43"/>
      <c r="P238" s="34">
        <f t="shared" si="99"/>
        <v>0</v>
      </c>
      <c r="Q238" s="35">
        <f t="shared" si="100"/>
        <v>23.52</v>
      </c>
    </row>
    <row r="239" spans="1:17" x14ac:dyDescent="0.2">
      <c r="A239" s="111" t="s">
        <v>190</v>
      </c>
      <c r="B239" s="113"/>
      <c r="C239" s="115" t="s">
        <v>191</v>
      </c>
      <c r="D239" s="36" t="s">
        <v>173</v>
      </c>
      <c r="E239" s="37">
        <v>0</v>
      </c>
      <c r="F239" s="38">
        <v>0</v>
      </c>
      <c r="G239" s="38">
        <v>0</v>
      </c>
      <c r="H239" s="38">
        <v>200</v>
      </c>
      <c r="I239" s="38">
        <v>0</v>
      </c>
      <c r="J239" s="29">
        <f t="shared" si="97"/>
        <v>200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99"/>
        <v>0</v>
      </c>
      <c r="Q239" s="41">
        <f t="shared" si="100"/>
        <v>200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>
        <v>115.92</v>
      </c>
      <c r="I240" s="43"/>
      <c r="J240" s="34">
        <f t="shared" si="97"/>
        <v>115.92</v>
      </c>
      <c r="K240" s="55"/>
      <c r="L240" s="43"/>
      <c r="M240" s="34">
        <f t="shared" si="98"/>
        <v>0</v>
      </c>
      <c r="N240" s="55"/>
      <c r="O240" s="43"/>
      <c r="P240" s="34">
        <f t="shared" si="99"/>
        <v>0</v>
      </c>
      <c r="Q240" s="35">
        <f t="shared" si="100"/>
        <v>115.92</v>
      </c>
    </row>
    <row r="241" spans="1:17" x14ac:dyDescent="0.2">
      <c r="A241" s="111" t="s">
        <v>192</v>
      </c>
      <c r="B241" s="113"/>
      <c r="C241" s="115" t="s">
        <v>193</v>
      </c>
      <c r="D241" s="36" t="s">
        <v>194</v>
      </c>
      <c r="E241" s="37">
        <v>0</v>
      </c>
      <c r="F241" s="38">
        <v>0</v>
      </c>
      <c r="G241" s="38">
        <v>0</v>
      </c>
      <c r="H241" s="38">
        <v>6640</v>
      </c>
      <c r="I241" s="38">
        <v>0</v>
      </c>
      <c r="J241" s="29">
        <f t="shared" si="97"/>
        <v>6640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99"/>
        <v>0</v>
      </c>
      <c r="Q241" s="41">
        <f t="shared" si="100"/>
        <v>6640</v>
      </c>
    </row>
    <row r="242" spans="1:17" ht="13.5" thickBot="1" x14ac:dyDescent="0.25">
      <c r="A242" s="112"/>
      <c r="B242" s="114"/>
      <c r="C242" s="116"/>
      <c r="D242" s="50"/>
      <c r="E242" s="51"/>
      <c r="F242" s="45"/>
      <c r="G242" s="45"/>
      <c r="H242" s="45">
        <v>332</v>
      </c>
      <c r="I242" s="45"/>
      <c r="J242" s="24">
        <f t="shared" si="97"/>
        <v>332</v>
      </c>
      <c r="K242" s="56"/>
      <c r="L242" s="45"/>
      <c r="M242" s="24">
        <f t="shared" si="98"/>
        <v>0</v>
      </c>
      <c r="N242" s="56"/>
      <c r="O242" s="45"/>
      <c r="P242" s="24">
        <f t="shared" si="99"/>
        <v>0</v>
      </c>
      <c r="Q242" s="25">
        <f t="shared" si="100"/>
        <v>332</v>
      </c>
    </row>
    <row r="243" spans="1:17" ht="13.5" thickBot="1" x14ac:dyDescent="0.25">
      <c r="D243" s="48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2">
      <c r="A244" s="124" t="s">
        <v>195</v>
      </c>
      <c r="B244" s="125"/>
      <c r="C244" s="128" t="s">
        <v>196</v>
      </c>
      <c r="D244" s="121"/>
      <c r="E244" s="16">
        <f>E246+E248+E250+E252+E254+E256+E258+E260+E262</f>
        <v>0</v>
      </c>
      <c r="F244" s="17">
        <f t="shared" ref="E244:I245" si="101">F246+F248+F250+F252+F254+F256+F258+F260+F262</f>
        <v>0</v>
      </c>
      <c r="G244" s="17">
        <f>G246+G248+G250+G252+G254+G256+G258+G260+G262</f>
        <v>80066</v>
      </c>
      <c r="H244" s="17">
        <f t="shared" si="101"/>
        <v>0</v>
      </c>
      <c r="I244" s="17">
        <f>I246+I248+I250+I252+I254+I256+I258+I260+I262</f>
        <v>14372</v>
      </c>
      <c r="J244" s="19">
        <f>SUM(E244:I244)</f>
        <v>94438</v>
      </c>
      <c r="K244" s="52">
        <f>K246+K248+K250+K252+K254+K256+K258+K260+K262</f>
        <v>16090</v>
      </c>
      <c r="L244" s="17">
        <f>L246+L248+L250+L252+L254+L256+L258+L260+L262</f>
        <v>0</v>
      </c>
      <c r="M244" s="19">
        <f>SUM(K244:L244)</f>
        <v>16090</v>
      </c>
      <c r="N244" s="52">
        <f>N246+N248+N250+N252+N254+N256+N258+N260+N262</f>
        <v>0</v>
      </c>
      <c r="O244" s="17">
        <f>O246+O248+O250+O252+O254+O256+O258+O260+O262</f>
        <v>76116</v>
      </c>
      <c r="P244" s="19">
        <f>SUM(N244:O244)</f>
        <v>76116</v>
      </c>
      <c r="Q244" s="20">
        <f>P244+M244+J244</f>
        <v>186644</v>
      </c>
    </row>
    <row r="245" spans="1:17" ht="13.5" thickBot="1" x14ac:dyDescent="0.25">
      <c r="A245" s="126"/>
      <c r="B245" s="127"/>
      <c r="C245" s="129"/>
      <c r="D245" s="122"/>
      <c r="E245" s="21">
        <f t="shared" si="101"/>
        <v>0</v>
      </c>
      <c r="F245" s="22">
        <f t="shared" si="101"/>
        <v>0</v>
      </c>
      <c r="G245" s="22">
        <f t="shared" si="101"/>
        <v>3535.57</v>
      </c>
      <c r="H245" s="22">
        <f t="shared" si="101"/>
        <v>0</v>
      </c>
      <c r="I245" s="22">
        <f t="shared" si="101"/>
        <v>1292.25</v>
      </c>
      <c r="J245" s="24">
        <f t="shared" ref="J245:J263" si="102">SUM(E245:I245)</f>
        <v>4827.82</v>
      </c>
      <c r="K245" s="53">
        <f>K247+K249+K251+K253+K255+K257+K259+K261+K263</f>
        <v>0</v>
      </c>
      <c r="L245" s="22">
        <f>L247+L249+L251+L253+L255+L257+L259+L261+L263</f>
        <v>0</v>
      </c>
      <c r="M245" s="24">
        <f t="shared" ref="M245:M261" si="103">SUM(K245:L245)</f>
        <v>0</v>
      </c>
      <c r="N245" s="53">
        <f>N247+N249+N251+N253+N255+N257+N259+N261+N263</f>
        <v>0</v>
      </c>
      <c r="O245" s="22">
        <f>O247+O249+O251+O253+O255+O257+O259+O261+O263</f>
        <v>6288.5899999999992</v>
      </c>
      <c r="P245" s="24">
        <f t="shared" ref="P245:P263" si="104">SUM(N245:O245)</f>
        <v>6288.5899999999992</v>
      </c>
      <c r="Q245" s="25">
        <f t="shared" ref="Q245:Q263" si="105">P245+M245+J245</f>
        <v>11116.41</v>
      </c>
    </row>
    <row r="246" spans="1:17" hidden="1" x14ac:dyDescent="0.2">
      <c r="A246" s="123" t="s">
        <v>197</v>
      </c>
      <c r="B246" s="118"/>
      <c r="C246" s="120" t="s">
        <v>198</v>
      </c>
      <c r="D246" s="130"/>
      <c r="E246" s="26">
        <v>0</v>
      </c>
      <c r="F246" s="27">
        <v>0</v>
      </c>
      <c r="G246" s="27">
        <v>0</v>
      </c>
      <c r="H246" s="27">
        <v>0</v>
      </c>
      <c r="I246" s="27">
        <v>0</v>
      </c>
      <c r="J246" s="29">
        <f t="shared" si="102"/>
        <v>0</v>
      </c>
      <c r="K246" s="54">
        <v>0</v>
      </c>
      <c r="L246" s="27">
        <v>0</v>
      </c>
      <c r="M246" s="29">
        <f>SUM(K246:L246)</f>
        <v>0</v>
      </c>
      <c r="N246" s="54">
        <v>0</v>
      </c>
      <c r="O246" s="27">
        <v>0</v>
      </c>
      <c r="P246" s="29">
        <f t="shared" si="104"/>
        <v>0</v>
      </c>
      <c r="Q246" s="30">
        <f t="shared" si="105"/>
        <v>0</v>
      </c>
    </row>
    <row r="247" spans="1:17" hidden="1" x14ac:dyDescent="0.2">
      <c r="A247" s="111"/>
      <c r="B247" s="113"/>
      <c r="C247" s="115"/>
      <c r="D247" s="131"/>
      <c r="E247" s="42"/>
      <c r="F247" s="43"/>
      <c r="G247" s="43"/>
      <c r="H247" s="43"/>
      <c r="I247" s="43"/>
      <c r="J247" s="34"/>
      <c r="K247" s="55"/>
      <c r="L247" s="43"/>
      <c r="M247" s="34">
        <f t="shared" si="103"/>
        <v>0</v>
      </c>
      <c r="N247" s="55"/>
      <c r="O247" s="43"/>
      <c r="P247" s="34">
        <f t="shared" si="104"/>
        <v>0</v>
      </c>
      <c r="Q247" s="35">
        <f t="shared" si="105"/>
        <v>0</v>
      </c>
    </row>
    <row r="248" spans="1:17" x14ac:dyDescent="0.2">
      <c r="A248" s="111" t="s">
        <v>199</v>
      </c>
      <c r="B248" s="113"/>
      <c r="C248" s="115" t="s">
        <v>200</v>
      </c>
      <c r="D248" s="36" t="s">
        <v>26</v>
      </c>
      <c r="E248" s="37">
        <v>0</v>
      </c>
      <c r="F248" s="38">
        <v>0</v>
      </c>
      <c r="G248" s="38">
        <v>79900</v>
      </c>
      <c r="H248" s="38">
        <v>0</v>
      </c>
      <c r="I248" s="38">
        <v>0</v>
      </c>
      <c r="J248" s="29">
        <f t="shared" si="102"/>
        <v>79900</v>
      </c>
      <c r="K248" s="44">
        <v>0</v>
      </c>
      <c r="L248" s="38">
        <v>0</v>
      </c>
      <c r="M248" s="40">
        <f>SUM(K248:L248)</f>
        <v>0</v>
      </c>
      <c r="N248" s="44">
        <v>0</v>
      </c>
      <c r="O248" s="38">
        <v>0</v>
      </c>
      <c r="P248" s="40">
        <f t="shared" si="104"/>
        <v>0</v>
      </c>
      <c r="Q248" s="41">
        <f t="shared" si="105"/>
        <v>79900</v>
      </c>
    </row>
    <row r="249" spans="1:17" x14ac:dyDescent="0.2">
      <c r="A249" s="111"/>
      <c r="B249" s="113"/>
      <c r="C249" s="115"/>
      <c r="D249" s="36"/>
      <c r="E249" s="42"/>
      <c r="F249" s="43"/>
      <c r="G249" s="43">
        <v>3535.57</v>
      </c>
      <c r="H249" s="43"/>
      <c r="I249" s="43"/>
      <c r="J249" s="34">
        <f t="shared" si="102"/>
        <v>3535.57</v>
      </c>
      <c r="K249" s="55"/>
      <c r="L249" s="43"/>
      <c r="M249" s="34">
        <f t="shared" si="103"/>
        <v>0</v>
      </c>
      <c r="N249" s="55"/>
      <c r="O249" s="43"/>
      <c r="P249" s="34">
        <f t="shared" si="104"/>
        <v>0</v>
      </c>
      <c r="Q249" s="35">
        <f t="shared" si="105"/>
        <v>3535.57</v>
      </c>
    </row>
    <row r="250" spans="1:17" x14ac:dyDescent="0.2">
      <c r="A250" s="111" t="s">
        <v>201</v>
      </c>
      <c r="B250" s="113"/>
      <c r="C250" s="115" t="s">
        <v>202</v>
      </c>
      <c r="D250" s="36" t="s">
        <v>120</v>
      </c>
      <c r="E250" s="37">
        <v>0</v>
      </c>
      <c r="F250" s="38">
        <v>0</v>
      </c>
      <c r="G250" s="38">
        <v>0</v>
      </c>
      <c r="H250" s="38">
        <v>0</v>
      </c>
      <c r="I250" s="38">
        <v>1590</v>
      </c>
      <c r="J250" s="29">
        <f t="shared" si="102"/>
        <v>1590</v>
      </c>
      <c r="K250" s="44"/>
      <c r="L250" s="38">
        <v>0</v>
      </c>
      <c r="M250" s="40">
        <f>SUM(K250:L250)</f>
        <v>0</v>
      </c>
      <c r="N250" s="44">
        <v>0</v>
      </c>
      <c r="O250" s="38">
        <v>28202</v>
      </c>
      <c r="P250" s="40">
        <f t="shared" si="104"/>
        <v>28202</v>
      </c>
      <c r="Q250" s="41">
        <f t="shared" si="105"/>
        <v>29792</v>
      </c>
    </row>
    <row r="251" spans="1:17" x14ac:dyDescent="0.2">
      <c r="A251" s="111"/>
      <c r="B251" s="113"/>
      <c r="C251" s="115"/>
      <c r="D251" s="36"/>
      <c r="E251" s="42"/>
      <c r="F251" s="43"/>
      <c r="G251" s="43"/>
      <c r="H251" s="43"/>
      <c r="I251" s="43">
        <v>172.7</v>
      </c>
      <c r="J251" s="34">
        <f t="shared" si="102"/>
        <v>172.7</v>
      </c>
      <c r="K251" s="55"/>
      <c r="L251" s="43"/>
      <c r="M251" s="34">
        <f t="shared" si="103"/>
        <v>0</v>
      </c>
      <c r="N251" s="55"/>
      <c r="O251" s="43">
        <v>2350.13</v>
      </c>
      <c r="P251" s="34">
        <f t="shared" si="104"/>
        <v>2350.13</v>
      </c>
      <c r="Q251" s="35">
        <f t="shared" si="105"/>
        <v>2522.83</v>
      </c>
    </row>
    <row r="252" spans="1:17" x14ac:dyDescent="0.2">
      <c r="A252" s="111" t="s">
        <v>201</v>
      </c>
      <c r="B252" s="113"/>
      <c r="C252" s="115" t="s">
        <v>202</v>
      </c>
      <c r="D252" s="36" t="s">
        <v>26</v>
      </c>
      <c r="E252" s="37">
        <v>0</v>
      </c>
      <c r="F252" s="38">
        <v>0</v>
      </c>
      <c r="G252" s="38">
        <v>0</v>
      </c>
      <c r="H252" s="38">
        <v>0</v>
      </c>
      <c r="I252" s="38">
        <v>0</v>
      </c>
      <c r="J252" s="29">
        <f t="shared" si="102"/>
        <v>0</v>
      </c>
      <c r="K252" s="44">
        <v>11090</v>
      </c>
      <c r="L252" s="38">
        <v>0</v>
      </c>
      <c r="M252" s="40">
        <f>SUM(K252:L252)</f>
        <v>11090</v>
      </c>
      <c r="N252" s="44">
        <v>0</v>
      </c>
      <c r="O252" s="38">
        <v>0</v>
      </c>
      <c r="P252" s="40">
        <f t="shared" si="104"/>
        <v>0</v>
      </c>
      <c r="Q252" s="41">
        <f t="shared" si="105"/>
        <v>11090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/>
      <c r="J253" s="34">
        <f t="shared" si="102"/>
        <v>0</v>
      </c>
      <c r="K253" s="55">
        <v>0</v>
      </c>
      <c r="L253" s="43"/>
      <c r="M253" s="34">
        <f t="shared" si="103"/>
        <v>0</v>
      </c>
      <c r="N253" s="55"/>
      <c r="O253" s="43"/>
      <c r="P253" s="34">
        <f t="shared" si="104"/>
        <v>0</v>
      </c>
      <c r="Q253" s="35">
        <f t="shared" si="105"/>
        <v>0</v>
      </c>
    </row>
    <row r="254" spans="1:17" x14ac:dyDescent="0.2">
      <c r="A254" s="111" t="s">
        <v>203</v>
      </c>
      <c r="B254" s="113"/>
      <c r="C254" s="115" t="s">
        <v>204</v>
      </c>
      <c r="D254" s="36" t="s">
        <v>26</v>
      </c>
      <c r="E254" s="37">
        <v>0</v>
      </c>
      <c r="F254" s="38">
        <v>0</v>
      </c>
      <c r="G254" s="38">
        <v>166</v>
      </c>
      <c r="H254" s="38">
        <v>0</v>
      </c>
      <c r="I254" s="38">
        <v>0</v>
      </c>
      <c r="J254" s="29">
        <f t="shared" si="102"/>
        <v>166</v>
      </c>
      <c r="K254" s="44">
        <v>5000</v>
      </c>
      <c r="L254" s="38">
        <v>0</v>
      </c>
      <c r="M254" s="40">
        <f>SUM(K254:L254)</f>
        <v>5000</v>
      </c>
      <c r="N254" s="44">
        <v>0</v>
      </c>
      <c r="O254" s="38">
        <v>0</v>
      </c>
      <c r="P254" s="40">
        <f t="shared" si="104"/>
        <v>0</v>
      </c>
      <c r="Q254" s="41">
        <f t="shared" si="105"/>
        <v>5166</v>
      </c>
    </row>
    <row r="255" spans="1:17" x14ac:dyDescent="0.2">
      <c r="A255" s="111"/>
      <c r="B255" s="113"/>
      <c r="C255" s="115"/>
      <c r="D255" s="36"/>
      <c r="E255" s="42"/>
      <c r="F255" s="43"/>
      <c r="G255" s="43">
        <v>0</v>
      </c>
      <c r="H255" s="43"/>
      <c r="I255" s="43"/>
      <c r="J255" s="34">
        <f t="shared" si="102"/>
        <v>0</v>
      </c>
      <c r="K255" s="55">
        <v>0</v>
      </c>
      <c r="L255" s="43"/>
      <c r="M255" s="34">
        <f t="shared" si="103"/>
        <v>0</v>
      </c>
      <c r="N255" s="55"/>
      <c r="O255" s="43"/>
      <c r="P255" s="34">
        <f t="shared" si="104"/>
        <v>0</v>
      </c>
      <c r="Q255" s="35">
        <f t="shared" si="105"/>
        <v>0</v>
      </c>
    </row>
    <row r="256" spans="1:17" x14ac:dyDescent="0.2">
      <c r="A256" s="111" t="s">
        <v>205</v>
      </c>
      <c r="B256" s="113"/>
      <c r="C256" s="115" t="s">
        <v>208</v>
      </c>
      <c r="D256" s="36" t="s">
        <v>120</v>
      </c>
      <c r="E256" s="37">
        <v>0</v>
      </c>
      <c r="F256" s="38">
        <v>0</v>
      </c>
      <c r="G256" s="38">
        <v>0</v>
      </c>
      <c r="H256" s="38">
        <v>0</v>
      </c>
      <c r="I256" s="38">
        <v>3552</v>
      </c>
      <c r="J256" s="29">
        <f t="shared" si="102"/>
        <v>3552</v>
      </c>
      <c r="K256" s="44">
        <v>0</v>
      </c>
      <c r="L256" s="38">
        <v>0</v>
      </c>
      <c r="M256" s="40">
        <f>SUM(K256:L256)</f>
        <v>0</v>
      </c>
      <c r="N256" s="44">
        <v>0</v>
      </c>
      <c r="O256" s="38"/>
      <c r="P256" s="40">
        <f t="shared" si="104"/>
        <v>0</v>
      </c>
      <c r="Q256" s="41">
        <f t="shared" si="105"/>
        <v>3552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>
        <v>311.77999999999997</v>
      </c>
      <c r="J257" s="34">
        <f t="shared" si="102"/>
        <v>311.77999999999997</v>
      </c>
      <c r="K257" s="55"/>
      <c r="L257" s="43"/>
      <c r="M257" s="34">
        <f t="shared" si="103"/>
        <v>0</v>
      </c>
      <c r="N257" s="55"/>
      <c r="O257" s="43"/>
      <c r="P257" s="34">
        <f t="shared" si="104"/>
        <v>0</v>
      </c>
      <c r="Q257" s="35">
        <f t="shared" si="105"/>
        <v>311.77999999999997</v>
      </c>
    </row>
    <row r="258" spans="1:17" x14ac:dyDescent="0.2">
      <c r="A258" s="111" t="s">
        <v>205</v>
      </c>
      <c r="B258" s="113"/>
      <c r="C258" s="119" t="s">
        <v>206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4317</v>
      </c>
      <c r="J258" s="29">
        <f t="shared" si="102"/>
        <v>4317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>
        <v>15044</v>
      </c>
      <c r="P258" s="40">
        <f t="shared" si="104"/>
        <v>15044</v>
      </c>
      <c r="Q258" s="41">
        <f t="shared" si="105"/>
        <v>19361</v>
      </c>
    </row>
    <row r="259" spans="1:17" x14ac:dyDescent="0.2">
      <c r="A259" s="111"/>
      <c r="B259" s="113"/>
      <c r="C259" s="120"/>
      <c r="D259" s="36"/>
      <c r="E259" s="42"/>
      <c r="F259" s="43"/>
      <c r="G259" s="43"/>
      <c r="H259" s="43"/>
      <c r="I259" s="43">
        <v>378.13</v>
      </c>
      <c r="J259" s="34">
        <f t="shared" si="102"/>
        <v>378.13</v>
      </c>
      <c r="K259" s="55"/>
      <c r="L259" s="43"/>
      <c r="M259" s="34">
        <f t="shared" si="103"/>
        <v>0</v>
      </c>
      <c r="N259" s="55"/>
      <c r="O259" s="43">
        <v>1237.9100000000001</v>
      </c>
      <c r="P259" s="34">
        <f t="shared" si="104"/>
        <v>1237.9100000000001</v>
      </c>
      <c r="Q259" s="35">
        <f t="shared" si="105"/>
        <v>1616.04</v>
      </c>
    </row>
    <row r="260" spans="1:17" ht="12.75" customHeight="1" x14ac:dyDescent="0.2">
      <c r="A260" s="111" t="s">
        <v>205</v>
      </c>
      <c r="B260" s="113"/>
      <c r="C260" s="119" t="s">
        <v>207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4913</v>
      </c>
      <c r="J260" s="29">
        <f t="shared" si="102"/>
        <v>4913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16466</v>
      </c>
      <c r="P260" s="40">
        <f t="shared" si="104"/>
        <v>16466</v>
      </c>
      <c r="Q260" s="41">
        <f t="shared" si="105"/>
        <v>21379</v>
      </c>
    </row>
    <row r="261" spans="1:17" x14ac:dyDescent="0.2">
      <c r="A261" s="111"/>
      <c r="B261" s="113"/>
      <c r="C261" s="120"/>
      <c r="D261" s="36"/>
      <c r="E261" s="42"/>
      <c r="F261" s="43"/>
      <c r="G261" s="43"/>
      <c r="H261" s="43"/>
      <c r="I261" s="43">
        <v>429.64</v>
      </c>
      <c r="J261" s="34">
        <f t="shared" si="102"/>
        <v>429.64</v>
      </c>
      <c r="K261" s="55"/>
      <c r="L261" s="43"/>
      <c r="M261" s="34">
        <f t="shared" si="103"/>
        <v>0</v>
      </c>
      <c r="N261" s="55"/>
      <c r="O261" s="43">
        <v>1353.77</v>
      </c>
      <c r="P261" s="34">
        <f t="shared" si="104"/>
        <v>1353.77</v>
      </c>
      <c r="Q261" s="35">
        <f t="shared" si="105"/>
        <v>1783.4099999999999</v>
      </c>
    </row>
    <row r="262" spans="1:17" x14ac:dyDescent="0.2">
      <c r="A262" s="111" t="s">
        <v>205</v>
      </c>
      <c r="B262" s="113"/>
      <c r="C262" s="115" t="s">
        <v>209</v>
      </c>
      <c r="D262" s="36" t="s">
        <v>26</v>
      </c>
      <c r="E262" s="37">
        <v>0</v>
      </c>
      <c r="F262" s="38">
        <v>0</v>
      </c>
      <c r="G262" s="38">
        <v>0</v>
      </c>
      <c r="H262" s="38">
        <v>0</v>
      </c>
      <c r="I262" s="38">
        <v>0</v>
      </c>
      <c r="J262" s="29">
        <f t="shared" si="102"/>
        <v>0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16404</v>
      </c>
      <c r="P262" s="40">
        <f t="shared" si="104"/>
        <v>16404</v>
      </c>
      <c r="Q262" s="41">
        <f t="shared" si="105"/>
        <v>16404</v>
      </c>
    </row>
    <row r="263" spans="1:17" ht="13.5" thickBot="1" x14ac:dyDescent="0.25">
      <c r="A263" s="112"/>
      <c r="B263" s="114"/>
      <c r="C263" s="116"/>
      <c r="D263" s="50"/>
      <c r="E263" s="51"/>
      <c r="F263" s="45"/>
      <c r="G263" s="45"/>
      <c r="H263" s="45"/>
      <c r="I263" s="45"/>
      <c r="J263" s="24">
        <f t="shared" si="102"/>
        <v>0</v>
      </c>
      <c r="K263" s="56"/>
      <c r="L263" s="45"/>
      <c r="M263" s="24">
        <v>0</v>
      </c>
      <c r="N263" s="56"/>
      <c r="O263" s="45">
        <v>1346.78</v>
      </c>
      <c r="P263" s="24">
        <f t="shared" si="104"/>
        <v>1346.78</v>
      </c>
      <c r="Q263" s="25">
        <f t="shared" si="105"/>
        <v>1346.78</v>
      </c>
    </row>
    <row r="264" spans="1:17" ht="13.5" thickBot="1" x14ac:dyDescent="0.25">
      <c r="D264" s="48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2">
      <c r="A265" s="124" t="s">
        <v>210</v>
      </c>
      <c r="B265" s="125"/>
      <c r="C265" s="128" t="s">
        <v>211</v>
      </c>
      <c r="D265" s="121"/>
      <c r="E265" s="16">
        <f t="shared" ref="E265:I266" si="106">E267+E269+E271+E273+E291+E293+E295+E317+E319+E321</f>
        <v>308417</v>
      </c>
      <c r="F265" s="17">
        <f t="shared" si="106"/>
        <v>110645</v>
      </c>
      <c r="G265" s="17">
        <f>G267+G269+G271+G273+G291+G293+G295+G319+G321</f>
        <v>92437</v>
      </c>
      <c r="H265" s="17">
        <f>H267+H269+H271+H273+H291+H293+H295+H319+H321+H323</f>
        <v>9156</v>
      </c>
      <c r="I265" s="17">
        <f t="shared" si="106"/>
        <v>0</v>
      </c>
      <c r="J265" s="19">
        <f>SUM(E265:I265)</f>
        <v>520655</v>
      </c>
      <c r="K265" s="52">
        <f>K267+K269+K271+K273+K291+K293+K295+K317+K319+K321</f>
        <v>0</v>
      </c>
      <c r="L265" s="17">
        <f>L267+L269+L271+L273+L291+L293+L295+L317+L319+L321</f>
        <v>0</v>
      </c>
      <c r="M265" s="19">
        <f>SUM(K265:L265)</f>
        <v>0</v>
      </c>
      <c r="N265" s="52">
        <f>N267+N269+N271+N273+N291+N293+N295+N317+N319+N321</f>
        <v>0</v>
      </c>
      <c r="O265" s="17">
        <f>O267+O269+O271+O273+O291+O293+O295+O317+O319+O321</f>
        <v>0</v>
      </c>
      <c r="P265" s="18">
        <f>SUM(N265:O265)</f>
        <v>0</v>
      </c>
      <c r="Q265" s="62">
        <f>P265+M265+J265</f>
        <v>520655</v>
      </c>
    </row>
    <row r="266" spans="1:17" ht="13.5" thickBot="1" x14ac:dyDescent="0.25">
      <c r="A266" s="126"/>
      <c r="B266" s="127"/>
      <c r="C266" s="129"/>
      <c r="D266" s="122"/>
      <c r="E266" s="21">
        <f>E268+E270+E272+E274+E292+E294+E296+E318+E320+E322</f>
        <v>22334.18</v>
      </c>
      <c r="F266" s="22">
        <f t="shared" si="106"/>
        <v>7908.14</v>
      </c>
      <c r="G266" s="22">
        <f>G268+G270+G272+G274+G292+G294+G296+G320+G322</f>
        <v>19483.53</v>
      </c>
      <c r="H266" s="22">
        <f>H268+H270+H272+H274+H292+H294+H296+H324+H320+H322</f>
        <v>0</v>
      </c>
      <c r="I266" s="22">
        <f t="shared" si="106"/>
        <v>0</v>
      </c>
      <c r="J266" s="24">
        <f>SUM(E266:I266)</f>
        <v>49725.85</v>
      </c>
      <c r="K266" s="53">
        <f>K268+K270+K272+K274+K292+K294+K296+K318+K320+K322</f>
        <v>0</v>
      </c>
      <c r="L266" s="22">
        <f>L268+L270+L272+L274+L292+L294+L296+L318+L320+L322</f>
        <v>0</v>
      </c>
      <c r="M266" s="24">
        <f>SUM(K266:L266)</f>
        <v>0</v>
      </c>
      <c r="N266" s="53">
        <f>N268+N270+N272+N274+N292+N294+N296+N318+N320+N322</f>
        <v>0</v>
      </c>
      <c r="O266" s="22">
        <f>O268+O270+O272+O274+O292+O294+O296+O318+O320+O322+O324</f>
        <v>0</v>
      </c>
      <c r="P266" s="23">
        <f>SUM(N266:O266)</f>
        <v>0</v>
      </c>
      <c r="Q266" s="63">
        <f>P266+M266+J266</f>
        <v>49725.85</v>
      </c>
    </row>
    <row r="267" spans="1:17" x14ac:dyDescent="0.2">
      <c r="A267" s="123" t="s">
        <v>212</v>
      </c>
      <c r="B267" s="118"/>
      <c r="C267" s="120" t="s">
        <v>213</v>
      </c>
      <c r="D267" s="49" t="s">
        <v>46</v>
      </c>
      <c r="E267" s="26">
        <v>308417</v>
      </c>
      <c r="F267" s="27">
        <v>110645</v>
      </c>
      <c r="G267" s="27">
        <v>0</v>
      </c>
      <c r="H267" s="27">
        <v>0</v>
      </c>
      <c r="I267" s="27">
        <v>0</v>
      </c>
      <c r="J267" s="29">
        <f t="shared" ref="J267:J293" si="107">SUM(E267:I267)</f>
        <v>419062</v>
      </c>
      <c r="K267" s="54"/>
      <c r="L267" s="27">
        <v>0</v>
      </c>
      <c r="M267" s="29">
        <f t="shared" ref="M267:M279" si="108">SUM(K267:L267)</f>
        <v>0</v>
      </c>
      <c r="N267" s="54">
        <v>0</v>
      </c>
      <c r="O267" s="27">
        <v>0</v>
      </c>
      <c r="P267" s="28">
        <f t="shared" ref="P267:P323" si="109">SUM(N267:O267)</f>
        <v>0</v>
      </c>
      <c r="Q267" s="64">
        <f t="shared" ref="Q267:Q324" si="110">P267+M267+J267</f>
        <v>419062</v>
      </c>
    </row>
    <row r="268" spans="1:17" x14ac:dyDescent="0.2">
      <c r="A268" s="111"/>
      <c r="B268" s="113"/>
      <c r="C268" s="115"/>
      <c r="D268" s="36"/>
      <c r="E268" s="42">
        <v>22334.18</v>
      </c>
      <c r="F268" s="43">
        <v>7908.14</v>
      </c>
      <c r="G268" s="43"/>
      <c r="H268" s="43"/>
      <c r="I268" s="43"/>
      <c r="J268" s="34">
        <f t="shared" si="107"/>
        <v>30242.32</v>
      </c>
      <c r="K268" s="55"/>
      <c r="L268" s="43"/>
      <c r="M268" s="34">
        <f t="shared" si="108"/>
        <v>0</v>
      </c>
      <c r="N268" s="55"/>
      <c r="O268" s="43"/>
      <c r="P268" s="33">
        <f t="shared" si="109"/>
        <v>0</v>
      </c>
      <c r="Q268" s="65">
        <f t="shared" si="110"/>
        <v>30242.32</v>
      </c>
    </row>
    <row r="269" spans="1:17" x14ac:dyDescent="0.2">
      <c r="A269" s="111" t="s">
        <v>212</v>
      </c>
      <c r="B269" s="113"/>
      <c r="C269" s="115" t="s">
        <v>214</v>
      </c>
      <c r="D269" s="36"/>
      <c r="E269" s="37">
        <v>0</v>
      </c>
      <c r="F269" s="38">
        <v>0</v>
      </c>
      <c r="G269" s="38">
        <v>2000</v>
      </c>
      <c r="H269" s="38">
        <v>0</v>
      </c>
      <c r="I269" s="38">
        <v>0</v>
      </c>
      <c r="J269" s="40">
        <f t="shared" si="107"/>
        <v>2000</v>
      </c>
      <c r="K269" s="44">
        <v>0</v>
      </c>
      <c r="L269" s="38">
        <v>0</v>
      </c>
      <c r="M269" s="40">
        <f t="shared" si="108"/>
        <v>0</v>
      </c>
      <c r="N269" s="44">
        <v>0</v>
      </c>
      <c r="O269" s="38">
        <v>0</v>
      </c>
      <c r="P269" s="39">
        <f t="shared" si="109"/>
        <v>0</v>
      </c>
      <c r="Q269" s="66">
        <f t="shared" si="110"/>
        <v>2000</v>
      </c>
    </row>
    <row r="270" spans="1:17" x14ac:dyDescent="0.2">
      <c r="A270" s="111"/>
      <c r="B270" s="113"/>
      <c r="C270" s="115"/>
      <c r="D270" s="36"/>
      <c r="E270" s="42"/>
      <c r="F270" s="43"/>
      <c r="G270" s="43">
        <v>49.21</v>
      </c>
      <c r="H270" s="43"/>
      <c r="I270" s="43"/>
      <c r="J270" s="34">
        <f t="shared" si="107"/>
        <v>49.21</v>
      </c>
      <c r="K270" s="55"/>
      <c r="L270" s="43"/>
      <c r="M270" s="34">
        <f t="shared" si="108"/>
        <v>0</v>
      </c>
      <c r="N270" s="55"/>
      <c r="O270" s="43"/>
      <c r="P270" s="33">
        <f t="shared" si="109"/>
        <v>0</v>
      </c>
      <c r="Q270" s="65">
        <f t="shared" si="110"/>
        <v>49.21</v>
      </c>
    </row>
    <row r="271" spans="1:17" x14ac:dyDescent="0.2">
      <c r="A271" s="111" t="s">
        <v>212</v>
      </c>
      <c r="B271" s="113"/>
      <c r="C271" s="115" t="s">
        <v>215</v>
      </c>
      <c r="D271" s="36"/>
      <c r="E271" s="37">
        <v>0</v>
      </c>
      <c r="F271" s="38">
        <v>0</v>
      </c>
      <c r="G271" s="38">
        <v>9630</v>
      </c>
      <c r="H271" s="38">
        <v>0</v>
      </c>
      <c r="I271" s="38">
        <v>0</v>
      </c>
      <c r="J271" s="40">
        <f t="shared" si="107"/>
        <v>9630</v>
      </c>
      <c r="K271" s="44">
        <v>0</v>
      </c>
      <c r="L271" s="38">
        <v>0</v>
      </c>
      <c r="M271" s="40">
        <f t="shared" si="108"/>
        <v>0</v>
      </c>
      <c r="N271" s="44">
        <v>0</v>
      </c>
      <c r="O271" s="38">
        <v>0</v>
      </c>
      <c r="P271" s="39">
        <f t="shared" si="109"/>
        <v>0</v>
      </c>
      <c r="Q271" s="66">
        <f t="shared" si="110"/>
        <v>9630</v>
      </c>
    </row>
    <row r="272" spans="1:17" x14ac:dyDescent="0.2">
      <c r="A272" s="111"/>
      <c r="B272" s="113"/>
      <c r="C272" s="115"/>
      <c r="D272" s="36"/>
      <c r="E272" s="42"/>
      <c r="F272" s="43"/>
      <c r="G272" s="43">
        <v>1015.62</v>
      </c>
      <c r="H272" s="43"/>
      <c r="I272" s="43"/>
      <c r="J272" s="34">
        <f t="shared" si="107"/>
        <v>1015.62</v>
      </c>
      <c r="K272" s="55"/>
      <c r="L272" s="43"/>
      <c r="M272" s="34">
        <f t="shared" si="108"/>
        <v>0</v>
      </c>
      <c r="N272" s="55"/>
      <c r="O272" s="43"/>
      <c r="P272" s="33">
        <f t="shared" si="109"/>
        <v>0</v>
      </c>
      <c r="Q272" s="65">
        <f t="shared" si="110"/>
        <v>1015.62</v>
      </c>
    </row>
    <row r="273" spans="1:17" x14ac:dyDescent="0.2">
      <c r="A273" s="111" t="s">
        <v>212</v>
      </c>
      <c r="B273" s="113"/>
      <c r="C273" s="115" t="s">
        <v>216</v>
      </c>
      <c r="D273" s="36"/>
      <c r="E273" s="37">
        <f t="shared" ref="E273:I274" si="111">E275+E277+E279+E281+E283+E285+E287+E289</f>
        <v>0</v>
      </c>
      <c r="F273" s="38">
        <f t="shared" si="111"/>
        <v>0</v>
      </c>
      <c r="G273" s="38">
        <f t="shared" si="111"/>
        <v>14350</v>
      </c>
      <c r="H273" s="38">
        <f t="shared" si="111"/>
        <v>0</v>
      </c>
      <c r="I273" s="38">
        <f t="shared" si="111"/>
        <v>0</v>
      </c>
      <c r="J273" s="40">
        <f t="shared" si="107"/>
        <v>14350</v>
      </c>
      <c r="K273" s="44">
        <f>K275+K277+K279+K281+K283+K285+K287+K289</f>
        <v>0</v>
      </c>
      <c r="L273" s="38">
        <f>L275+L277+L279+L281+L283+L285+L287+L289</f>
        <v>0</v>
      </c>
      <c r="M273" s="40">
        <f t="shared" si="108"/>
        <v>0</v>
      </c>
      <c r="N273" s="44">
        <f>N275+N277+N279+N281+N283+N285+N287+N289</f>
        <v>0</v>
      </c>
      <c r="O273" s="38">
        <f>O275+O277+O279+O281+O283+O285+O287+O289</f>
        <v>0</v>
      </c>
      <c r="P273" s="39">
        <f t="shared" si="109"/>
        <v>0</v>
      </c>
      <c r="Q273" s="66">
        <f t="shared" si="110"/>
        <v>14350</v>
      </c>
    </row>
    <row r="274" spans="1:17" x14ac:dyDescent="0.2">
      <c r="A274" s="111"/>
      <c r="B274" s="113"/>
      <c r="C274" s="115"/>
      <c r="D274" s="36"/>
      <c r="E274" s="31">
        <f t="shared" si="111"/>
        <v>0</v>
      </c>
      <c r="F274" s="32">
        <f t="shared" si="111"/>
        <v>0</v>
      </c>
      <c r="G274" s="32">
        <f t="shared" si="111"/>
        <v>2185.8000000000002</v>
      </c>
      <c r="H274" s="32">
        <f t="shared" si="111"/>
        <v>0</v>
      </c>
      <c r="I274" s="32">
        <f t="shared" si="111"/>
        <v>0</v>
      </c>
      <c r="J274" s="34">
        <f t="shared" si="107"/>
        <v>2185.8000000000002</v>
      </c>
      <c r="K274" s="57">
        <f>K276+K278+K280+K282+K284+K286+K288+K290</f>
        <v>0</v>
      </c>
      <c r="L274" s="32">
        <f>L276+L278+L280+L282+L284+L286+L288+L290</f>
        <v>0</v>
      </c>
      <c r="M274" s="34">
        <f t="shared" si="108"/>
        <v>0</v>
      </c>
      <c r="N274" s="57">
        <f>N276+N278+N280+N282+N284+N286+N288+N290</f>
        <v>0</v>
      </c>
      <c r="O274" s="32">
        <f>O276+O278+O280+O282+O284+O286+O288+O290</f>
        <v>0</v>
      </c>
      <c r="P274" s="33">
        <f t="shared" si="109"/>
        <v>0</v>
      </c>
      <c r="Q274" s="65">
        <f t="shared" si="110"/>
        <v>2185.8000000000002</v>
      </c>
    </row>
    <row r="275" spans="1:17" x14ac:dyDescent="0.2">
      <c r="A275" s="111"/>
      <c r="B275" s="113" t="s">
        <v>217</v>
      </c>
      <c r="C275" s="115" t="s">
        <v>218</v>
      </c>
      <c r="D275" s="36"/>
      <c r="E275" s="37">
        <v>0</v>
      </c>
      <c r="F275" s="38">
        <v>0</v>
      </c>
      <c r="G275" s="38">
        <v>3000</v>
      </c>
      <c r="H275" s="38">
        <v>0</v>
      </c>
      <c r="I275" s="38">
        <v>0</v>
      </c>
      <c r="J275" s="40">
        <f t="shared" si="107"/>
        <v>3000</v>
      </c>
      <c r="K275" s="44">
        <v>0</v>
      </c>
      <c r="L275" s="38">
        <v>0</v>
      </c>
      <c r="M275" s="40">
        <f t="shared" si="108"/>
        <v>0</v>
      </c>
      <c r="N275" s="44">
        <v>0</v>
      </c>
      <c r="O275" s="38">
        <v>0</v>
      </c>
      <c r="P275" s="39">
        <f t="shared" si="109"/>
        <v>0</v>
      </c>
      <c r="Q275" s="66">
        <f t="shared" si="110"/>
        <v>3000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969.95</v>
      </c>
      <c r="H276" s="43"/>
      <c r="I276" s="43"/>
      <c r="J276" s="34">
        <f t="shared" si="107"/>
        <v>969.95</v>
      </c>
      <c r="K276" s="55"/>
      <c r="L276" s="43"/>
      <c r="M276" s="34">
        <f t="shared" si="108"/>
        <v>0</v>
      </c>
      <c r="N276" s="55"/>
      <c r="O276" s="43"/>
      <c r="P276" s="33">
        <f t="shared" si="109"/>
        <v>0</v>
      </c>
      <c r="Q276" s="65">
        <f t="shared" si="110"/>
        <v>969.95</v>
      </c>
    </row>
    <row r="277" spans="1:17" x14ac:dyDescent="0.2">
      <c r="A277" s="111"/>
      <c r="B277" s="113" t="s">
        <v>219</v>
      </c>
      <c r="C277" s="115" t="s">
        <v>220</v>
      </c>
      <c r="D277" s="36"/>
      <c r="E277" s="37">
        <v>0</v>
      </c>
      <c r="F277" s="38">
        <v>0</v>
      </c>
      <c r="G277" s="38">
        <v>150</v>
      </c>
      <c r="H277" s="38">
        <v>0</v>
      </c>
      <c r="I277" s="38">
        <v>0</v>
      </c>
      <c r="J277" s="40">
        <f t="shared" si="107"/>
        <v>150</v>
      </c>
      <c r="K277" s="44">
        <v>0</v>
      </c>
      <c r="L277" s="38">
        <v>0</v>
      </c>
      <c r="M277" s="40">
        <f t="shared" si="108"/>
        <v>0</v>
      </c>
      <c r="N277" s="44">
        <v>0</v>
      </c>
      <c r="O277" s="38">
        <v>0</v>
      </c>
      <c r="P277" s="39">
        <f t="shared" si="109"/>
        <v>0</v>
      </c>
      <c r="Q277" s="66">
        <f t="shared" si="110"/>
        <v>150</v>
      </c>
    </row>
    <row r="278" spans="1:17" x14ac:dyDescent="0.2">
      <c r="A278" s="111"/>
      <c r="B278" s="113"/>
      <c r="C278" s="115"/>
      <c r="D278" s="36"/>
      <c r="E278" s="42"/>
      <c r="F278" s="43"/>
      <c r="G278" s="43">
        <v>0</v>
      </c>
      <c r="H278" s="43"/>
      <c r="I278" s="43"/>
      <c r="J278" s="34">
        <f t="shared" si="107"/>
        <v>0</v>
      </c>
      <c r="K278" s="55"/>
      <c r="L278" s="43"/>
      <c r="M278" s="34">
        <f t="shared" si="108"/>
        <v>0</v>
      </c>
      <c r="N278" s="55"/>
      <c r="O278" s="43"/>
      <c r="P278" s="33">
        <f t="shared" si="109"/>
        <v>0</v>
      </c>
      <c r="Q278" s="65">
        <f t="shared" si="110"/>
        <v>0</v>
      </c>
    </row>
    <row r="279" spans="1:17" x14ac:dyDescent="0.2">
      <c r="A279" s="111"/>
      <c r="B279" s="113" t="s">
        <v>221</v>
      </c>
      <c r="C279" s="115" t="s">
        <v>222</v>
      </c>
      <c r="D279" s="36"/>
      <c r="E279" s="37">
        <v>0</v>
      </c>
      <c r="F279" s="38">
        <v>0</v>
      </c>
      <c r="G279" s="38">
        <v>700</v>
      </c>
      <c r="H279" s="38">
        <v>0</v>
      </c>
      <c r="I279" s="38">
        <v>0</v>
      </c>
      <c r="J279" s="40">
        <f t="shared" si="107"/>
        <v>700</v>
      </c>
      <c r="K279" s="44">
        <v>0</v>
      </c>
      <c r="L279" s="38">
        <v>0</v>
      </c>
      <c r="M279" s="40">
        <f t="shared" si="108"/>
        <v>0</v>
      </c>
      <c r="N279" s="44">
        <v>0</v>
      </c>
      <c r="O279" s="38">
        <v>0</v>
      </c>
      <c r="P279" s="39">
        <f t="shared" si="109"/>
        <v>0</v>
      </c>
      <c r="Q279" s="66">
        <f t="shared" si="110"/>
        <v>700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0</v>
      </c>
      <c r="H280" s="43"/>
      <c r="I280" s="43"/>
      <c r="J280" s="34">
        <f t="shared" si="107"/>
        <v>0</v>
      </c>
      <c r="K280" s="55"/>
      <c r="L280" s="43"/>
      <c r="M280" s="34">
        <f t="shared" ref="M280:M323" si="112">SUM(K280:L280)</f>
        <v>0</v>
      </c>
      <c r="N280" s="55"/>
      <c r="O280" s="43"/>
      <c r="P280" s="33">
        <f t="shared" si="109"/>
        <v>0</v>
      </c>
      <c r="Q280" s="65">
        <f t="shared" si="110"/>
        <v>0</v>
      </c>
    </row>
    <row r="281" spans="1:17" hidden="1" x14ac:dyDescent="0.2">
      <c r="A281" s="111"/>
      <c r="B281" s="113" t="s">
        <v>223</v>
      </c>
      <c r="C281" s="115" t="s">
        <v>224</v>
      </c>
      <c r="D281" s="36"/>
      <c r="E281" s="37">
        <v>0</v>
      </c>
      <c r="F281" s="38">
        <v>0</v>
      </c>
      <c r="G281" s="38">
        <v>0</v>
      </c>
      <c r="H281" s="38">
        <v>0</v>
      </c>
      <c r="I281" s="38">
        <v>0</v>
      </c>
      <c r="J281" s="40">
        <f t="shared" si="107"/>
        <v>0</v>
      </c>
      <c r="K281" s="44">
        <v>0</v>
      </c>
      <c r="L281" s="38">
        <v>0</v>
      </c>
      <c r="M281" s="40">
        <f t="shared" si="112"/>
        <v>0</v>
      </c>
      <c r="N281" s="44">
        <v>0</v>
      </c>
      <c r="O281" s="38">
        <v>0</v>
      </c>
      <c r="P281" s="39">
        <f t="shared" si="109"/>
        <v>0</v>
      </c>
      <c r="Q281" s="66">
        <f t="shared" si="110"/>
        <v>0</v>
      </c>
    </row>
    <row r="282" spans="1:17" hidden="1" x14ac:dyDescent="0.2">
      <c r="A282" s="111"/>
      <c r="B282" s="113"/>
      <c r="C282" s="115"/>
      <c r="D282" s="36"/>
      <c r="E282" s="42"/>
      <c r="F282" s="43"/>
      <c r="G282" s="43"/>
      <c r="H282" s="43"/>
      <c r="I282" s="43"/>
      <c r="J282" s="34">
        <f t="shared" si="107"/>
        <v>0</v>
      </c>
      <c r="K282" s="55"/>
      <c r="L282" s="43"/>
      <c r="M282" s="34">
        <f t="shared" si="112"/>
        <v>0</v>
      </c>
      <c r="N282" s="55"/>
      <c r="O282" s="43"/>
      <c r="P282" s="33">
        <f t="shared" si="109"/>
        <v>0</v>
      </c>
      <c r="Q282" s="65">
        <f t="shared" si="110"/>
        <v>0</v>
      </c>
    </row>
    <row r="283" spans="1:17" x14ac:dyDescent="0.2">
      <c r="A283" s="111"/>
      <c r="B283" s="113" t="s">
        <v>225</v>
      </c>
      <c r="C283" s="115" t="s">
        <v>226</v>
      </c>
      <c r="D283" s="36"/>
      <c r="E283" s="37">
        <v>0</v>
      </c>
      <c r="F283" s="38">
        <v>0</v>
      </c>
      <c r="G283" s="38">
        <v>8000</v>
      </c>
      <c r="H283" s="38">
        <v>0</v>
      </c>
      <c r="I283" s="38">
        <v>0</v>
      </c>
      <c r="J283" s="40">
        <f t="shared" si="107"/>
        <v>8000</v>
      </c>
      <c r="K283" s="44">
        <v>0</v>
      </c>
      <c r="L283" s="38">
        <v>0</v>
      </c>
      <c r="M283" s="40">
        <f t="shared" si="112"/>
        <v>0</v>
      </c>
      <c r="N283" s="44">
        <v>0</v>
      </c>
      <c r="O283" s="38">
        <v>0</v>
      </c>
      <c r="P283" s="39">
        <f t="shared" si="109"/>
        <v>0</v>
      </c>
      <c r="Q283" s="66">
        <f t="shared" si="110"/>
        <v>8000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121.45</v>
      </c>
      <c r="H284" s="43"/>
      <c r="I284" s="43"/>
      <c r="J284" s="34">
        <f t="shared" si="107"/>
        <v>121.45</v>
      </c>
      <c r="K284" s="55"/>
      <c r="L284" s="43"/>
      <c r="M284" s="34">
        <f t="shared" si="112"/>
        <v>0</v>
      </c>
      <c r="N284" s="55"/>
      <c r="O284" s="43"/>
      <c r="P284" s="33">
        <f t="shared" si="109"/>
        <v>0</v>
      </c>
      <c r="Q284" s="65">
        <f t="shared" si="110"/>
        <v>121.45</v>
      </c>
    </row>
    <row r="285" spans="1:17" x14ac:dyDescent="0.2">
      <c r="A285" s="111"/>
      <c r="B285" s="113" t="s">
        <v>227</v>
      </c>
      <c r="C285" s="115" t="s">
        <v>228</v>
      </c>
      <c r="D285" s="36"/>
      <c r="E285" s="37">
        <v>0</v>
      </c>
      <c r="F285" s="38">
        <v>0</v>
      </c>
      <c r="G285" s="38">
        <v>500</v>
      </c>
      <c r="H285" s="38">
        <v>0</v>
      </c>
      <c r="I285" s="38">
        <v>0</v>
      </c>
      <c r="J285" s="40">
        <f t="shared" si="107"/>
        <v>500</v>
      </c>
      <c r="K285" s="44">
        <v>0</v>
      </c>
      <c r="L285" s="38">
        <v>0</v>
      </c>
      <c r="M285" s="40">
        <f t="shared" si="112"/>
        <v>0</v>
      </c>
      <c r="N285" s="44">
        <v>0</v>
      </c>
      <c r="O285" s="38">
        <v>0</v>
      </c>
      <c r="P285" s="39">
        <f t="shared" si="109"/>
        <v>0</v>
      </c>
      <c r="Q285" s="66">
        <f t="shared" si="110"/>
        <v>500</v>
      </c>
    </row>
    <row r="286" spans="1:17" x14ac:dyDescent="0.2">
      <c r="A286" s="111"/>
      <c r="B286" s="113"/>
      <c r="C286" s="115"/>
      <c r="D286" s="36"/>
      <c r="E286" s="42"/>
      <c r="F286" s="43"/>
      <c r="G286" s="43">
        <v>0</v>
      </c>
      <c r="H286" s="43"/>
      <c r="I286" s="43"/>
      <c r="J286" s="34">
        <f t="shared" si="107"/>
        <v>0</v>
      </c>
      <c r="K286" s="55"/>
      <c r="L286" s="43"/>
      <c r="M286" s="34">
        <f t="shared" si="112"/>
        <v>0</v>
      </c>
      <c r="N286" s="55"/>
      <c r="O286" s="43"/>
      <c r="P286" s="33">
        <f t="shared" si="109"/>
        <v>0</v>
      </c>
      <c r="Q286" s="65">
        <f t="shared" si="110"/>
        <v>0</v>
      </c>
    </row>
    <row r="287" spans="1:17" x14ac:dyDescent="0.2">
      <c r="A287" s="111"/>
      <c r="B287" s="113" t="s">
        <v>229</v>
      </c>
      <c r="C287" s="115" t="s">
        <v>230</v>
      </c>
      <c r="D287" s="36"/>
      <c r="E287" s="37">
        <v>0</v>
      </c>
      <c r="F287" s="38">
        <v>0</v>
      </c>
      <c r="G287" s="38">
        <v>500</v>
      </c>
      <c r="H287" s="38">
        <v>0</v>
      </c>
      <c r="I287" s="38">
        <v>0</v>
      </c>
      <c r="J287" s="40">
        <f t="shared" si="107"/>
        <v>500</v>
      </c>
      <c r="K287" s="44">
        <v>0</v>
      </c>
      <c r="L287" s="38">
        <v>0</v>
      </c>
      <c r="M287" s="40">
        <f t="shared" si="112"/>
        <v>0</v>
      </c>
      <c r="N287" s="44">
        <v>0</v>
      </c>
      <c r="O287" s="38">
        <v>0</v>
      </c>
      <c r="P287" s="39">
        <f t="shared" si="109"/>
        <v>0</v>
      </c>
      <c r="Q287" s="66">
        <f t="shared" si="110"/>
        <v>500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0</v>
      </c>
      <c r="H288" s="43"/>
      <c r="I288" s="43"/>
      <c r="J288" s="34">
        <f t="shared" si="107"/>
        <v>0</v>
      </c>
      <c r="K288" s="55"/>
      <c r="L288" s="43"/>
      <c r="M288" s="34">
        <f t="shared" si="112"/>
        <v>0</v>
      </c>
      <c r="N288" s="55"/>
      <c r="O288" s="43"/>
      <c r="P288" s="33">
        <f t="shared" si="109"/>
        <v>0</v>
      </c>
      <c r="Q288" s="65">
        <f t="shared" si="110"/>
        <v>0</v>
      </c>
    </row>
    <row r="289" spans="1:17" x14ac:dyDescent="0.2">
      <c r="A289" s="111"/>
      <c r="B289" s="113" t="s">
        <v>231</v>
      </c>
      <c r="C289" s="115" t="s">
        <v>232</v>
      </c>
      <c r="D289" s="36"/>
      <c r="E289" s="37">
        <v>0</v>
      </c>
      <c r="F289" s="38">
        <v>0</v>
      </c>
      <c r="G289" s="38">
        <v>1500</v>
      </c>
      <c r="H289" s="38">
        <v>0</v>
      </c>
      <c r="I289" s="38">
        <v>0</v>
      </c>
      <c r="J289" s="40">
        <f t="shared" si="107"/>
        <v>1500</v>
      </c>
      <c r="K289" s="44">
        <v>0</v>
      </c>
      <c r="L289" s="38">
        <v>0</v>
      </c>
      <c r="M289" s="40">
        <f t="shared" si="112"/>
        <v>0</v>
      </c>
      <c r="N289" s="44">
        <v>0</v>
      </c>
      <c r="O289" s="38">
        <v>0</v>
      </c>
      <c r="P289" s="39">
        <f t="shared" si="109"/>
        <v>0</v>
      </c>
      <c r="Q289" s="66">
        <f t="shared" si="110"/>
        <v>1500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1094.4000000000001</v>
      </c>
      <c r="H290" s="43"/>
      <c r="I290" s="43"/>
      <c r="J290" s="34">
        <f t="shared" si="107"/>
        <v>1094.4000000000001</v>
      </c>
      <c r="K290" s="55"/>
      <c r="L290" s="43"/>
      <c r="M290" s="34">
        <f t="shared" si="112"/>
        <v>0</v>
      </c>
      <c r="N290" s="55"/>
      <c r="O290" s="43"/>
      <c r="P290" s="33">
        <f t="shared" si="109"/>
        <v>0</v>
      </c>
      <c r="Q290" s="65">
        <f t="shared" si="110"/>
        <v>1094.4000000000001</v>
      </c>
    </row>
    <row r="291" spans="1:17" x14ac:dyDescent="0.2">
      <c r="A291" s="111" t="s">
        <v>212</v>
      </c>
      <c r="B291" s="117"/>
      <c r="C291" s="119" t="s">
        <v>233</v>
      </c>
      <c r="D291" s="36"/>
      <c r="E291" s="37">
        <v>0</v>
      </c>
      <c r="F291" s="38">
        <v>0</v>
      </c>
      <c r="G291" s="38">
        <v>15300</v>
      </c>
      <c r="H291" s="38">
        <v>0</v>
      </c>
      <c r="I291" s="38">
        <v>0</v>
      </c>
      <c r="J291" s="40">
        <f t="shared" si="107"/>
        <v>15300</v>
      </c>
      <c r="K291" s="44">
        <v>0</v>
      </c>
      <c r="L291" s="38">
        <v>0</v>
      </c>
      <c r="M291" s="40">
        <f t="shared" si="112"/>
        <v>0</v>
      </c>
      <c r="N291" s="44">
        <v>0</v>
      </c>
      <c r="O291" s="38">
        <v>0</v>
      </c>
      <c r="P291" s="39">
        <f t="shared" si="109"/>
        <v>0</v>
      </c>
      <c r="Q291" s="66">
        <f t="shared" si="110"/>
        <v>15300</v>
      </c>
    </row>
    <row r="292" spans="1:17" x14ac:dyDescent="0.2">
      <c r="A292" s="111"/>
      <c r="B292" s="118"/>
      <c r="C292" s="120"/>
      <c r="D292" s="36"/>
      <c r="E292" s="42"/>
      <c r="F292" s="43"/>
      <c r="G292" s="43">
        <v>1481.89</v>
      </c>
      <c r="H292" s="43"/>
      <c r="I292" s="43"/>
      <c r="J292" s="34">
        <f t="shared" si="107"/>
        <v>1481.89</v>
      </c>
      <c r="K292" s="55"/>
      <c r="L292" s="43"/>
      <c r="M292" s="34">
        <f t="shared" si="112"/>
        <v>0</v>
      </c>
      <c r="N292" s="55"/>
      <c r="O292" s="43"/>
      <c r="P292" s="33">
        <f t="shared" si="109"/>
        <v>0</v>
      </c>
      <c r="Q292" s="65">
        <f t="shared" si="110"/>
        <v>1481.89</v>
      </c>
    </row>
    <row r="293" spans="1:17" x14ac:dyDescent="0.2">
      <c r="A293" s="111" t="s">
        <v>212</v>
      </c>
      <c r="B293" s="117"/>
      <c r="C293" s="119" t="s">
        <v>234</v>
      </c>
      <c r="D293" s="36"/>
      <c r="E293" s="37">
        <v>0</v>
      </c>
      <c r="F293" s="38">
        <v>0</v>
      </c>
      <c r="G293" s="38">
        <v>50</v>
      </c>
      <c r="H293" s="38">
        <v>0</v>
      </c>
      <c r="I293" s="38">
        <v>0</v>
      </c>
      <c r="J293" s="40">
        <f t="shared" si="107"/>
        <v>50</v>
      </c>
      <c r="K293" s="44">
        <v>0</v>
      </c>
      <c r="L293" s="38">
        <v>0</v>
      </c>
      <c r="M293" s="40">
        <f t="shared" si="112"/>
        <v>0</v>
      </c>
      <c r="N293" s="44">
        <v>0</v>
      </c>
      <c r="O293" s="38">
        <v>0</v>
      </c>
      <c r="P293" s="39">
        <f t="shared" si="109"/>
        <v>0</v>
      </c>
      <c r="Q293" s="66">
        <f t="shared" si="110"/>
        <v>50</v>
      </c>
    </row>
    <row r="294" spans="1:17" x14ac:dyDescent="0.2">
      <c r="A294" s="111"/>
      <c r="B294" s="118"/>
      <c r="C294" s="120"/>
      <c r="D294" s="36"/>
      <c r="E294" s="42"/>
      <c r="F294" s="43"/>
      <c r="G294" s="43">
        <v>0</v>
      </c>
      <c r="H294" s="43"/>
      <c r="I294" s="43"/>
      <c r="J294" s="34">
        <f t="shared" ref="J294:J323" si="113">SUM(E294:I294)</f>
        <v>0</v>
      </c>
      <c r="K294" s="55"/>
      <c r="L294" s="43"/>
      <c r="M294" s="34">
        <f t="shared" si="112"/>
        <v>0</v>
      </c>
      <c r="N294" s="55"/>
      <c r="O294" s="43"/>
      <c r="P294" s="33">
        <f t="shared" si="109"/>
        <v>0</v>
      </c>
      <c r="Q294" s="65">
        <f t="shared" si="110"/>
        <v>0</v>
      </c>
    </row>
    <row r="295" spans="1:17" x14ac:dyDescent="0.2">
      <c r="A295" s="111" t="s">
        <v>212</v>
      </c>
      <c r="B295" s="113"/>
      <c r="C295" s="115" t="s">
        <v>235</v>
      </c>
      <c r="D295" s="36"/>
      <c r="E295" s="37">
        <f>E297+E299+E301+E303+E305+E311+E313+E315</f>
        <v>0</v>
      </c>
      <c r="F295" s="38">
        <f>F297+F299+F301+F303+F305+F311+F313+F315</f>
        <v>0</v>
      </c>
      <c r="G295" s="38">
        <f>G297+G299+G301+G303+G305+G307+G309+G311+G313+G315+G317</f>
        <v>51107</v>
      </c>
      <c r="H295" s="38">
        <f>H297+H299+H301+H303+H305+H311+H313+H315</f>
        <v>0</v>
      </c>
      <c r="I295" s="38">
        <f>I297+I299+I301+I303+I305+I311+I313+I315</f>
        <v>0</v>
      </c>
      <c r="J295" s="40">
        <f t="shared" si="113"/>
        <v>51107</v>
      </c>
      <c r="K295" s="44">
        <f>K297+K299+K301+K303+K305+K307+K309+K311</f>
        <v>0</v>
      </c>
      <c r="L295" s="38">
        <f>L297+L299+L301+L303+L305+L307+L309+L311</f>
        <v>0</v>
      </c>
      <c r="M295" s="40">
        <f t="shared" si="112"/>
        <v>0</v>
      </c>
      <c r="N295" s="44">
        <f>N297+N299+N301+N303+N305+N307+N309+N311</f>
        <v>0</v>
      </c>
      <c r="O295" s="38">
        <f>O297+O299+O301+O303+O305+O307+O309+O311</f>
        <v>0</v>
      </c>
      <c r="P295" s="39">
        <f t="shared" si="109"/>
        <v>0</v>
      </c>
      <c r="Q295" s="66">
        <f t="shared" si="110"/>
        <v>51107</v>
      </c>
    </row>
    <row r="296" spans="1:17" x14ac:dyDescent="0.2">
      <c r="A296" s="111"/>
      <c r="B296" s="113"/>
      <c r="C296" s="115"/>
      <c r="D296" s="36"/>
      <c r="E296" s="31">
        <f>E298+E300+E302+E304+E306+E308+E310+E312+E314+E316</f>
        <v>0</v>
      </c>
      <c r="F296" s="32">
        <f>F298+F300+F302+F304+F306+F308+F310+F312+F314+F316</f>
        <v>0</v>
      </c>
      <c r="G296" s="32">
        <f>G298+G300+G302+G304+G306+G308+G310+G312+G314+G316+G318</f>
        <v>14751.01</v>
      </c>
      <c r="H296" s="32">
        <f>H298+H300+H302+H304+H306+H308+H310+H312+H314+H316</f>
        <v>0</v>
      </c>
      <c r="I296" s="32">
        <f>I298+I300+I302+I304+I306+I308+I310+I312+I314+I316</f>
        <v>0</v>
      </c>
      <c r="J296" s="34">
        <f t="shared" si="113"/>
        <v>14751.01</v>
      </c>
      <c r="K296" s="57">
        <f>K298+K300+K302+K304+K306+K308+K310+K312+K314+K316</f>
        <v>0</v>
      </c>
      <c r="L296" s="32">
        <f>L298+L300+L302+L304+L306+L308+L310+L312+L314+L316</f>
        <v>0</v>
      </c>
      <c r="M296" s="34">
        <f t="shared" si="112"/>
        <v>0</v>
      </c>
      <c r="N296" s="57">
        <f>N298+N300+N302+N304+N306+N308+N310+N312+N314+N316</f>
        <v>0</v>
      </c>
      <c r="O296" s="32">
        <f>O298+O300+O302+O304+O306+O308+O310+O312+O314+O316</f>
        <v>0</v>
      </c>
      <c r="P296" s="33">
        <f t="shared" si="109"/>
        <v>0</v>
      </c>
      <c r="Q296" s="65">
        <f t="shared" si="110"/>
        <v>14751.01</v>
      </c>
    </row>
    <row r="297" spans="1:17" x14ac:dyDescent="0.2">
      <c r="A297" s="111"/>
      <c r="B297" s="113" t="s">
        <v>236</v>
      </c>
      <c r="C297" s="115" t="s">
        <v>237</v>
      </c>
      <c r="D297" s="36"/>
      <c r="E297" s="37">
        <v>0</v>
      </c>
      <c r="F297" s="38">
        <v>0</v>
      </c>
      <c r="G297" s="38">
        <v>2000</v>
      </c>
      <c r="H297" s="38">
        <v>0</v>
      </c>
      <c r="I297" s="38">
        <v>0</v>
      </c>
      <c r="J297" s="40">
        <f t="shared" si="113"/>
        <v>2000</v>
      </c>
      <c r="K297" s="44">
        <v>0</v>
      </c>
      <c r="L297" s="38">
        <v>0</v>
      </c>
      <c r="M297" s="40">
        <f t="shared" si="112"/>
        <v>0</v>
      </c>
      <c r="N297" s="44">
        <v>0</v>
      </c>
      <c r="O297" s="38">
        <v>0</v>
      </c>
      <c r="P297" s="39">
        <f t="shared" si="109"/>
        <v>0</v>
      </c>
      <c r="Q297" s="66">
        <f t="shared" si="110"/>
        <v>2000</v>
      </c>
    </row>
    <row r="298" spans="1:17" x14ac:dyDescent="0.2">
      <c r="A298" s="111"/>
      <c r="B298" s="113"/>
      <c r="C298" s="115"/>
      <c r="D298" s="36"/>
      <c r="E298" s="42"/>
      <c r="F298" s="43"/>
      <c r="G298" s="43">
        <v>60</v>
      </c>
      <c r="H298" s="43"/>
      <c r="I298" s="43"/>
      <c r="J298" s="34">
        <f t="shared" si="113"/>
        <v>60</v>
      </c>
      <c r="K298" s="55"/>
      <c r="L298" s="43"/>
      <c r="M298" s="34">
        <f t="shared" si="112"/>
        <v>0</v>
      </c>
      <c r="N298" s="55"/>
      <c r="O298" s="43"/>
      <c r="P298" s="33">
        <f t="shared" si="109"/>
        <v>0</v>
      </c>
      <c r="Q298" s="65">
        <f t="shared" si="110"/>
        <v>60</v>
      </c>
    </row>
    <row r="299" spans="1:17" x14ac:dyDescent="0.2">
      <c r="A299" s="111"/>
      <c r="B299" s="113" t="s">
        <v>238</v>
      </c>
      <c r="C299" s="115" t="s">
        <v>239</v>
      </c>
      <c r="D299" s="36"/>
      <c r="E299" s="37">
        <v>0</v>
      </c>
      <c r="F299" s="38">
        <v>0</v>
      </c>
      <c r="G299" s="38">
        <v>5800</v>
      </c>
      <c r="H299" s="38">
        <v>0</v>
      </c>
      <c r="I299" s="38">
        <v>0</v>
      </c>
      <c r="J299" s="40">
        <f t="shared" si="113"/>
        <v>5800</v>
      </c>
      <c r="K299" s="44">
        <v>0</v>
      </c>
      <c r="L299" s="38">
        <v>0</v>
      </c>
      <c r="M299" s="40">
        <f t="shared" si="112"/>
        <v>0</v>
      </c>
      <c r="N299" s="44">
        <v>0</v>
      </c>
      <c r="O299" s="38">
        <v>0</v>
      </c>
      <c r="P299" s="39">
        <f t="shared" si="109"/>
        <v>0</v>
      </c>
      <c r="Q299" s="66">
        <f t="shared" si="110"/>
        <v>5800</v>
      </c>
    </row>
    <row r="300" spans="1:17" x14ac:dyDescent="0.2">
      <c r="A300" s="111"/>
      <c r="B300" s="113"/>
      <c r="C300" s="115"/>
      <c r="D300" s="36"/>
      <c r="E300" s="42"/>
      <c r="F300" s="43"/>
      <c r="G300" s="43">
        <v>372.19</v>
      </c>
      <c r="H300" s="43"/>
      <c r="I300" s="43"/>
      <c r="J300" s="34">
        <f t="shared" si="113"/>
        <v>372.19</v>
      </c>
      <c r="K300" s="55"/>
      <c r="L300" s="43"/>
      <c r="M300" s="34">
        <f t="shared" si="112"/>
        <v>0</v>
      </c>
      <c r="N300" s="55"/>
      <c r="O300" s="43"/>
      <c r="P300" s="33">
        <f t="shared" si="109"/>
        <v>0</v>
      </c>
      <c r="Q300" s="65">
        <f t="shared" si="110"/>
        <v>372.19</v>
      </c>
    </row>
    <row r="301" spans="1:17" x14ac:dyDescent="0.2">
      <c r="A301" s="111"/>
      <c r="B301" s="113" t="s">
        <v>240</v>
      </c>
      <c r="C301" s="115" t="s">
        <v>241</v>
      </c>
      <c r="D301" s="36"/>
      <c r="E301" s="37">
        <v>0</v>
      </c>
      <c r="F301" s="38">
        <v>0</v>
      </c>
      <c r="G301" s="38">
        <v>5000</v>
      </c>
      <c r="H301" s="38">
        <v>0</v>
      </c>
      <c r="I301" s="38">
        <v>0</v>
      </c>
      <c r="J301" s="40">
        <f t="shared" si="113"/>
        <v>5000</v>
      </c>
      <c r="K301" s="44">
        <v>0</v>
      </c>
      <c r="L301" s="38">
        <v>0</v>
      </c>
      <c r="M301" s="40">
        <f t="shared" si="112"/>
        <v>0</v>
      </c>
      <c r="N301" s="44">
        <v>0</v>
      </c>
      <c r="O301" s="38">
        <v>0</v>
      </c>
      <c r="P301" s="39">
        <f t="shared" si="109"/>
        <v>0</v>
      </c>
      <c r="Q301" s="66">
        <f t="shared" si="110"/>
        <v>5000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0</v>
      </c>
      <c r="H302" s="43"/>
      <c r="I302" s="43"/>
      <c r="J302" s="34">
        <f t="shared" si="113"/>
        <v>0</v>
      </c>
      <c r="K302" s="55"/>
      <c r="L302" s="43"/>
      <c r="M302" s="34">
        <f t="shared" si="112"/>
        <v>0</v>
      </c>
      <c r="N302" s="55"/>
      <c r="O302" s="43"/>
      <c r="P302" s="33">
        <f t="shared" si="109"/>
        <v>0</v>
      </c>
      <c r="Q302" s="65">
        <f t="shared" si="110"/>
        <v>0</v>
      </c>
    </row>
    <row r="303" spans="1:17" x14ac:dyDescent="0.2">
      <c r="A303" s="111"/>
      <c r="B303" s="113" t="s">
        <v>242</v>
      </c>
      <c r="C303" s="115" t="s">
        <v>243</v>
      </c>
      <c r="D303" s="36"/>
      <c r="E303" s="37">
        <v>0</v>
      </c>
      <c r="F303" s="38">
        <v>0</v>
      </c>
      <c r="G303" s="38">
        <v>106</v>
      </c>
      <c r="H303" s="38">
        <v>0</v>
      </c>
      <c r="I303" s="38">
        <v>0</v>
      </c>
      <c r="J303" s="40">
        <f t="shared" si="113"/>
        <v>106</v>
      </c>
      <c r="K303" s="44">
        <v>0</v>
      </c>
      <c r="L303" s="38">
        <v>0</v>
      </c>
      <c r="M303" s="40">
        <f t="shared" si="112"/>
        <v>0</v>
      </c>
      <c r="N303" s="44">
        <v>0</v>
      </c>
      <c r="O303" s="38">
        <v>0</v>
      </c>
      <c r="P303" s="39">
        <f t="shared" si="109"/>
        <v>0</v>
      </c>
      <c r="Q303" s="66">
        <f t="shared" si="110"/>
        <v>106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0</v>
      </c>
      <c r="H304" s="43"/>
      <c r="I304" s="43"/>
      <c r="J304" s="34">
        <f t="shared" si="113"/>
        <v>0</v>
      </c>
      <c r="K304" s="55"/>
      <c r="L304" s="43"/>
      <c r="M304" s="34">
        <f t="shared" si="112"/>
        <v>0</v>
      </c>
      <c r="N304" s="55"/>
      <c r="O304" s="43"/>
      <c r="P304" s="33">
        <f t="shared" si="109"/>
        <v>0</v>
      </c>
      <c r="Q304" s="65">
        <f t="shared" si="110"/>
        <v>0</v>
      </c>
    </row>
    <row r="305" spans="1:17" x14ac:dyDescent="0.2">
      <c r="A305" s="111"/>
      <c r="B305" s="113" t="s">
        <v>244</v>
      </c>
      <c r="C305" s="115" t="s">
        <v>245</v>
      </c>
      <c r="D305" s="36"/>
      <c r="E305" s="37">
        <v>0</v>
      </c>
      <c r="F305" s="38">
        <v>0</v>
      </c>
      <c r="G305" s="38">
        <v>2300</v>
      </c>
      <c r="H305" s="38">
        <v>0</v>
      </c>
      <c r="I305" s="38">
        <v>0</v>
      </c>
      <c r="J305" s="40">
        <f t="shared" si="113"/>
        <v>2300</v>
      </c>
      <c r="K305" s="44">
        <v>0</v>
      </c>
      <c r="L305" s="38">
        <v>0</v>
      </c>
      <c r="M305" s="40">
        <f t="shared" si="112"/>
        <v>0</v>
      </c>
      <c r="N305" s="44">
        <v>0</v>
      </c>
      <c r="O305" s="38">
        <v>0</v>
      </c>
      <c r="P305" s="39">
        <f t="shared" si="109"/>
        <v>0</v>
      </c>
      <c r="Q305" s="66">
        <f t="shared" si="110"/>
        <v>2300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189.01</v>
      </c>
      <c r="H306" s="43"/>
      <c r="I306" s="43"/>
      <c r="J306" s="34">
        <f t="shared" si="113"/>
        <v>189.01</v>
      </c>
      <c r="K306" s="55"/>
      <c r="L306" s="43"/>
      <c r="M306" s="34">
        <f t="shared" si="112"/>
        <v>0</v>
      </c>
      <c r="N306" s="55"/>
      <c r="O306" s="43"/>
      <c r="P306" s="33">
        <f t="shared" si="109"/>
        <v>0</v>
      </c>
      <c r="Q306" s="65">
        <f t="shared" si="110"/>
        <v>189.01</v>
      </c>
    </row>
    <row r="307" spans="1:17" x14ac:dyDescent="0.2">
      <c r="A307" s="111"/>
      <c r="B307" s="113" t="s">
        <v>246</v>
      </c>
      <c r="C307" s="115" t="s">
        <v>247</v>
      </c>
      <c r="D307" s="36"/>
      <c r="E307" s="37">
        <v>0</v>
      </c>
      <c r="F307" s="38">
        <v>0</v>
      </c>
      <c r="G307" s="38">
        <v>13700</v>
      </c>
      <c r="H307" s="38">
        <v>0</v>
      </c>
      <c r="I307" s="38">
        <v>0</v>
      </c>
      <c r="J307" s="40">
        <f t="shared" si="113"/>
        <v>13700</v>
      </c>
      <c r="K307" s="44">
        <v>0</v>
      </c>
      <c r="L307" s="38">
        <v>0</v>
      </c>
      <c r="M307" s="40">
        <f t="shared" si="112"/>
        <v>0</v>
      </c>
      <c r="N307" s="44">
        <v>0</v>
      </c>
      <c r="O307" s="38">
        <v>0</v>
      </c>
      <c r="P307" s="39">
        <f t="shared" si="109"/>
        <v>0</v>
      </c>
      <c r="Q307" s="66">
        <f t="shared" si="110"/>
        <v>13700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12765.31</v>
      </c>
      <c r="H308" s="43"/>
      <c r="I308" s="43"/>
      <c r="J308" s="34">
        <f t="shared" si="113"/>
        <v>12765.31</v>
      </c>
      <c r="K308" s="55"/>
      <c r="L308" s="43"/>
      <c r="M308" s="34">
        <f t="shared" si="112"/>
        <v>0</v>
      </c>
      <c r="N308" s="55"/>
      <c r="O308" s="43"/>
      <c r="P308" s="33">
        <f t="shared" si="109"/>
        <v>0</v>
      </c>
      <c r="Q308" s="65">
        <f t="shared" si="110"/>
        <v>12765.31</v>
      </c>
    </row>
    <row r="309" spans="1:17" x14ac:dyDescent="0.2">
      <c r="A309" s="111"/>
      <c r="B309" s="113" t="s">
        <v>248</v>
      </c>
      <c r="C309" s="115" t="s">
        <v>249</v>
      </c>
      <c r="D309" s="36"/>
      <c r="E309" s="37">
        <v>0</v>
      </c>
      <c r="F309" s="38">
        <v>0</v>
      </c>
      <c r="G309" s="38">
        <v>6200</v>
      </c>
      <c r="H309" s="38">
        <v>0</v>
      </c>
      <c r="I309" s="38">
        <v>0</v>
      </c>
      <c r="J309" s="40">
        <f t="shared" si="113"/>
        <v>6200</v>
      </c>
      <c r="K309" s="44">
        <v>0</v>
      </c>
      <c r="L309" s="38">
        <v>0</v>
      </c>
      <c r="M309" s="40">
        <f t="shared" si="112"/>
        <v>0</v>
      </c>
      <c r="N309" s="44">
        <v>0</v>
      </c>
      <c r="O309" s="38">
        <v>0</v>
      </c>
      <c r="P309" s="39">
        <f t="shared" si="109"/>
        <v>0</v>
      </c>
      <c r="Q309" s="66">
        <f t="shared" si="110"/>
        <v>6200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0</v>
      </c>
      <c r="H310" s="43"/>
      <c r="I310" s="43"/>
      <c r="J310" s="34">
        <f t="shared" si="113"/>
        <v>0</v>
      </c>
      <c r="K310" s="55"/>
      <c r="L310" s="43"/>
      <c r="M310" s="34">
        <f t="shared" si="112"/>
        <v>0</v>
      </c>
      <c r="N310" s="55"/>
      <c r="O310" s="43"/>
      <c r="P310" s="33">
        <f t="shared" si="109"/>
        <v>0</v>
      </c>
      <c r="Q310" s="65">
        <f t="shared" si="110"/>
        <v>0</v>
      </c>
    </row>
    <row r="311" spans="1:17" x14ac:dyDescent="0.2">
      <c r="A311" s="111"/>
      <c r="B311" s="113" t="s">
        <v>250</v>
      </c>
      <c r="C311" s="115" t="s">
        <v>251</v>
      </c>
      <c r="D311" s="36"/>
      <c r="E311" s="37">
        <v>0</v>
      </c>
      <c r="F311" s="38">
        <v>0</v>
      </c>
      <c r="G311" s="38">
        <v>3000</v>
      </c>
      <c r="H311" s="38">
        <v>0</v>
      </c>
      <c r="I311" s="38">
        <v>0</v>
      </c>
      <c r="J311" s="40">
        <f t="shared" si="113"/>
        <v>3000</v>
      </c>
      <c r="K311" s="44">
        <v>0</v>
      </c>
      <c r="L311" s="38">
        <v>0</v>
      </c>
      <c r="M311" s="40">
        <f t="shared" si="112"/>
        <v>0</v>
      </c>
      <c r="N311" s="44">
        <v>0</v>
      </c>
      <c r="O311" s="38">
        <v>0</v>
      </c>
      <c r="P311" s="39">
        <f t="shared" si="109"/>
        <v>0</v>
      </c>
      <c r="Q311" s="66">
        <f t="shared" si="110"/>
        <v>3000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192.07</v>
      </c>
      <c r="H312" s="43"/>
      <c r="I312" s="43"/>
      <c r="J312" s="34">
        <f t="shared" si="113"/>
        <v>192.07</v>
      </c>
      <c r="K312" s="55"/>
      <c r="L312" s="43"/>
      <c r="M312" s="34">
        <f t="shared" si="112"/>
        <v>0</v>
      </c>
      <c r="N312" s="55"/>
      <c r="O312" s="43"/>
      <c r="P312" s="33">
        <f t="shared" si="109"/>
        <v>0</v>
      </c>
      <c r="Q312" s="65">
        <f t="shared" si="110"/>
        <v>192.07</v>
      </c>
    </row>
    <row r="313" spans="1:17" x14ac:dyDescent="0.2">
      <c r="A313" s="111"/>
      <c r="B313" s="113" t="s">
        <v>252</v>
      </c>
      <c r="C313" s="115" t="s">
        <v>253</v>
      </c>
      <c r="D313" s="36"/>
      <c r="E313" s="37">
        <v>0</v>
      </c>
      <c r="F313" s="38">
        <v>0</v>
      </c>
      <c r="G313" s="38">
        <v>12000</v>
      </c>
      <c r="H313" s="38">
        <v>0</v>
      </c>
      <c r="I313" s="38">
        <v>0</v>
      </c>
      <c r="J313" s="40">
        <f t="shared" si="113"/>
        <v>12000</v>
      </c>
      <c r="K313" s="44">
        <v>0</v>
      </c>
      <c r="L313" s="38">
        <v>0</v>
      </c>
      <c r="M313" s="40">
        <f t="shared" si="112"/>
        <v>0</v>
      </c>
      <c r="N313" s="44">
        <v>0</v>
      </c>
      <c r="O313" s="38">
        <v>0</v>
      </c>
      <c r="P313" s="39">
        <f t="shared" si="109"/>
        <v>0</v>
      </c>
      <c r="Q313" s="66">
        <f t="shared" si="110"/>
        <v>12000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1172.1099999999999</v>
      </c>
      <c r="H314" s="43"/>
      <c r="I314" s="43"/>
      <c r="J314" s="34">
        <f t="shared" si="113"/>
        <v>1172.1099999999999</v>
      </c>
      <c r="K314" s="55"/>
      <c r="L314" s="43"/>
      <c r="M314" s="34">
        <f t="shared" si="112"/>
        <v>0</v>
      </c>
      <c r="N314" s="55"/>
      <c r="O314" s="43"/>
      <c r="P314" s="33">
        <f t="shared" si="109"/>
        <v>0</v>
      </c>
      <c r="Q314" s="65">
        <f t="shared" si="110"/>
        <v>1172.1099999999999</v>
      </c>
    </row>
    <row r="315" spans="1:17" hidden="1" x14ac:dyDescent="0.2">
      <c r="A315" s="111"/>
      <c r="B315" s="113" t="s">
        <v>254</v>
      </c>
      <c r="C315" s="115" t="s">
        <v>255</v>
      </c>
      <c r="D315" s="36"/>
      <c r="E315" s="37">
        <v>0</v>
      </c>
      <c r="F315" s="38">
        <v>0</v>
      </c>
      <c r="G315" s="38">
        <v>0</v>
      </c>
      <c r="H315" s="38">
        <v>0</v>
      </c>
      <c r="I315" s="38">
        <v>0</v>
      </c>
      <c r="J315" s="40">
        <f t="shared" si="113"/>
        <v>0</v>
      </c>
      <c r="K315" s="44">
        <v>0</v>
      </c>
      <c r="L315" s="38">
        <v>0</v>
      </c>
      <c r="M315" s="40">
        <f t="shared" si="112"/>
        <v>0</v>
      </c>
      <c r="N315" s="44">
        <v>0</v>
      </c>
      <c r="O315" s="38">
        <v>0</v>
      </c>
      <c r="P315" s="39">
        <f t="shared" si="109"/>
        <v>0</v>
      </c>
      <c r="Q315" s="66">
        <f t="shared" si="110"/>
        <v>0</v>
      </c>
    </row>
    <row r="316" spans="1:17" hidden="1" x14ac:dyDescent="0.2">
      <c r="A316" s="111"/>
      <c r="B316" s="113"/>
      <c r="C316" s="115"/>
      <c r="D316" s="36"/>
      <c r="E316" s="42"/>
      <c r="F316" s="43"/>
      <c r="G316" s="43">
        <v>0</v>
      </c>
      <c r="H316" s="43"/>
      <c r="I316" s="43"/>
      <c r="J316" s="34">
        <f t="shared" si="113"/>
        <v>0</v>
      </c>
      <c r="K316" s="55"/>
      <c r="L316" s="43"/>
      <c r="M316" s="34">
        <f t="shared" si="112"/>
        <v>0</v>
      </c>
      <c r="N316" s="55"/>
      <c r="O316" s="43"/>
      <c r="P316" s="33">
        <f t="shared" si="109"/>
        <v>0</v>
      </c>
      <c r="Q316" s="65">
        <f t="shared" si="110"/>
        <v>0</v>
      </c>
    </row>
    <row r="317" spans="1:17" x14ac:dyDescent="0.2">
      <c r="A317" s="111"/>
      <c r="B317" s="113" t="s">
        <v>256</v>
      </c>
      <c r="C317" s="115" t="s">
        <v>257</v>
      </c>
      <c r="D317" s="36"/>
      <c r="E317" s="37">
        <v>0</v>
      </c>
      <c r="F317" s="38">
        <v>0</v>
      </c>
      <c r="G317" s="38">
        <v>1001</v>
      </c>
      <c r="H317" s="38">
        <v>0</v>
      </c>
      <c r="I317" s="38">
        <v>0</v>
      </c>
      <c r="J317" s="40">
        <f t="shared" si="113"/>
        <v>1001</v>
      </c>
      <c r="K317" s="44">
        <v>0</v>
      </c>
      <c r="L317" s="38">
        <v>0</v>
      </c>
      <c r="M317" s="40">
        <f t="shared" si="112"/>
        <v>0</v>
      </c>
      <c r="N317" s="44">
        <v>0</v>
      </c>
      <c r="O317" s="38">
        <v>0</v>
      </c>
      <c r="P317" s="39">
        <f t="shared" si="109"/>
        <v>0</v>
      </c>
      <c r="Q317" s="66">
        <f t="shared" si="110"/>
        <v>1001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0.32</v>
      </c>
      <c r="H318" s="43"/>
      <c r="I318" s="43"/>
      <c r="J318" s="34">
        <f t="shared" si="113"/>
        <v>0.32</v>
      </c>
      <c r="K318" s="55"/>
      <c r="L318" s="43"/>
      <c r="M318" s="34">
        <f t="shared" si="112"/>
        <v>0</v>
      </c>
      <c r="N318" s="55"/>
      <c r="O318" s="43"/>
      <c r="P318" s="33">
        <f t="shared" si="109"/>
        <v>0</v>
      </c>
      <c r="Q318" s="65">
        <f t="shared" si="110"/>
        <v>0.32</v>
      </c>
    </row>
    <row r="319" spans="1:17" x14ac:dyDescent="0.2">
      <c r="A319" s="111" t="s">
        <v>212</v>
      </c>
      <c r="B319" s="113"/>
      <c r="C319" s="115" t="s">
        <v>258</v>
      </c>
      <c r="D319" s="36"/>
      <c r="E319" s="37">
        <v>0</v>
      </c>
      <c r="F319" s="38">
        <v>0</v>
      </c>
      <c r="G319" s="38">
        <v>0</v>
      </c>
      <c r="H319" s="38">
        <v>8506</v>
      </c>
      <c r="I319" s="38">
        <v>0</v>
      </c>
      <c r="J319" s="40">
        <f t="shared" si="113"/>
        <v>8506</v>
      </c>
      <c r="K319" s="44">
        <v>0</v>
      </c>
      <c r="L319" s="38">
        <v>0</v>
      </c>
      <c r="M319" s="40">
        <f t="shared" si="112"/>
        <v>0</v>
      </c>
      <c r="N319" s="44">
        <v>0</v>
      </c>
      <c r="O319" s="38">
        <v>0</v>
      </c>
      <c r="P319" s="39">
        <f t="shared" si="109"/>
        <v>0</v>
      </c>
      <c r="Q319" s="66">
        <f t="shared" si="110"/>
        <v>8506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>
        <v>0</v>
      </c>
      <c r="I320" s="43"/>
      <c r="J320" s="34">
        <f t="shared" si="113"/>
        <v>0</v>
      </c>
      <c r="K320" s="55"/>
      <c r="L320" s="43"/>
      <c r="M320" s="34">
        <f t="shared" si="112"/>
        <v>0</v>
      </c>
      <c r="N320" s="55"/>
      <c r="O320" s="43"/>
      <c r="P320" s="33">
        <f t="shared" si="109"/>
        <v>0</v>
      </c>
      <c r="Q320" s="65">
        <f t="shared" si="110"/>
        <v>0</v>
      </c>
    </row>
    <row r="321" spans="1:17" x14ac:dyDescent="0.2">
      <c r="A321" s="111" t="s">
        <v>212</v>
      </c>
      <c r="B321" s="113"/>
      <c r="C321" s="115" t="s">
        <v>291</v>
      </c>
      <c r="D321" s="36"/>
      <c r="E321" s="37">
        <v>0</v>
      </c>
      <c r="F321" s="38">
        <v>0</v>
      </c>
      <c r="G321" s="38">
        <v>0</v>
      </c>
      <c r="H321" s="38">
        <v>650</v>
      </c>
      <c r="I321" s="38">
        <v>0</v>
      </c>
      <c r="J321" s="40">
        <f t="shared" si="113"/>
        <v>650</v>
      </c>
      <c r="K321" s="44">
        <v>0</v>
      </c>
      <c r="L321" s="38">
        <v>0</v>
      </c>
      <c r="M321" s="40">
        <f t="shared" si="112"/>
        <v>0</v>
      </c>
      <c r="N321" s="44">
        <v>0</v>
      </c>
      <c r="O321" s="38">
        <v>0</v>
      </c>
      <c r="P321" s="39">
        <f t="shared" si="109"/>
        <v>0</v>
      </c>
      <c r="Q321" s="66">
        <f t="shared" si="110"/>
        <v>650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>
        <v>0</v>
      </c>
      <c r="I322" s="43"/>
      <c r="J322" s="34">
        <f t="shared" si="113"/>
        <v>0</v>
      </c>
      <c r="K322" s="55"/>
      <c r="L322" s="43"/>
      <c r="M322" s="34">
        <f t="shared" si="112"/>
        <v>0</v>
      </c>
      <c r="N322" s="55"/>
      <c r="O322" s="43"/>
      <c r="P322" s="33">
        <f t="shared" si="109"/>
        <v>0</v>
      </c>
      <c r="Q322" s="65">
        <f t="shared" si="110"/>
        <v>0</v>
      </c>
    </row>
    <row r="323" spans="1:17" hidden="1" x14ac:dyDescent="0.2">
      <c r="A323" s="111" t="s">
        <v>212</v>
      </c>
      <c r="B323" s="113"/>
      <c r="C323" s="115" t="s">
        <v>211</v>
      </c>
      <c r="D323" s="36" t="s">
        <v>120</v>
      </c>
      <c r="E323" s="37">
        <v>0</v>
      </c>
      <c r="F323" s="38">
        <v>0</v>
      </c>
      <c r="G323" s="38">
        <v>0</v>
      </c>
      <c r="H323" s="38">
        <v>0</v>
      </c>
      <c r="I323" s="38">
        <v>0</v>
      </c>
      <c r="J323" s="40">
        <f t="shared" si="113"/>
        <v>0</v>
      </c>
      <c r="K323" s="44">
        <v>0</v>
      </c>
      <c r="L323" s="38">
        <v>0</v>
      </c>
      <c r="M323" s="40">
        <f t="shared" si="112"/>
        <v>0</v>
      </c>
      <c r="N323" s="44">
        <v>0</v>
      </c>
      <c r="O323" s="38">
        <v>0</v>
      </c>
      <c r="P323" s="39">
        <f t="shared" si="109"/>
        <v>0</v>
      </c>
      <c r="Q323" s="66">
        <f t="shared" si="110"/>
        <v>0</v>
      </c>
    </row>
    <row r="324" spans="1:17" ht="13.5" hidden="1" thickBot="1" x14ac:dyDescent="0.25">
      <c r="A324" s="112"/>
      <c r="B324" s="114"/>
      <c r="C324" s="116"/>
      <c r="D324" s="67"/>
      <c r="E324" s="51"/>
      <c r="F324" s="45"/>
      <c r="G324" s="45"/>
      <c r="H324" s="45"/>
      <c r="I324" s="45"/>
      <c r="J324" s="24">
        <f>SUM(E324:I324)</f>
        <v>0</v>
      </c>
      <c r="K324" s="56"/>
      <c r="L324" s="45"/>
      <c r="M324" s="24">
        <f>SUM(K324:L324)</f>
        <v>0</v>
      </c>
      <c r="N324" s="56"/>
      <c r="O324" s="45"/>
      <c r="P324" s="23">
        <f>SUM(N324:O324)</f>
        <v>0</v>
      </c>
      <c r="Q324" s="63">
        <f t="shared" si="110"/>
        <v>0</v>
      </c>
    </row>
  </sheetData>
  <sheetProtection sheet="1" objects="1" scenarios="1"/>
  <mergeCells count="491"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133:D134"/>
    <mergeCell ref="D221:D222"/>
    <mergeCell ref="D22:D23"/>
    <mergeCell ref="D39:D40"/>
    <mergeCell ref="D28:D29"/>
    <mergeCell ref="D177:D178"/>
    <mergeCell ref="D208:D209"/>
    <mergeCell ref="D184:D18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6:A187"/>
    <mergeCell ref="B186:B187"/>
    <mergeCell ref="C186:C187"/>
    <mergeCell ref="A188:A189"/>
    <mergeCell ref="B188:B189"/>
    <mergeCell ref="C188:C189"/>
    <mergeCell ref="A177:A178"/>
    <mergeCell ref="B177:B178"/>
    <mergeCell ref="C177:C178"/>
    <mergeCell ref="A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1:B222"/>
    <mergeCell ref="C221:C222"/>
    <mergeCell ref="A214:A215"/>
    <mergeCell ref="B214:B215"/>
    <mergeCell ref="C214:C215"/>
    <mergeCell ref="A216:A217"/>
    <mergeCell ref="B216:B217"/>
    <mergeCell ref="C216:C217"/>
    <mergeCell ref="A227:A228"/>
    <mergeCell ref="B227:B228"/>
    <mergeCell ref="C227:C228"/>
    <mergeCell ref="A229:A230"/>
    <mergeCell ref="B229:B230"/>
    <mergeCell ref="C229:C230"/>
    <mergeCell ref="A223:A224"/>
    <mergeCell ref="B223:B224"/>
    <mergeCell ref="C223:C224"/>
    <mergeCell ref="A225:A226"/>
    <mergeCell ref="B225:B226"/>
    <mergeCell ref="C225:C226"/>
    <mergeCell ref="A235:A236"/>
    <mergeCell ref="B235:B236"/>
    <mergeCell ref="C235:C236"/>
    <mergeCell ref="A237:A238"/>
    <mergeCell ref="B237:B238"/>
    <mergeCell ref="C237:C238"/>
    <mergeCell ref="A231:A232"/>
    <mergeCell ref="B231:B232"/>
    <mergeCell ref="C231:C232"/>
    <mergeCell ref="A233:A234"/>
    <mergeCell ref="B233:B234"/>
    <mergeCell ref="C233:C234"/>
    <mergeCell ref="A244:B245"/>
    <mergeCell ref="C244:C245"/>
    <mergeCell ref="D244:D245"/>
    <mergeCell ref="A246:A247"/>
    <mergeCell ref="B246:B247"/>
    <mergeCell ref="C246:C247"/>
    <mergeCell ref="D246:D247"/>
    <mergeCell ref="A239:A240"/>
    <mergeCell ref="B239:B240"/>
    <mergeCell ref="C239:C240"/>
    <mergeCell ref="A241:A242"/>
    <mergeCell ref="B241:B242"/>
    <mergeCell ref="C241:C242"/>
    <mergeCell ref="A252:A253"/>
    <mergeCell ref="B252:B253"/>
    <mergeCell ref="C252:C253"/>
    <mergeCell ref="A254:A255"/>
    <mergeCell ref="B254:B255"/>
    <mergeCell ref="C254:C255"/>
    <mergeCell ref="A248:A249"/>
    <mergeCell ref="B248:B249"/>
    <mergeCell ref="C248:C249"/>
    <mergeCell ref="A250:A251"/>
    <mergeCell ref="B250:B251"/>
    <mergeCell ref="C250:C251"/>
    <mergeCell ref="A262:A263"/>
    <mergeCell ref="B262:B263"/>
    <mergeCell ref="C262:C263"/>
    <mergeCell ref="A265:B266"/>
    <mergeCell ref="C265:C266"/>
    <mergeCell ref="A256:A257"/>
    <mergeCell ref="B256:B257"/>
    <mergeCell ref="C256:C257"/>
    <mergeCell ref="A258:A259"/>
    <mergeCell ref="B258:B259"/>
    <mergeCell ref="A260:A261"/>
    <mergeCell ref="B260:B261"/>
    <mergeCell ref="D265:D266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67:A268"/>
    <mergeCell ref="B267:B268"/>
    <mergeCell ref="C267:C268"/>
    <mergeCell ref="A269:A270"/>
    <mergeCell ref="B269:B270"/>
    <mergeCell ref="C269:C270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11" sqref="O2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908348</v>
      </c>
      <c r="F4" s="5">
        <f t="shared" si="0"/>
        <v>325269</v>
      </c>
      <c r="G4" s="5">
        <f t="shared" si="0"/>
        <v>1353736</v>
      </c>
      <c r="H4" s="5">
        <f t="shared" si="0"/>
        <v>195041</v>
      </c>
      <c r="I4" s="5">
        <f t="shared" si="0"/>
        <v>18866</v>
      </c>
      <c r="J4" s="6">
        <f t="shared" ref="J4:J9" si="1">SUM(E4:I4)</f>
        <v>2801260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393468</v>
      </c>
      <c r="P4" s="7">
        <f>SUM(N4:O4)</f>
        <v>393468</v>
      </c>
      <c r="Q4" s="8">
        <f>P4+M4+J4</f>
        <v>4101670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700333.52999999991</v>
      </c>
      <c r="F5" s="13">
        <f t="shared" si="0"/>
        <v>247116.47999999998</v>
      </c>
      <c r="G5" s="13">
        <f t="shared" si="0"/>
        <v>1003082.3899999999</v>
      </c>
      <c r="H5" s="13">
        <f t="shared" si="0"/>
        <v>163846.34000000003</v>
      </c>
      <c r="I5" s="13">
        <f t="shared" si="0"/>
        <v>15072.869999999999</v>
      </c>
      <c r="J5" s="13">
        <f t="shared" si="1"/>
        <v>2129451.61</v>
      </c>
      <c r="K5" s="13">
        <f>K7+K40+K59+K86+K97+K110+K117+K134+K147+K158+K185+K226+K249+K270</f>
        <v>337948.20000000007</v>
      </c>
      <c r="L5" s="13">
        <f>L7+L40+L59+L86+L97+L110+L117+L134+L147+L158+L185+L226+L249+L270</f>
        <v>0</v>
      </c>
      <c r="M5" s="13">
        <f>SUM(K5:L5)</f>
        <v>337948.20000000007</v>
      </c>
      <c r="N5" s="13">
        <f>N7+N40+N59+N86+N97+N110+N117+N134+N147+N158+N185+N226+N249+N270</f>
        <v>0</v>
      </c>
      <c r="O5" s="13">
        <f>O7+O40+O59+O86+O97+O110+O117+O134+O147+O158+O185+O226+O249+O270</f>
        <v>137218.88999999998</v>
      </c>
      <c r="P5" s="14">
        <f>SUM(N5:O5)</f>
        <v>137218.88999999998</v>
      </c>
      <c r="Q5" s="15">
        <f>P5+M5+J5</f>
        <v>2604618.7000000002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51625</v>
      </c>
      <c r="H6" s="17">
        <f t="shared" si="2"/>
        <v>15723</v>
      </c>
      <c r="I6" s="17">
        <f t="shared" si="2"/>
        <v>0</v>
      </c>
      <c r="J6" s="18">
        <f t="shared" si="1"/>
        <v>108708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154988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22850.59</v>
      </c>
      <c r="F7" s="22">
        <f t="shared" si="2"/>
        <v>10924.76</v>
      </c>
      <c r="G7" s="22">
        <f t="shared" si="2"/>
        <v>24989.94</v>
      </c>
      <c r="H7" s="22">
        <f t="shared" si="2"/>
        <v>10236.209999999999</v>
      </c>
      <c r="I7" s="22">
        <f t="shared" si="2"/>
        <v>0</v>
      </c>
      <c r="J7" s="23">
        <f t="shared" si="1"/>
        <v>69001.5</v>
      </c>
      <c r="K7" s="21">
        <f>K9+K15+K17+K19+K21+K23+K35+K37</f>
        <v>8551.98</v>
      </c>
      <c r="L7" s="22">
        <f>L9+L15+L17+L19+L21+L23+L35+L37</f>
        <v>0</v>
      </c>
      <c r="M7" s="23">
        <f t="shared" si="3"/>
        <v>8551.98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77553.48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22850.59</v>
      </c>
      <c r="F9" s="32">
        <f>F11+F13</f>
        <v>10924.76</v>
      </c>
      <c r="G9" s="32">
        <f t="shared" si="4"/>
        <v>11638.939999999999</v>
      </c>
      <c r="H9" s="32">
        <f t="shared" si="4"/>
        <v>0</v>
      </c>
      <c r="I9" s="32">
        <f t="shared" si="4"/>
        <v>0</v>
      </c>
      <c r="J9" s="33">
        <f t="shared" si="1"/>
        <v>45414.289999999994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45414.289999999994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>
        <v>22850.59</v>
      </c>
      <c r="F11" s="43">
        <v>7822.5</v>
      </c>
      <c r="G11" s="43">
        <v>2768.06</v>
      </c>
      <c r="H11" s="43">
        <v>0</v>
      </c>
      <c r="I11" s="43"/>
      <c r="J11" s="33">
        <f t="shared" si="7"/>
        <v>33441.15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33441.15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>
        <v>3102.26</v>
      </c>
      <c r="G13" s="43">
        <v>8870.8799999999992</v>
      </c>
      <c r="H13" s="43"/>
      <c r="I13" s="43"/>
      <c r="J13" s="33">
        <f t="shared" si="7"/>
        <v>11973.14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11973.14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7134.6</v>
      </c>
      <c r="I17" s="43"/>
      <c r="J17" s="33">
        <f t="shared" si="7"/>
        <v>7134.6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7134.6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833.8</v>
      </c>
      <c r="I19" s="43"/>
      <c r="J19" s="33">
        <f t="shared" si="7"/>
        <v>833.8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833.8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>
        <v>1780</v>
      </c>
      <c r="H21" s="43"/>
      <c r="I21" s="43"/>
      <c r="J21" s="33">
        <f t="shared" si="7"/>
        <v>1780</v>
      </c>
      <c r="K21" s="42">
        <v>8551.98</v>
      </c>
      <c r="L21" s="43"/>
      <c r="M21" s="33">
        <f t="shared" si="3"/>
        <v>8551.98</v>
      </c>
      <c r="N21" s="42"/>
      <c r="O21" s="43"/>
      <c r="P21" s="34">
        <f t="shared" si="5"/>
        <v>0</v>
      </c>
      <c r="Q21" s="35">
        <f t="shared" si="6"/>
        <v>10331.98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26700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26700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32980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8175</v>
      </c>
      <c r="H23" s="32">
        <f t="shared" si="9"/>
        <v>0</v>
      </c>
      <c r="I23" s="32">
        <f t="shared" si="9"/>
        <v>0</v>
      </c>
      <c r="J23" s="33">
        <f>J25+J27+J29+J31+J33</f>
        <v>8175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8175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11200</v>
      </c>
      <c r="H24" s="38">
        <v>0</v>
      </c>
      <c r="I24" s="38">
        <v>0</v>
      </c>
      <c r="J24" s="39">
        <f t="shared" si="7"/>
        <v>11200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11200</v>
      </c>
    </row>
    <row r="25" spans="1:17" x14ac:dyDescent="0.2">
      <c r="A25" s="113"/>
      <c r="B25" s="113"/>
      <c r="C25" s="115"/>
      <c r="D25" s="36"/>
      <c r="E25" s="42"/>
      <c r="F25" s="43"/>
      <c r="G25" s="43">
        <v>3615</v>
      </c>
      <c r="H25" s="43"/>
      <c r="I25" s="43"/>
      <c r="J25" s="33">
        <f t="shared" si="7"/>
        <v>3615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3615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>
        <v>2110</v>
      </c>
      <c r="H27" s="43"/>
      <c r="I27" s="43"/>
      <c r="J27" s="33">
        <f>SUM(E27:I27)</f>
        <v>2110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2110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>
        <v>2450</v>
      </c>
      <c r="H29" s="43"/>
      <c r="I29" s="43"/>
      <c r="J29" s="33">
        <f t="shared" si="7"/>
        <v>2450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2450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18500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18752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18752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195.5</v>
      </c>
      <c r="G40" s="22">
        <f t="shared" si="10"/>
        <v>8956.9700000000012</v>
      </c>
      <c r="H40" s="22">
        <f t="shared" si="10"/>
        <v>0</v>
      </c>
      <c r="I40" s="22">
        <f t="shared" si="10"/>
        <v>0</v>
      </c>
      <c r="J40" s="24">
        <f t="shared" si="11"/>
        <v>9152.4700000000012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9152.4700000000012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13"/>
      <c r="B42" s="113"/>
      <c r="C42" s="115"/>
      <c r="D42" s="36"/>
      <c r="E42" s="42"/>
      <c r="F42" s="43"/>
      <c r="G42" s="43">
        <v>2229.42</v>
      </c>
      <c r="H42" s="43"/>
      <c r="I42" s="43"/>
      <c r="J42" s="34">
        <f t="shared" si="11"/>
        <v>2229.42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2229.42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195.5</v>
      </c>
      <c r="G44" s="32">
        <f t="shared" si="15"/>
        <v>1140</v>
      </c>
      <c r="H44" s="32">
        <f t="shared" si="15"/>
        <v>0</v>
      </c>
      <c r="I44" s="32">
        <f t="shared" si="15"/>
        <v>0</v>
      </c>
      <c r="J44" s="34">
        <f t="shared" si="15"/>
        <v>1335.5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1335.5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>
        <v>195.5</v>
      </c>
      <c r="G46" s="43">
        <v>1140</v>
      </c>
      <c r="H46" s="43"/>
      <c r="I46" s="43"/>
      <c r="J46" s="34">
        <f t="shared" si="11"/>
        <v>1335.5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1335.5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2300</v>
      </c>
      <c r="H51" s="38">
        <v>0</v>
      </c>
      <c r="I51" s="38">
        <v>0</v>
      </c>
      <c r="J51" s="29">
        <f t="shared" si="11"/>
        <v>2300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2300</v>
      </c>
    </row>
    <row r="52" spans="1:17" x14ac:dyDescent="0.2">
      <c r="A52" s="113"/>
      <c r="B52" s="113"/>
      <c r="C52" s="115"/>
      <c r="D52" s="36"/>
      <c r="E52" s="42"/>
      <c r="F52" s="43"/>
      <c r="G52" s="43">
        <v>2047.6</v>
      </c>
      <c r="H52" s="43"/>
      <c r="I52" s="43"/>
      <c r="J52" s="34">
        <f t="shared" si="11"/>
        <v>2047.6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2047.6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>
        <v>3539.95</v>
      </c>
      <c r="H54" s="43"/>
      <c r="I54" s="43"/>
      <c r="J54" s="34">
        <f t="shared" si="11"/>
        <v>3539.95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3539.95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61386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61681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72681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43950.68</v>
      </c>
      <c r="H59" s="22">
        <f t="shared" si="22"/>
        <v>0</v>
      </c>
      <c r="I59" s="22">
        <f t="shared" si="22"/>
        <v>0</v>
      </c>
      <c r="J59" s="24">
        <f t="shared" si="17"/>
        <v>44245.340000000004</v>
      </c>
      <c r="K59" s="53">
        <f>K61+K63+K65+K69+K71+K73+K75+K77+K79+K81+K83</f>
        <v>3443.84</v>
      </c>
      <c r="L59" s="22">
        <f>L61+L63+L65+L69+L71+L73+L75+L77+L79+L81+L83</f>
        <v>0</v>
      </c>
      <c r="M59" s="24">
        <f t="shared" si="18"/>
        <v>3443.84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47689.180000000008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10528.92</v>
      </c>
      <c r="H61" s="43"/>
      <c r="I61" s="43"/>
      <c r="J61" s="34">
        <f t="shared" si="17"/>
        <v>10528.92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10528.92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25930</v>
      </c>
      <c r="H62" s="38">
        <v>0</v>
      </c>
      <c r="I62" s="38">
        <v>0</v>
      </c>
      <c r="J62" s="29">
        <f>SUM(E62:I62)</f>
        <v>25930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25930</v>
      </c>
    </row>
    <row r="63" spans="1:17" x14ac:dyDescent="0.2">
      <c r="A63" s="113"/>
      <c r="B63" s="113"/>
      <c r="C63" s="115"/>
      <c r="D63" s="36"/>
      <c r="E63" s="42"/>
      <c r="F63" s="43"/>
      <c r="G63" s="43">
        <v>17905.849999999999</v>
      </c>
      <c r="H63" s="43"/>
      <c r="I63" s="43"/>
      <c r="J63" s="34">
        <f t="shared" si="17"/>
        <v>17905.849999999999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17905.849999999999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>
        <v>3306.54</v>
      </c>
      <c r="H69" s="43"/>
      <c r="I69" s="43"/>
      <c r="J69" s="34">
        <f t="shared" si="17"/>
        <v>3306.54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3306.54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7850</v>
      </c>
      <c r="H78" s="38">
        <v>0</v>
      </c>
      <c r="I78" s="38">
        <v>0</v>
      </c>
      <c r="J78" s="29">
        <f>SUM(E78:I78)</f>
        <v>7850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11850</v>
      </c>
    </row>
    <row r="79" spans="1:17" x14ac:dyDescent="0.2">
      <c r="A79" s="113"/>
      <c r="B79" s="113"/>
      <c r="C79" s="115"/>
      <c r="D79" s="36"/>
      <c r="E79" s="42"/>
      <c r="F79" s="43"/>
      <c r="G79" s="43">
        <v>7507.16</v>
      </c>
      <c r="H79" s="43"/>
      <c r="I79" s="43"/>
      <c r="J79" s="34">
        <f t="shared" si="17"/>
        <v>7507.16</v>
      </c>
      <c r="K79" s="55">
        <v>3443.84</v>
      </c>
      <c r="L79" s="43"/>
      <c r="M79" s="34">
        <f t="shared" si="18"/>
        <v>3443.84</v>
      </c>
      <c r="N79" s="55"/>
      <c r="O79" s="43"/>
      <c r="P79" s="34">
        <f t="shared" si="20"/>
        <v>0</v>
      </c>
      <c r="Q79" s="35">
        <f t="shared" si="21"/>
        <v>10951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1316.65</v>
      </c>
      <c r="H81" s="43"/>
      <c r="I81" s="43"/>
      <c r="J81" s="34">
        <f t="shared" si="17"/>
        <v>1316.65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1316.65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4379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18865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18865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1590</v>
      </c>
      <c r="F86" s="22">
        <f t="shared" si="27"/>
        <v>477</v>
      </c>
      <c r="G86" s="22">
        <f t="shared" si="27"/>
        <v>11390.27</v>
      </c>
      <c r="H86" s="22">
        <f t="shared" si="27"/>
        <v>193.3</v>
      </c>
      <c r="I86" s="22">
        <f t="shared" si="27"/>
        <v>0</v>
      </c>
      <c r="J86" s="24">
        <f t="shared" si="28"/>
        <v>13650.57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13650.57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3335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5206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5206</v>
      </c>
    </row>
    <row r="88" spans="1:17" x14ac:dyDescent="0.2">
      <c r="A88" s="113"/>
      <c r="B88" s="113"/>
      <c r="C88" s="115"/>
      <c r="D88" s="36"/>
      <c r="E88" s="42">
        <v>1590</v>
      </c>
      <c r="F88" s="43">
        <v>477</v>
      </c>
      <c r="G88" s="43">
        <v>642.17999999999995</v>
      </c>
      <c r="H88" s="43">
        <v>8</v>
      </c>
      <c r="I88" s="43"/>
      <c r="J88" s="34">
        <f t="shared" si="28"/>
        <v>2717.18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2717.18</v>
      </c>
    </row>
    <row r="89" spans="1:17" ht="12.75" customHeight="1" x14ac:dyDescent="0.2">
      <c r="A89" s="117" t="s">
        <v>81</v>
      </c>
      <c r="B89" s="117"/>
      <c r="C89" s="119" t="s">
        <v>84</v>
      </c>
      <c r="D89" s="110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110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185.3</v>
      </c>
      <c r="I92" s="43"/>
      <c r="J92" s="34">
        <f t="shared" si="28"/>
        <v>185.3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185.3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10748.09</v>
      </c>
      <c r="H94" s="45"/>
      <c r="I94" s="45"/>
      <c r="J94" s="24">
        <f t="shared" si="28"/>
        <v>10748.09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10748.09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39323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160264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162764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69785.11</v>
      </c>
      <c r="F97" s="22">
        <f t="shared" si="32"/>
        <v>23743.879999999997</v>
      </c>
      <c r="G97" s="22">
        <f t="shared" si="32"/>
        <v>20000.519999999997</v>
      </c>
      <c r="H97" s="22">
        <f t="shared" si="32"/>
        <v>72.459999999999994</v>
      </c>
      <c r="I97" s="22">
        <f t="shared" si="32"/>
        <v>0</v>
      </c>
      <c r="J97" s="24">
        <f t="shared" si="33"/>
        <v>113601.96999999999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113601.96999999999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49889.43</v>
      </c>
      <c r="F99" s="43">
        <v>17571.849999999999</v>
      </c>
      <c r="G99" s="43">
        <v>8285.66</v>
      </c>
      <c r="H99" s="43">
        <v>0</v>
      </c>
      <c r="I99" s="43"/>
      <c r="J99" s="34">
        <f t="shared" si="33"/>
        <v>75746.94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75746.94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>
        <v>19895.68</v>
      </c>
      <c r="F103" s="43">
        <v>5369.43</v>
      </c>
      <c r="G103" s="43">
        <v>1713.9</v>
      </c>
      <c r="H103" s="43">
        <v>72.459999999999994</v>
      </c>
      <c r="I103" s="43"/>
      <c r="J103" s="34">
        <f t="shared" si="33"/>
        <v>27051.47</v>
      </c>
      <c r="K103" s="55">
        <v>0</v>
      </c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27051.47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>
        <v>179.5</v>
      </c>
      <c r="G105" s="43">
        <v>574.74</v>
      </c>
      <c r="H105" s="43"/>
      <c r="I105" s="43"/>
      <c r="J105" s="34">
        <f t="shared" si="33"/>
        <v>754.24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754.24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15844</v>
      </c>
      <c r="H106" s="38">
        <v>0</v>
      </c>
      <c r="I106" s="38">
        <v>0</v>
      </c>
      <c r="J106" s="29">
        <f t="shared" si="33"/>
        <v>16614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16614</v>
      </c>
    </row>
    <row r="107" spans="1:17" ht="13.5" thickBot="1" x14ac:dyDescent="0.25">
      <c r="A107" s="113"/>
      <c r="B107" s="113"/>
      <c r="C107" s="115"/>
      <c r="D107" s="36"/>
      <c r="E107" s="51"/>
      <c r="F107" s="45">
        <v>623.1</v>
      </c>
      <c r="G107" s="45">
        <v>9426.2199999999993</v>
      </c>
      <c r="H107" s="45"/>
      <c r="I107" s="45"/>
      <c r="J107" s="24">
        <f t="shared" si="33"/>
        <v>10049.32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10049.32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199827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199827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199827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171363.47</v>
      </c>
      <c r="H110" s="22">
        <f t="shared" si="37"/>
        <v>0</v>
      </c>
      <c r="I110" s="22">
        <f t="shared" si="37"/>
        <v>0</v>
      </c>
      <c r="J110" s="24">
        <f t="shared" si="38"/>
        <v>171363.47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171363.47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198357</v>
      </c>
      <c r="H111" s="27">
        <v>0</v>
      </c>
      <c r="I111" s="27">
        <v>0</v>
      </c>
      <c r="J111" s="29">
        <f>SUM(E111:I111)</f>
        <v>198357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198357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169996.16</v>
      </c>
      <c r="H112" s="43"/>
      <c r="I112" s="43"/>
      <c r="J112" s="34">
        <f t="shared" si="38"/>
        <v>169996.16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169996.16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1367.31</v>
      </c>
      <c r="H114" s="45"/>
      <c r="I114" s="45"/>
      <c r="J114" s="24">
        <f t="shared" si="38"/>
        <v>1367.31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1367.31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46500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49400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136560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33324.79</v>
      </c>
      <c r="H117" s="22">
        <f t="shared" si="42"/>
        <v>0</v>
      </c>
      <c r="I117" s="22">
        <f t="shared" si="42"/>
        <v>2340.4499999999998</v>
      </c>
      <c r="J117" s="24">
        <f t="shared" si="43"/>
        <v>35665.24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16650.13</v>
      </c>
      <c r="P117" s="24">
        <f t="shared" si="47"/>
        <v>16650.13</v>
      </c>
      <c r="Q117" s="25">
        <f t="shared" si="48"/>
        <v>52315.369999999995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23416.58</v>
      </c>
      <c r="H119" s="43"/>
      <c r="I119" s="43"/>
      <c r="J119" s="34">
        <f t="shared" si="43"/>
        <v>23416.58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23416.58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13500</v>
      </c>
      <c r="H120" s="38">
        <v>0</v>
      </c>
      <c r="I120" s="38">
        <v>0</v>
      </c>
      <c r="J120" s="29">
        <f t="shared" si="43"/>
        <v>13500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13500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6601.74</v>
      </c>
      <c r="H121" s="43"/>
      <c r="I121" s="43"/>
      <c r="J121" s="34">
        <f t="shared" si="43"/>
        <v>6601.74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6601.74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3306.47</v>
      </c>
      <c r="H123" s="43"/>
      <c r="I123" s="43"/>
      <c r="J123" s="34">
        <f t="shared" si="43"/>
        <v>3306.47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3306.47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2340.4499999999998</v>
      </c>
      <c r="J127" s="34">
        <f t="shared" si="43"/>
        <v>2340.4499999999998</v>
      </c>
      <c r="K127" s="42"/>
      <c r="L127" s="43"/>
      <c r="M127" s="34">
        <f t="shared" si="45"/>
        <v>0</v>
      </c>
      <c r="N127" s="55"/>
      <c r="O127" s="43">
        <v>16650.13</v>
      </c>
      <c r="P127" s="34">
        <f t="shared" si="47"/>
        <v>16650.13</v>
      </c>
      <c r="Q127" s="35">
        <f t="shared" si="48"/>
        <v>18990.580000000002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>E135+E137+E139+E141+E143</f>
        <v>177740</v>
      </c>
      <c r="F133" s="17">
        <f t="shared" ref="E133:I134" si="52">F135+F137+F139+F141+F143</f>
        <v>60992</v>
      </c>
      <c r="G133" s="17">
        <f t="shared" si="52"/>
        <v>74430</v>
      </c>
      <c r="H133" s="17">
        <f t="shared" si="52"/>
        <v>2319</v>
      </c>
      <c r="I133" s="17">
        <f t="shared" si="52"/>
        <v>0</v>
      </c>
      <c r="J133" s="18">
        <f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3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4">SUM(N133:O133)</f>
        <v>0</v>
      </c>
      <c r="Q133" s="20">
        <f t="shared" ref="Q133:Q144" si="55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144046.04</v>
      </c>
      <c r="F134" s="32">
        <f t="shared" si="52"/>
        <v>49477.08</v>
      </c>
      <c r="G134" s="32">
        <f t="shared" si="52"/>
        <v>48436.630000000005</v>
      </c>
      <c r="H134" s="32">
        <f t="shared" si="52"/>
        <v>1716.35</v>
      </c>
      <c r="I134" s="32">
        <f t="shared" si="52"/>
        <v>0</v>
      </c>
      <c r="J134" s="33">
        <f t="shared" ref="J133:J144" si="56">SUM(E134:I134)</f>
        <v>243676.1</v>
      </c>
      <c r="K134" s="31">
        <f>K136+K138+K140+K142+K144</f>
        <v>0</v>
      </c>
      <c r="L134" s="32">
        <f>L136+L138+L140+L142+L144</f>
        <v>0</v>
      </c>
      <c r="M134" s="34">
        <f t="shared" si="53"/>
        <v>0</v>
      </c>
      <c r="N134" s="57">
        <f>N136+N138+N140+N142+N144</f>
        <v>0</v>
      </c>
      <c r="O134" s="57">
        <f>O136+O138+O140+O142+O144</f>
        <v>0</v>
      </c>
      <c r="P134" s="34">
        <f t="shared" si="54"/>
        <v>0</v>
      </c>
      <c r="Q134" s="35">
        <f t="shared" si="55"/>
        <v>243676.1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163179</v>
      </c>
      <c r="F135" s="27">
        <v>56687</v>
      </c>
      <c r="G135" s="27">
        <v>65770</v>
      </c>
      <c r="H135" s="27">
        <v>2299</v>
      </c>
      <c r="I135" s="27">
        <v>0</v>
      </c>
      <c r="J135" s="29">
        <f t="shared" si="56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4"/>
        <v>0</v>
      </c>
      <c r="Q135" s="30">
        <f t="shared" si="55"/>
        <v>287935</v>
      </c>
    </row>
    <row r="136" spans="1:17" x14ac:dyDescent="0.2">
      <c r="A136" s="111"/>
      <c r="B136" s="113"/>
      <c r="C136" s="115"/>
      <c r="D136" s="36"/>
      <c r="E136" s="42">
        <v>132326.39000000001</v>
      </c>
      <c r="F136" s="43">
        <v>45849.99</v>
      </c>
      <c r="G136" s="43">
        <v>39759.33</v>
      </c>
      <c r="H136" s="43">
        <v>1716.35</v>
      </c>
      <c r="I136" s="43"/>
      <c r="J136" s="34">
        <f t="shared" si="56"/>
        <v>219652.06000000003</v>
      </c>
      <c r="K136" s="42"/>
      <c r="L136" s="43"/>
      <c r="M136" s="34">
        <f t="shared" si="53"/>
        <v>0</v>
      </c>
      <c r="N136" s="55"/>
      <c r="O136" s="43"/>
      <c r="P136" s="34">
        <f t="shared" si="54"/>
        <v>0</v>
      </c>
      <c r="Q136" s="35">
        <f t="shared" si="55"/>
        <v>219652.06000000003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6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4"/>
        <v>0</v>
      </c>
      <c r="Q137" s="41">
        <f t="shared" si="55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6"/>
        <v>294</v>
      </c>
      <c r="K138" s="42"/>
      <c r="L138" s="43"/>
      <c r="M138" s="34">
        <f t="shared" si="53"/>
        <v>0</v>
      </c>
      <c r="N138" s="55"/>
      <c r="O138" s="55"/>
      <c r="P138" s="34">
        <f t="shared" si="54"/>
        <v>0</v>
      </c>
      <c r="Q138" s="35">
        <f t="shared" si="55"/>
        <v>294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6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4"/>
        <v>0</v>
      </c>
      <c r="Q139" s="41">
        <f t="shared" si="55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6"/>
        <v>0</v>
      </c>
      <c r="K140" s="42"/>
      <c r="L140" s="43"/>
      <c r="M140" s="34">
        <f t="shared" si="53"/>
        <v>0</v>
      </c>
      <c r="N140" s="55"/>
      <c r="O140" s="55"/>
      <c r="P140" s="34">
        <f t="shared" si="54"/>
        <v>0</v>
      </c>
      <c r="Q140" s="35">
        <f t="shared" si="55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6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4"/>
        <v>0</v>
      </c>
      <c r="Q141" s="41">
        <f t="shared" si="55"/>
        <v>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6"/>
        <v>0</v>
      </c>
      <c r="K142" s="42"/>
      <c r="L142" s="43"/>
      <c r="M142" s="34">
        <f t="shared" si="53"/>
        <v>0</v>
      </c>
      <c r="N142" s="55"/>
      <c r="O142" s="55"/>
      <c r="P142" s="34">
        <f t="shared" si="54"/>
        <v>0</v>
      </c>
      <c r="Q142" s="35">
        <f t="shared" si="55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8366</v>
      </c>
      <c r="H143" s="38">
        <v>20</v>
      </c>
      <c r="I143" s="38">
        <v>0</v>
      </c>
      <c r="J143" s="28">
        <f t="shared" si="56"/>
        <v>27252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4"/>
        <v>0</v>
      </c>
      <c r="Q143" s="41">
        <f t="shared" si="55"/>
        <v>27252</v>
      </c>
    </row>
    <row r="144" spans="1:17" ht="13.5" thickBot="1" x14ac:dyDescent="0.25">
      <c r="A144" s="112"/>
      <c r="B144" s="114"/>
      <c r="C144" s="116"/>
      <c r="D144" s="50"/>
      <c r="E144" s="51">
        <v>11719.65</v>
      </c>
      <c r="F144" s="45">
        <v>3627.09</v>
      </c>
      <c r="G144" s="45">
        <v>8383.2999999999993</v>
      </c>
      <c r="H144" s="45">
        <v>0</v>
      </c>
      <c r="I144" s="45"/>
      <c r="J144" s="23">
        <f t="shared" si="56"/>
        <v>23730.04</v>
      </c>
      <c r="K144" s="51"/>
      <c r="L144" s="45"/>
      <c r="M144" s="24">
        <f t="shared" si="53"/>
        <v>0</v>
      </c>
      <c r="N144" s="56"/>
      <c r="O144" s="56"/>
      <c r="P144" s="24">
        <f t="shared" si="54"/>
        <v>0</v>
      </c>
      <c r="Q144" s="25">
        <f t="shared" si="55"/>
        <v>23730.04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126199.36</v>
      </c>
      <c r="H147" s="22">
        <f t="shared" si="57"/>
        <v>134356.4</v>
      </c>
      <c r="I147" s="22">
        <f>I149+I151+I153+I155</f>
        <v>0</v>
      </c>
      <c r="J147" s="24">
        <f>SUM(E147:I147)</f>
        <v>260555.76</v>
      </c>
      <c r="K147" s="53">
        <f>K149+K151+K153+K155</f>
        <v>306835.40000000002</v>
      </c>
      <c r="L147" s="22">
        <f>L149+L151+L153+L155</f>
        <v>0</v>
      </c>
      <c r="M147" s="24">
        <f t="shared" si="58"/>
        <v>306835.40000000002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567391.16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132956.4</v>
      </c>
      <c r="I149" s="43"/>
      <c r="J149" s="34">
        <f t="shared" si="60"/>
        <v>132956.4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132956.4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1400</v>
      </c>
      <c r="I151" s="43"/>
      <c r="J151" s="34">
        <f t="shared" si="60"/>
        <v>1400</v>
      </c>
      <c r="K151" s="55">
        <v>80957.210000000006</v>
      </c>
      <c r="L151" s="43"/>
      <c r="M151" s="34">
        <f t="shared" si="58"/>
        <v>80957.210000000006</v>
      </c>
      <c r="N151" s="55"/>
      <c r="O151" s="43"/>
      <c r="P151" s="34">
        <f t="shared" si="59"/>
        <v>0</v>
      </c>
      <c r="Q151" s="35">
        <f t="shared" si="61"/>
        <v>82357.210000000006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126199.36</v>
      </c>
      <c r="H153" s="43"/>
      <c r="I153" s="43"/>
      <c r="J153" s="34">
        <f>SUM(E153:I153)</f>
        <v>126199.36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126199.36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225878.19</v>
      </c>
      <c r="L155" s="45"/>
      <c r="M155" s="24">
        <f t="shared" si="58"/>
        <v>225878.19</v>
      </c>
      <c r="N155" s="56"/>
      <c r="O155" s="45"/>
      <c r="P155" s="24">
        <f t="shared" si="59"/>
        <v>0</v>
      </c>
      <c r="Q155" s="25">
        <f t="shared" si="61"/>
        <v>225878.19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2">F159+F161+F163+F165+F167+F169+F171++F173+F175+F177+F179+F181</f>
        <v>10387</v>
      </c>
      <c r="G157" s="17">
        <f t="shared" si="62"/>
        <v>127880</v>
      </c>
      <c r="H157" s="17">
        <f t="shared" si="62"/>
        <v>200</v>
      </c>
      <c r="I157" s="17">
        <f t="shared" si="62"/>
        <v>0</v>
      </c>
      <c r="J157" s="19">
        <f>SUM(E157:I157)</f>
        <v>167657</v>
      </c>
      <c r="K157" s="52">
        <f t="shared" ref="K157:L158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8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172657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24222.42</v>
      </c>
      <c r="F158" s="32">
        <f t="shared" si="62"/>
        <v>9028.4599999999991</v>
      </c>
      <c r="G158" s="32">
        <f t="shared" si="62"/>
        <v>89514.920000000013</v>
      </c>
      <c r="H158" s="32">
        <f t="shared" si="62"/>
        <v>170.78</v>
      </c>
      <c r="I158" s="32">
        <f t="shared" si="62"/>
        <v>0</v>
      </c>
      <c r="J158" s="34">
        <f t="shared" ref="J158:J170" si="66">SUM(E158:I158)</f>
        <v>122936.58000000002</v>
      </c>
      <c r="K158" s="57">
        <f t="shared" si="63"/>
        <v>0</v>
      </c>
      <c r="L158" s="32">
        <f t="shared" si="63"/>
        <v>0</v>
      </c>
      <c r="M158" s="34">
        <f t="shared" ref="M158:M170" si="67">SUM(K158:L158)</f>
        <v>0</v>
      </c>
      <c r="N158" s="57">
        <f t="shared" si="64"/>
        <v>0</v>
      </c>
      <c r="O158" s="32">
        <f t="shared" si="64"/>
        <v>0</v>
      </c>
      <c r="P158" s="34">
        <f t="shared" ref="P158:P182" si="68">SUM(N158:O158)</f>
        <v>0</v>
      </c>
      <c r="Q158" s="35">
        <f t="shared" si="65"/>
        <v>122936.58000000002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6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8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>
        <v>24222.42</v>
      </c>
      <c r="F160" s="43">
        <v>9028.4599999999991</v>
      </c>
      <c r="G160" s="43"/>
      <c r="H160" s="43"/>
      <c r="I160" s="43"/>
      <c r="J160" s="34">
        <f t="shared" si="66"/>
        <v>33250.879999999997</v>
      </c>
      <c r="K160" s="42"/>
      <c r="L160" s="43"/>
      <c r="M160" s="34">
        <f t="shared" si="67"/>
        <v>0</v>
      </c>
      <c r="N160" s="55"/>
      <c r="O160" s="43"/>
      <c r="P160" s="34">
        <f t="shared" si="68"/>
        <v>0</v>
      </c>
      <c r="Q160" s="35">
        <f t="shared" si="65"/>
        <v>33250.879999999997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47250</v>
      </c>
      <c r="H161" s="38">
        <v>0</v>
      </c>
      <c r="I161" s="38">
        <v>0</v>
      </c>
      <c r="J161" s="29">
        <f t="shared" si="66"/>
        <v>47250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5"/>
        <v>47250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34646.620000000003</v>
      </c>
      <c r="H162" s="43"/>
      <c r="I162" s="43"/>
      <c r="J162" s="34">
        <f t="shared" si="66"/>
        <v>34646.620000000003</v>
      </c>
      <c r="K162" s="55"/>
      <c r="L162" s="43"/>
      <c r="M162" s="34">
        <f t="shared" si="67"/>
        <v>0</v>
      </c>
      <c r="N162" s="55"/>
      <c r="O162" s="43"/>
      <c r="P162" s="34">
        <f t="shared" si="68"/>
        <v>0</v>
      </c>
      <c r="Q162" s="35">
        <f t="shared" si="65"/>
        <v>34646.620000000003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6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6638.41</v>
      </c>
      <c r="H164" s="43"/>
      <c r="I164" s="43"/>
      <c r="J164" s="34">
        <f t="shared" si="66"/>
        <v>6638.41</v>
      </c>
      <c r="K164" s="55"/>
      <c r="L164" s="43"/>
      <c r="M164" s="34">
        <f t="shared" si="67"/>
        <v>0</v>
      </c>
      <c r="N164" s="55"/>
      <c r="O164" s="43"/>
      <c r="P164" s="34">
        <f t="shared" si="68"/>
        <v>0</v>
      </c>
      <c r="Q164" s="35">
        <f t="shared" si="65"/>
        <v>6638.41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8700</v>
      </c>
      <c r="H165" s="38">
        <v>0</v>
      </c>
      <c r="I165" s="38">
        <v>0</v>
      </c>
      <c r="J165" s="29">
        <f t="shared" si="66"/>
        <v>8700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8700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6682.24</v>
      </c>
      <c r="H166" s="43"/>
      <c r="I166" s="43"/>
      <c r="J166" s="34">
        <f t="shared" si="66"/>
        <v>6682.24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5"/>
        <v>6682.24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23597.26</v>
      </c>
      <c r="H168" s="43">
        <v>170.78</v>
      </c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6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6"/>
        <v>0</v>
      </c>
      <c r="K170" s="55">
        <v>0</v>
      </c>
      <c r="L170" s="43"/>
      <c r="M170" s="34">
        <f t="shared" si="67"/>
        <v>0</v>
      </c>
      <c r="N170" s="55"/>
      <c r="O170" s="43"/>
      <c r="P170" s="34">
        <f t="shared" si="68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1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8"/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>
        <v>2973.99</v>
      </c>
      <c r="H172" s="43"/>
      <c r="I172" s="43"/>
      <c r="J172" s="34">
        <f t="shared" si="71"/>
        <v>2973.99</v>
      </c>
      <c r="K172" s="55"/>
      <c r="L172" s="43"/>
      <c r="M172" s="34">
        <f t="shared" ref="M172:M182" si="72">SUM(K172:L172)</f>
        <v>0</v>
      </c>
      <c r="N172" s="55"/>
      <c r="O172" s="43"/>
      <c r="P172" s="34">
        <f t="shared" si="68"/>
        <v>0</v>
      </c>
      <c r="Q172" s="35">
        <f t="shared" si="65"/>
        <v>2973.99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1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>
        <v>0</v>
      </c>
      <c r="H174" s="43"/>
      <c r="I174" s="43"/>
      <c r="J174" s="34">
        <f t="shared" si="71"/>
        <v>0</v>
      </c>
      <c r="K174" s="55"/>
      <c r="L174" s="43"/>
      <c r="M174" s="34">
        <f t="shared" si="72"/>
        <v>0</v>
      </c>
      <c r="N174" s="55"/>
      <c r="O174" s="43"/>
      <c r="P174" s="34">
        <f t="shared" si="68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1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>
        <v>7800</v>
      </c>
      <c r="H176" s="43"/>
      <c r="I176" s="43"/>
      <c r="J176" s="34">
        <f t="shared" si="71"/>
        <v>7800</v>
      </c>
      <c r="K176" s="55"/>
      <c r="L176" s="43"/>
      <c r="M176" s="34">
        <f t="shared" si="72"/>
        <v>0</v>
      </c>
      <c r="N176" s="55"/>
      <c r="O176" s="43"/>
      <c r="P176" s="34">
        <f t="shared" si="68"/>
        <v>0</v>
      </c>
      <c r="Q176" s="35">
        <f t="shared" si="65"/>
        <v>7800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1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>
        <v>1012.99</v>
      </c>
      <c r="H178" s="43"/>
      <c r="I178" s="43"/>
      <c r="J178" s="34">
        <f t="shared" si="71"/>
        <v>1012.99</v>
      </c>
      <c r="K178" s="55"/>
      <c r="L178" s="43"/>
      <c r="M178" s="34">
        <f t="shared" ref="M178:M181" si="73">SUM(K178:L178)</f>
        <v>0</v>
      </c>
      <c r="N178" s="55"/>
      <c r="O178" s="43"/>
      <c r="P178" s="34">
        <f t="shared" si="68"/>
        <v>0</v>
      </c>
      <c r="Q178" s="35">
        <f t="shared" si="65"/>
        <v>1012.99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4300</v>
      </c>
      <c r="H179" s="38">
        <v>0</v>
      </c>
      <c r="I179" s="38">
        <v>0</v>
      </c>
      <c r="J179" s="29">
        <f t="shared" si="71"/>
        <v>4300</v>
      </c>
      <c r="K179" s="44">
        <v>0</v>
      </c>
      <c r="L179" s="38">
        <v>0</v>
      </c>
      <c r="M179" s="40">
        <f t="shared" si="73"/>
        <v>0</v>
      </c>
      <c r="N179" s="44">
        <v>0</v>
      </c>
      <c r="O179" s="38">
        <v>0</v>
      </c>
      <c r="P179" s="40">
        <f t="shared" si="68"/>
        <v>0</v>
      </c>
      <c r="Q179" s="41">
        <f t="shared" si="65"/>
        <v>4300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>
        <v>1185.0899999999999</v>
      </c>
      <c r="H180" s="43"/>
      <c r="I180" s="43"/>
      <c r="J180" s="34">
        <f t="shared" si="71"/>
        <v>1185.0899999999999</v>
      </c>
      <c r="K180" s="55"/>
      <c r="L180" s="43"/>
      <c r="M180" s="34">
        <f t="shared" si="73"/>
        <v>0</v>
      </c>
      <c r="N180" s="55"/>
      <c r="O180" s="43"/>
      <c r="P180" s="34">
        <f t="shared" si="68"/>
        <v>0</v>
      </c>
      <c r="Q180" s="35">
        <f t="shared" si="65"/>
        <v>1185.0899999999999</v>
      </c>
    </row>
    <row r="181" spans="1:17" ht="13.5" customHeight="1" x14ac:dyDescent="0.2">
      <c r="A181" s="111" t="s">
        <v>318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1"/>
        <v>5000</v>
      </c>
      <c r="K181" s="44">
        <v>0</v>
      </c>
      <c r="L181" s="38">
        <v>0</v>
      </c>
      <c r="M181" s="40">
        <f t="shared" si="73"/>
        <v>0</v>
      </c>
      <c r="N181" s="44">
        <v>0</v>
      </c>
      <c r="O181" s="38">
        <v>0</v>
      </c>
      <c r="P181" s="40">
        <f t="shared" si="68"/>
        <v>0</v>
      </c>
      <c r="Q181" s="41">
        <f t="shared" si="65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>
        <v>4978.32</v>
      </c>
      <c r="H182" s="45"/>
      <c r="I182" s="45"/>
      <c r="J182" s="24">
        <f t="shared" si="71"/>
        <v>4978.32</v>
      </c>
      <c r="K182" s="56"/>
      <c r="L182" s="45"/>
      <c r="M182" s="24">
        <f t="shared" si="72"/>
        <v>0</v>
      </c>
      <c r="N182" s="56"/>
      <c r="O182" s="45"/>
      <c r="P182" s="24">
        <f t="shared" si="68"/>
        <v>0</v>
      </c>
      <c r="Q182" s="25">
        <f t="shared" si="65"/>
        <v>4978.32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74">E186+E188+E190+E192++E206+E208+E210+E220+E222</f>
        <v>152122</v>
      </c>
      <c r="F184" s="17">
        <f t="shared" si="74"/>
        <v>53348</v>
      </c>
      <c r="G184" s="17">
        <f t="shared" si="74"/>
        <v>345454</v>
      </c>
      <c r="H184" s="17">
        <f t="shared" si="74"/>
        <v>650</v>
      </c>
      <c r="I184" s="17">
        <f t="shared" si="74"/>
        <v>1655</v>
      </c>
      <c r="J184" s="19">
        <f>SUM(E184:I184)</f>
        <v>553229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75">SUM(K184:L184)</f>
        <v>437612</v>
      </c>
      <c r="N184" s="52">
        <f>N186+N188+N190+N192++N206+N208+N210+N220+N222</f>
        <v>0</v>
      </c>
      <c r="O184" s="17">
        <f>O186+O188+O190+O192++O206+O208+O210+O220+O222</f>
        <v>299807</v>
      </c>
      <c r="P184" s="19">
        <f>SUM(N184:O184)</f>
        <v>299807</v>
      </c>
      <c r="Q184" s="20">
        <f>P184+M184+J184</f>
        <v>1290648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74"/>
        <v>106222.75</v>
      </c>
      <c r="F185" s="22">
        <f t="shared" si="74"/>
        <v>34624.43</v>
      </c>
      <c r="G185" s="22">
        <f t="shared" si="74"/>
        <v>260951.51</v>
      </c>
      <c r="H185" s="22">
        <f t="shared" si="74"/>
        <v>468.14</v>
      </c>
      <c r="I185" s="22">
        <f t="shared" si="74"/>
        <v>840.07999999999993</v>
      </c>
      <c r="J185" s="24">
        <f t="shared" ref="J185:J223" si="76">SUM(E185:I185)</f>
        <v>403106.91000000003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75"/>
        <v>3720</v>
      </c>
      <c r="N185" s="53">
        <f>N187+N189+N191+N193++N207+N209+N211+N221+N223</f>
        <v>0</v>
      </c>
      <c r="O185" s="22">
        <f>O187+O189+O191+O193++O207+O209+O211+O221+O223</f>
        <v>59171.76</v>
      </c>
      <c r="P185" s="24">
        <f t="shared" ref="P185:P223" si="77">SUM(N185:O185)</f>
        <v>59171.76</v>
      </c>
      <c r="Q185" s="25">
        <f t="shared" ref="Q185:Q223" si="78">P185+M185+J185</f>
        <v>465998.67000000004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22840</v>
      </c>
      <c r="H186" s="27">
        <v>500</v>
      </c>
      <c r="I186" s="27">
        <v>0</v>
      </c>
      <c r="J186" s="29">
        <f t="shared" si="76"/>
        <v>165169</v>
      </c>
      <c r="K186" s="54">
        <v>0</v>
      </c>
      <c r="L186" s="27">
        <v>0</v>
      </c>
      <c r="M186" s="29">
        <f t="shared" si="75"/>
        <v>0</v>
      </c>
      <c r="N186" s="54">
        <v>0</v>
      </c>
      <c r="O186" s="27">
        <v>0</v>
      </c>
      <c r="P186" s="29">
        <f t="shared" si="77"/>
        <v>0</v>
      </c>
      <c r="Q186" s="30">
        <f t="shared" si="78"/>
        <v>165169</v>
      </c>
    </row>
    <row r="187" spans="1:17" x14ac:dyDescent="0.2">
      <c r="A187" s="123"/>
      <c r="B187" s="113"/>
      <c r="C187" s="115"/>
      <c r="D187" s="36"/>
      <c r="E187" s="42">
        <v>69184.28</v>
      </c>
      <c r="F187" s="43">
        <v>21665.96</v>
      </c>
      <c r="G187" s="43">
        <v>16595.54</v>
      </c>
      <c r="H187" s="43">
        <v>440.86</v>
      </c>
      <c r="I187" s="43"/>
      <c r="J187" s="34">
        <f t="shared" si="76"/>
        <v>107886.64</v>
      </c>
      <c r="K187" s="55"/>
      <c r="L187" s="43"/>
      <c r="M187" s="34">
        <f t="shared" si="75"/>
        <v>0</v>
      </c>
      <c r="N187" s="55"/>
      <c r="O187" s="43"/>
      <c r="P187" s="34">
        <f t="shared" si="77"/>
        <v>0</v>
      </c>
      <c r="Q187" s="35">
        <f t="shared" si="78"/>
        <v>107886.64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6"/>
        <v>1900</v>
      </c>
      <c r="K188" s="44">
        <v>0</v>
      </c>
      <c r="L188" s="38">
        <v>0</v>
      </c>
      <c r="M188" s="40">
        <f t="shared" si="75"/>
        <v>0</v>
      </c>
      <c r="N188" s="44">
        <v>0</v>
      </c>
      <c r="O188" s="38">
        <v>0</v>
      </c>
      <c r="P188" s="40">
        <f t="shared" si="77"/>
        <v>0</v>
      </c>
      <c r="Q188" s="41">
        <f t="shared" si="78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1595.87</v>
      </c>
      <c r="H189" s="43"/>
      <c r="I189" s="43"/>
      <c r="J189" s="34">
        <f t="shared" si="76"/>
        <v>1595.87</v>
      </c>
      <c r="K189" s="55"/>
      <c r="L189" s="43"/>
      <c r="M189" s="34">
        <f t="shared" si="75"/>
        <v>0</v>
      </c>
      <c r="N189" s="55"/>
      <c r="O189" s="43"/>
      <c r="P189" s="34">
        <f t="shared" si="77"/>
        <v>0</v>
      </c>
      <c r="Q189" s="35">
        <f t="shared" si="78"/>
        <v>1595.87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6"/>
        <v>17725</v>
      </c>
      <c r="K190" s="44">
        <v>0</v>
      </c>
      <c r="L190" s="38">
        <v>0</v>
      </c>
      <c r="M190" s="40">
        <f t="shared" si="75"/>
        <v>0</v>
      </c>
      <c r="N190" s="44">
        <v>0</v>
      </c>
      <c r="O190" s="38">
        <v>0</v>
      </c>
      <c r="P190" s="40">
        <f t="shared" si="77"/>
        <v>0</v>
      </c>
      <c r="Q190" s="41">
        <f t="shared" si="78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11848.81</v>
      </c>
      <c r="H191" s="43"/>
      <c r="I191" s="43"/>
      <c r="J191" s="34">
        <f t="shared" si="76"/>
        <v>11848.81</v>
      </c>
      <c r="K191" s="55"/>
      <c r="L191" s="43"/>
      <c r="M191" s="34">
        <f t="shared" si="75"/>
        <v>0</v>
      </c>
      <c r="N191" s="55"/>
      <c r="O191" s="43"/>
      <c r="P191" s="34">
        <f t="shared" si="77"/>
        <v>0</v>
      </c>
      <c r="Q191" s="35">
        <f t="shared" si="78"/>
        <v>11848.81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79">F194+F196+F198+F200+F202+F204</f>
        <v>0</v>
      </c>
      <c r="G192" s="38">
        <f t="shared" si="79"/>
        <v>13900</v>
      </c>
      <c r="H192" s="38">
        <f t="shared" si="79"/>
        <v>0</v>
      </c>
      <c r="I192" s="38">
        <f t="shared" si="79"/>
        <v>1655</v>
      </c>
      <c r="J192" s="29">
        <f t="shared" si="76"/>
        <v>15555</v>
      </c>
      <c r="K192" s="44">
        <f t="shared" ref="K192:L193" si="80">K194+K196+K198+K200+K202+K204</f>
        <v>0</v>
      </c>
      <c r="L192" s="38">
        <f t="shared" si="80"/>
        <v>0</v>
      </c>
      <c r="M192" s="40">
        <f t="shared" si="75"/>
        <v>0</v>
      </c>
      <c r="N192" s="44">
        <f t="shared" ref="N192:O193" si="81">N194+N196+N198+N200+N202+N204</f>
        <v>0</v>
      </c>
      <c r="O192" s="38">
        <f>O194+O196+O198+O200+O202+O204</f>
        <v>90700</v>
      </c>
      <c r="P192" s="40">
        <f t="shared" si="77"/>
        <v>90700</v>
      </c>
      <c r="Q192" s="41">
        <f>P192+M192+J192</f>
        <v>106255</v>
      </c>
    </row>
    <row r="193" spans="1:17" x14ac:dyDescent="0.2">
      <c r="A193" s="111"/>
      <c r="B193" s="113"/>
      <c r="C193" s="115"/>
      <c r="D193" s="36"/>
      <c r="E193" s="42">
        <f t="shared" ref="E193:I193" si="82">E195+E197+E199+E201+E203+E205</f>
        <v>0</v>
      </c>
      <c r="F193" s="57">
        <f t="shared" si="82"/>
        <v>0</v>
      </c>
      <c r="G193" s="57">
        <f t="shared" si="82"/>
        <v>8067.31</v>
      </c>
      <c r="H193" s="57">
        <f t="shared" si="82"/>
        <v>0</v>
      </c>
      <c r="I193" s="57">
        <f t="shared" si="82"/>
        <v>840.07999999999993</v>
      </c>
      <c r="J193" s="34">
        <f t="shared" si="76"/>
        <v>8907.39</v>
      </c>
      <c r="K193" s="57">
        <f t="shared" si="80"/>
        <v>0</v>
      </c>
      <c r="L193" s="32">
        <f t="shared" si="80"/>
        <v>0</v>
      </c>
      <c r="M193" s="34">
        <f t="shared" si="75"/>
        <v>0</v>
      </c>
      <c r="N193" s="57">
        <f t="shared" si="81"/>
        <v>0</v>
      </c>
      <c r="O193" s="32">
        <f t="shared" si="81"/>
        <v>57879.9</v>
      </c>
      <c r="P193" s="34">
        <f t="shared" si="77"/>
        <v>57879.9</v>
      </c>
      <c r="Q193" s="35">
        <f t="shared" ref="Q193:Q205" si="83">P193+M193+J193</f>
        <v>66787.290000000008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6"/>
        <v>1500</v>
      </c>
      <c r="K194" s="44">
        <v>0</v>
      </c>
      <c r="L194" s="38">
        <v>0</v>
      </c>
      <c r="M194" s="40">
        <f t="shared" si="75"/>
        <v>0</v>
      </c>
      <c r="N194" s="44">
        <v>0</v>
      </c>
      <c r="O194" s="38">
        <v>10000</v>
      </c>
      <c r="P194" s="40">
        <f t="shared" si="77"/>
        <v>10000</v>
      </c>
      <c r="Q194" s="41">
        <f t="shared" si="83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1265.51</v>
      </c>
      <c r="H195" s="43"/>
      <c r="I195" s="43"/>
      <c r="J195" s="34">
        <f t="shared" si="76"/>
        <v>1265.51</v>
      </c>
      <c r="K195" s="55"/>
      <c r="L195" s="43"/>
      <c r="M195" s="34">
        <f t="shared" si="75"/>
        <v>0</v>
      </c>
      <c r="N195" s="55"/>
      <c r="O195" s="43">
        <v>0</v>
      </c>
      <c r="P195" s="34">
        <f t="shared" si="77"/>
        <v>0</v>
      </c>
      <c r="Q195" s="35">
        <f t="shared" si="83"/>
        <v>1265.51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800</v>
      </c>
      <c r="J196" s="29">
        <f t="shared" si="76"/>
        <v>2800</v>
      </c>
      <c r="K196" s="44">
        <v>0</v>
      </c>
      <c r="L196" s="38">
        <v>0</v>
      </c>
      <c r="M196" s="40">
        <f t="shared" si="75"/>
        <v>0</v>
      </c>
      <c r="N196" s="44">
        <v>0</v>
      </c>
      <c r="O196" s="38">
        <v>53376</v>
      </c>
      <c r="P196" s="40">
        <f t="shared" si="77"/>
        <v>53376</v>
      </c>
      <c r="Q196" s="41">
        <f t="shared" si="83"/>
        <v>56176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1368.14</v>
      </c>
      <c r="H197" s="43"/>
      <c r="I197" s="43">
        <v>211.85</v>
      </c>
      <c r="J197" s="34">
        <f t="shared" si="76"/>
        <v>1579.99</v>
      </c>
      <c r="K197" s="55"/>
      <c r="L197" s="43"/>
      <c r="M197" s="34">
        <f t="shared" si="75"/>
        <v>0</v>
      </c>
      <c r="N197" s="55"/>
      <c r="O197" s="43">
        <v>44479.9</v>
      </c>
      <c r="P197" s="34">
        <f t="shared" si="77"/>
        <v>44479.9</v>
      </c>
      <c r="Q197" s="35">
        <f t="shared" si="83"/>
        <v>46059.89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6"/>
        <v>2500</v>
      </c>
      <c r="K198" s="44">
        <v>0</v>
      </c>
      <c r="L198" s="38">
        <v>0</v>
      </c>
      <c r="M198" s="40">
        <f t="shared" ref="M198:M199" si="84">SUM(K198:L198)</f>
        <v>0</v>
      </c>
      <c r="N198" s="44">
        <v>0</v>
      </c>
      <c r="O198" s="38">
        <v>11244</v>
      </c>
      <c r="P198" s="40">
        <f t="shared" ref="P198:P199" si="85">SUM(N198:O198)</f>
        <v>11244</v>
      </c>
      <c r="Q198" s="41">
        <f t="shared" si="83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1960.52</v>
      </c>
      <c r="H199" s="43"/>
      <c r="I199" s="43"/>
      <c r="J199" s="34">
        <f t="shared" si="76"/>
        <v>1960.52</v>
      </c>
      <c r="K199" s="55"/>
      <c r="L199" s="43"/>
      <c r="M199" s="34">
        <f t="shared" si="84"/>
        <v>0</v>
      </c>
      <c r="N199" s="55"/>
      <c r="O199" s="43">
        <v>0</v>
      </c>
      <c r="P199" s="34">
        <f t="shared" si="85"/>
        <v>0</v>
      </c>
      <c r="Q199" s="35">
        <f t="shared" si="83"/>
        <v>1960.52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6"/>
        <v>900</v>
      </c>
      <c r="K200" s="44">
        <v>0</v>
      </c>
      <c r="L200" s="38">
        <v>0</v>
      </c>
      <c r="M200" s="40">
        <f t="shared" si="75"/>
        <v>0</v>
      </c>
      <c r="N200" s="44">
        <v>0</v>
      </c>
      <c r="O200" s="38">
        <v>16080</v>
      </c>
      <c r="P200" s="40">
        <f t="shared" si="77"/>
        <v>16080</v>
      </c>
      <c r="Q200" s="41">
        <f t="shared" si="83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734.72</v>
      </c>
      <c r="H201" s="43"/>
      <c r="I201" s="43"/>
      <c r="J201" s="34">
        <f t="shared" si="76"/>
        <v>734.72</v>
      </c>
      <c r="K201" s="55"/>
      <c r="L201" s="43"/>
      <c r="M201" s="34">
        <f t="shared" si="75"/>
        <v>0</v>
      </c>
      <c r="N201" s="55"/>
      <c r="O201" s="43">
        <v>13400</v>
      </c>
      <c r="P201" s="34">
        <f t="shared" si="77"/>
        <v>13400</v>
      </c>
      <c r="Q201" s="35">
        <f t="shared" si="83"/>
        <v>14134.72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855</v>
      </c>
      <c r="J202" s="29">
        <f t="shared" ref="J202:J205" si="86">SUM(E202:I202)</f>
        <v>7855</v>
      </c>
      <c r="K202" s="44">
        <v>0</v>
      </c>
      <c r="L202" s="38">
        <v>0</v>
      </c>
      <c r="M202" s="40">
        <f t="shared" ref="M202:M205" si="87">SUM(K202:L202)</f>
        <v>0</v>
      </c>
      <c r="N202" s="44">
        <v>0</v>
      </c>
      <c r="O202" s="38">
        <v>0</v>
      </c>
      <c r="P202" s="40">
        <f t="shared" ref="P202:P205" si="88">SUM(N202:O202)</f>
        <v>0</v>
      </c>
      <c r="Q202" s="41">
        <f t="shared" si="83"/>
        <v>7855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2738.42</v>
      </c>
      <c r="H203" s="43"/>
      <c r="I203" s="43">
        <v>504.7</v>
      </c>
      <c r="J203" s="34">
        <f t="shared" si="86"/>
        <v>3243.12</v>
      </c>
      <c r="K203" s="55"/>
      <c r="L203" s="43"/>
      <c r="M203" s="34">
        <f t="shared" si="87"/>
        <v>0</v>
      </c>
      <c r="N203" s="55"/>
      <c r="O203" s="43"/>
      <c r="P203" s="34">
        <f t="shared" si="88"/>
        <v>0</v>
      </c>
      <c r="Q203" s="35">
        <f t="shared" si="83"/>
        <v>3243.12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86"/>
        <v>0</v>
      </c>
      <c r="K204" s="44">
        <v>0</v>
      </c>
      <c r="L204" s="38">
        <v>0</v>
      </c>
      <c r="M204" s="40">
        <f t="shared" si="87"/>
        <v>0</v>
      </c>
      <c r="N204" s="44">
        <v>0</v>
      </c>
      <c r="O204" s="38">
        <v>0</v>
      </c>
      <c r="P204" s="40">
        <f t="shared" si="88"/>
        <v>0</v>
      </c>
      <c r="Q204" s="41">
        <f t="shared" si="83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>
        <v>123.53</v>
      </c>
      <c r="J205" s="34">
        <f t="shared" si="86"/>
        <v>123.53</v>
      </c>
      <c r="K205" s="55"/>
      <c r="L205" s="43"/>
      <c r="M205" s="34">
        <f t="shared" si="87"/>
        <v>0</v>
      </c>
      <c r="N205" s="55"/>
      <c r="O205" s="43"/>
      <c r="P205" s="34">
        <f t="shared" si="88"/>
        <v>0</v>
      </c>
      <c r="Q205" s="35">
        <f t="shared" si="83"/>
        <v>123.53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144000</v>
      </c>
      <c r="H206" s="38">
        <v>0</v>
      </c>
      <c r="I206" s="38">
        <v>0</v>
      </c>
      <c r="J206" s="29">
        <f t="shared" si="76"/>
        <v>144000</v>
      </c>
      <c r="K206" s="44">
        <v>0</v>
      </c>
      <c r="L206" s="38">
        <v>0</v>
      </c>
      <c r="M206" s="40">
        <f t="shared" si="75"/>
        <v>0</v>
      </c>
      <c r="N206" s="44">
        <v>0</v>
      </c>
      <c r="O206" s="38">
        <v>0</v>
      </c>
      <c r="P206" s="40">
        <f t="shared" si="77"/>
        <v>0</v>
      </c>
      <c r="Q206" s="41">
        <f t="shared" si="78"/>
        <v>144000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121366.42</v>
      </c>
      <c r="H207" s="43"/>
      <c r="I207" s="43"/>
      <c r="J207" s="34">
        <f t="shared" si="76"/>
        <v>121366.42</v>
      </c>
      <c r="K207" s="55"/>
      <c r="L207" s="43"/>
      <c r="M207" s="34">
        <f t="shared" si="75"/>
        <v>0</v>
      </c>
      <c r="N207" s="55"/>
      <c r="O207" s="43"/>
      <c r="P207" s="34">
        <f t="shared" si="77"/>
        <v>0</v>
      </c>
      <c r="Q207" s="35">
        <f t="shared" si="78"/>
        <v>121366.42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76"/>
        <v>6500</v>
      </c>
      <c r="K208" s="44">
        <v>17000</v>
      </c>
      <c r="L208" s="38">
        <v>0</v>
      </c>
      <c r="M208" s="40">
        <f t="shared" si="75"/>
        <v>17000</v>
      </c>
      <c r="N208" s="44">
        <v>0</v>
      </c>
      <c r="O208" s="38">
        <v>0</v>
      </c>
      <c r="P208" s="40">
        <f t="shared" si="77"/>
        <v>0</v>
      </c>
      <c r="Q208" s="41">
        <f t="shared" si="78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909.23</v>
      </c>
      <c r="H209" s="43"/>
      <c r="I209" s="43"/>
      <c r="J209" s="34">
        <f t="shared" si="76"/>
        <v>909.23</v>
      </c>
      <c r="K209" s="55">
        <v>0</v>
      </c>
      <c r="L209" s="43"/>
      <c r="M209" s="34">
        <f t="shared" si="75"/>
        <v>0</v>
      </c>
      <c r="N209" s="55"/>
      <c r="O209" s="43"/>
      <c r="P209" s="34">
        <f t="shared" si="77"/>
        <v>0</v>
      </c>
      <c r="Q209" s="35">
        <f t="shared" si="78"/>
        <v>909.23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1" si="89">E212+E214+E216+E218</f>
        <v>0</v>
      </c>
      <c r="F210" s="38">
        <f t="shared" si="89"/>
        <v>0</v>
      </c>
      <c r="G210" s="38">
        <f>G212+G214+G216+G218</f>
        <v>90850</v>
      </c>
      <c r="H210" s="38">
        <f t="shared" ref="H210:I211" si="90">H212+H214+H216+H218</f>
        <v>0</v>
      </c>
      <c r="I210" s="38">
        <f t="shared" si="90"/>
        <v>0</v>
      </c>
      <c r="J210" s="29">
        <f t="shared" si="76"/>
        <v>90850</v>
      </c>
      <c r="K210" s="44">
        <f t="shared" ref="K210:L211" si="91">K212+K214+K216+K218</f>
        <v>3720</v>
      </c>
      <c r="L210" s="38">
        <f t="shared" si="91"/>
        <v>0</v>
      </c>
      <c r="M210" s="40">
        <f t="shared" si="75"/>
        <v>3720</v>
      </c>
      <c r="N210" s="44">
        <f t="shared" ref="N210:O211" si="92">N212+N214+N216+N218</f>
        <v>0</v>
      </c>
      <c r="O210" s="38">
        <f t="shared" si="92"/>
        <v>209107</v>
      </c>
      <c r="P210" s="40">
        <f t="shared" si="77"/>
        <v>209107</v>
      </c>
      <c r="Q210" s="41">
        <f>P210+M210+J210</f>
        <v>303677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si="89"/>
        <v>0</v>
      </c>
      <c r="G211" s="32">
        <f>G213+G215+G217+G219</f>
        <v>72552.959999999992</v>
      </c>
      <c r="H211" s="32">
        <f t="shared" si="90"/>
        <v>0</v>
      </c>
      <c r="I211" s="32">
        <f t="shared" si="90"/>
        <v>0</v>
      </c>
      <c r="J211" s="34">
        <f>SUM(E211:I211)</f>
        <v>72552.959999999992</v>
      </c>
      <c r="K211" s="57">
        <f t="shared" si="91"/>
        <v>3720</v>
      </c>
      <c r="L211" s="32">
        <f t="shared" si="91"/>
        <v>0</v>
      </c>
      <c r="M211" s="34">
        <f t="shared" si="75"/>
        <v>3720</v>
      </c>
      <c r="N211" s="57">
        <f t="shared" si="92"/>
        <v>0</v>
      </c>
      <c r="O211" s="32">
        <f t="shared" si="92"/>
        <v>1291.8599999999999</v>
      </c>
      <c r="P211" s="34">
        <f t="shared" si="77"/>
        <v>1291.8599999999999</v>
      </c>
      <c r="Q211" s="35">
        <f>P211+M211+J211</f>
        <v>77564.819999999992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93">SUM(K212:L212)</f>
        <v>0</v>
      </c>
      <c r="N212" s="44">
        <v>0</v>
      </c>
      <c r="O212" s="38">
        <v>0</v>
      </c>
      <c r="P212" s="40">
        <f t="shared" si="77"/>
        <v>0</v>
      </c>
      <c r="Q212" s="41">
        <f t="shared" si="78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48507.11</v>
      </c>
      <c r="H213" s="43"/>
      <c r="I213" s="43"/>
      <c r="J213" s="34">
        <f t="shared" si="76"/>
        <v>48507.11</v>
      </c>
      <c r="K213" s="55"/>
      <c r="L213" s="43"/>
      <c r="M213" s="34">
        <f t="shared" si="93"/>
        <v>0</v>
      </c>
      <c r="N213" s="55"/>
      <c r="O213" s="43"/>
      <c r="P213" s="34">
        <f t="shared" si="77"/>
        <v>0</v>
      </c>
      <c r="Q213" s="35">
        <f t="shared" si="78"/>
        <v>48507.11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24500</v>
      </c>
      <c r="H214" s="38">
        <v>0</v>
      </c>
      <c r="I214" s="38">
        <v>0</v>
      </c>
      <c r="J214" s="29">
        <f t="shared" si="76"/>
        <v>24500</v>
      </c>
      <c r="K214" s="44"/>
      <c r="L214" s="38">
        <v>0</v>
      </c>
      <c r="M214" s="40">
        <f t="shared" si="93"/>
        <v>0</v>
      </c>
      <c r="N214" s="44">
        <v>0</v>
      </c>
      <c r="O214" s="38">
        <v>0</v>
      </c>
      <c r="P214" s="40">
        <f t="shared" si="77"/>
        <v>0</v>
      </c>
      <c r="Q214" s="41">
        <f t="shared" si="78"/>
        <v>24500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21115.98</v>
      </c>
      <c r="H215" s="43"/>
      <c r="I215" s="43"/>
      <c r="J215" s="34">
        <f t="shared" si="76"/>
        <v>21115.98</v>
      </c>
      <c r="K215" s="55"/>
      <c r="L215" s="43"/>
      <c r="M215" s="34">
        <f t="shared" si="93"/>
        <v>0</v>
      </c>
      <c r="N215" s="55"/>
      <c r="O215" s="43"/>
      <c r="P215" s="34">
        <f t="shared" si="77"/>
        <v>0</v>
      </c>
      <c r="Q215" s="35">
        <f t="shared" si="78"/>
        <v>21115.98</v>
      </c>
    </row>
    <row r="216" spans="1:17" ht="12.75" customHeight="1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94">SUM(E216:I216)</f>
        <v>9500</v>
      </c>
      <c r="K216" s="44">
        <v>0</v>
      </c>
      <c r="L216" s="38">
        <v>0</v>
      </c>
      <c r="M216" s="40">
        <f t="shared" si="93"/>
        <v>0</v>
      </c>
      <c r="N216" s="44">
        <v>0</v>
      </c>
      <c r="O216" s="38">
        <v>0</v>
      </c>
      <c r="P216" s="40">
        <f t="shared" ref="P216:P219" si="95">SUM(N216:O216)</f>
        <v>0</v>
      </c>
      <c r="Q216" s="41">
        <f t="shared" si="78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94"/>
        <v>2929.87</v>
      </c>
      <c r="K217" s="55"/>
      <c r="L217" s="43"/>
      <c r="M217" s="34">
        <f t="shared" si="93"/>
        <v>0</v>
      </c>
      <c r="N217" s="55"/>
      <c r="O217" s="43"/>
      <c r="P217" s="34">
        <f t="shared" si="95"/>
        <v>0</v>
      </c>
      <c r="Q217" s="35">
        <f t="shared" si="78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94"/>
        <v>0</v>
      </c>
      <c r="K218" s="44">
        <v>3720</v>
      </c>
      <c r="L218" s="38">
        <v>0</v>
      </c>
      <c r="M218" s="40">
        <f t="shared" si="93"/>
        <v>3720</v>
      </c>
      <c r="N218" s="44">
        <v>0</v>
      </c>
      <c r="O218" s="38">
        <v>209107</v>
      </c>
      <c r="P218" s="40">
        <f t="shared" si="95"/>
        <v>209107</v>
      </c>
      <c r="Q218" s="41">
        <f t="shared" si="78"/>
        <v>212827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94"/>
        <v>0</v>
      </c>
      <c r="K219" s="55">
        <v>3720</v>
      </c>
      <c r="L219" s="43"/>
      <c r="M219" s="34">
        <f t="shared" si="93"/>
        <v>3720</v>
      </c>
      <c r="N219" s="55"/>
      <c r="O219" s="32">
        <v>1291.8599999999999</v>
      </c>
      <c r="P219" s="34">
        <f t="shared" si="95"/>
        <v>1291.8599999999999</v>
      </c>
      <c r="Q219" s="35">
        <f t="shared" si="78"/>
        <v>5011.8599999999997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76"/>
        <v>109530</v>
      </c>
      <c r="K220" s="44">
        <v>0</v>
      </c>
      <c r="L220" s="38">
        <v>0</v>
      </c>
      <c r="M220" s="40">
        <f t="shared" si="93"/>
        <v>0</v>
      </c>
      <c r="N220" s="44">
        <v>0</v>
      </c>
      <c r="O220" s="38">
        <v>0</v>
      </c>
      <c r="P220" s="40">
        <f t="shared" si="77"/>
        <v>0</v>
      </c>
      <c r="Q220" s="41">
        <f t="shared" si="78"/>
        <v>109530</v>
      </c>
    </row>
    <row r="221" spans="1:17" ht="12.75" customHeight="1" x14ac:dyDescent="0.2">
      <c r="A221" s="111"/>
      <c r="B221" s="113"/>
      <c r="C221" s="115"/>
      <c r="D221" s="36"/>
      <c r="E221" s="42">
        <v>37038.47</v>
      </c>
      <c r="F221" s="43">
        <v>12958.47</v>
      </c>
      <c r="G221" s="43">
        <v>28015.37</v>
      </c>
      <c r="H221" s="43">
        <v>27.28</v>
      </c>
      <c r="I221" s="43"/>
      <c r="J221" s="34">
        <f t="shared" si="76"/>
        <v>78039.59</v>
      </c>
      <c r="K221" s="55"/>
      <c r="L221" s="43"/>
      <c r="M221" s="34">
        <f t="shared" si="93"/>
        <v>0</v>
      </c>
      <c r="N221" s="55"/>
      <c r="O221" s="43"/>
      <c r="P221" s="34">
        <f t="shared" si="77"/>
        <v>0</v>
      </c>
      <c r="Q221" s="35">
        <f t="shared" si="78"/>
        <v>78039.59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76"/>
        <v>2000</v>
      </c>
      <c r="K222" s="44">
        <v>416892</v>
      </c>
      <c r="L222" s="38">
        <v>0</v>
      </c>
      <c r="M222" s="40">
        <f t="shared" si="93"/>
        <v>416892</v>
      </c>
      <c r="N222" s="44">
        <v>0</v>
      </c>
      <c r="O222" s="38">
        <v>0</v>
      </c>
      <c r="P222" s="40">
        <f t="shared" si="77"/>
        <v>0</v>
      </c>
      <c r="Q222" s="41">
        <f t="shared" si="78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76"/>
        <v>0</v>
      </c>
      <c r="K223" s="56">
        <v>0</v>
      </c>
      <c r="L223" s="45"/>
      <c r="M223" s="24">
        <f t="shared" si="93"/>
        <v>0</v>
      </c>
      <c r="N223" s="56"/>
      <c r="O223" s="45"/>
      <c r="P223" s="24">
        <f t="shared" si="77"/>
        <v>0</v>
      </c>
      <c r="Q223" s="25">
        <f t="shared" si="78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96">F227+F229+F231+F233+F235+F237+F239+F241+F243+F245</f>
        <v>43143</v>
      </c>
      <c r="G225" s="17">
        <f t="shared" si="96"/>
        <v>42583</v>
      </c>
      <c r="H225" s="17">
        <f t="shared" si="96"/>
        <v>10638</v>
      </c>
      <c r="I225" s="17">
        <f t="shared" si="96"/>
        <v>0</v>
      </c>
      <c r="J225" s="19">
        <f t="shared" ref="J225:J246" si="97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98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99">SUM(N225:O225)</f>
        <v>0</v>
      </c>
      <c r="Q225" s="20">
        <f t="shared" ref="Q225:Q246" si="100">P225+M225+J225</f>
        <v>215463</v>
      </c>
    </row>
    <row r="226" spans="1:17" ht="13.5" customHeight="1" thickBot="1" x14ac:dyDescent="0.25">
      <c r="A226" s="126"/>
      <c r="B226" s="127"/>
      <c r="C226" s="129"/>
      <c r="D226" s="122"/>
      <c r="E226" s="21">
        <f>E228+E230+E232+E234+E236+E238+E240+E242+E244+E246</f>
        <v>89722.599999999991</v>
      </c>
      <c r="F226" s="22">
        <f t="shared" si="96"/>
        <v>32526.58</v>
      </c>
      <c r="G226" s="22">
        <f t="shared" si="96"/>
        <v>30852.85</v>
      </c>
      <c r="H226" s="22">
        <f t="shared" si="96"/>
        <v>9542.81</v>
      </c>
      <c r="I226" s="22">
        <f t="shared" si="96"/>
        <v>0</v>
      </c>
      <c r="J226" s="24">
        <f t="shared" si="97"/>
        <v>162644.84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98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99"/>
        <v>0</v>
      </c>
      <c r="Q226" s="25">
        <f t="shared" si="100"/>
        <v>162644.84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97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99"/>
        <v>0</v>
      </c>
      <c r="Q227" s="30">
        <f t="shared" si="100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980</v>
      </c>
      <c r="I228" s="43"/>
      <c r="J228" s="34">
        <f t="shared" si="97"/>
        <v>980</v>
      </c>
      <c r="K228" s="55"/>
      <c r="L228" s="43"/>
      <c r="M228" s="34">
        <f t="shared" si="98"/>
        <v>0</v>
      </c>
      <c r="N228" s="55"/>
      <c r="O228" s="43"/>
      <c r="P228" s="34">
        <f t="shared" si="99"/>
        <v>0</v>
      </c>
      <c r="Q228" s="35">
        <f t="shared" si="100"/>
        <v>980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97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99"/>
        <v>0</v>
      </c>
      <c r="Q229" s="41">
        <f t="shared" si="100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968.8</v>
      </c>
      <c r="I230" s="43"/>
      <c r="J230" s="34">
        <f t="shared" si="97"/>
        <v>968.8</v>
      </c>
      <c r="K230" s="55"/>
      <c r="L230" s="43"/>
      <c r="M230" s="34">
        <f t="shared" si="98"/>
        <v>0</v>
      </c>
      <c r="N230" s="55"/>
      <c r="O230" s="43"/>
      <c r="P230" s="34">
        <f t="shared" si="99"/>
        <v>0</v>
      </c>
      <c r="Q230" s="35">
        <f t="shared" si="100"/>
        <v>968.8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97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99"/>
        <v>0</v>
      </c>
      <c r="Q231" s="41">
        <f t="shared" si="100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97"/>
        <v>375.26</v>
      </c>
      <c r="K232" s="55"/>
      <c r="L232" s="43"/>
      <c r="M232" s="34">
        <f t="shared" si="98"/>
        <v>0</v>
      </c>
      <c r="N232" s="55"/>
      <c r="O232" s="43"/>
      <c r="P232" s="34">
        <f t="shared" si="99"/>
        <v>0</v>
      </c>
      <c r="Q232" s="35">
        <f t="shared" si="100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97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99"/>
        <v>0</v>
      </c>
      <c r="Q233" s="41">
        <f t="shared" si="100"/>
        <v>26789</v>
      </c>
    </row>
    <row r="234" spans="1:17" x14ac:dyDescent="0.2">
      <c r="A234" s="111"/>
      <c r="B234" s="113"/>
      <c r="C234" s="115"/>
      <c r="D234" s="36"/>
      <c r="E234" s="42">
        <v>14495.09</v>
      </c>
      <c r="F234" s="43">
        <v>4806.3599999999997</v>
      </c>
      <c r="G234" s="43"/>
      <c r="H234" s="43">
        <v>53.51</v>
      </c>
      <c r="I234" s="43"/>
      <c r="J234" s="34">
        <f t="shared" si="97"/>
        <v>19354.96</v>
      </c>
      <c r="K234" s="55"/>
      <c r="L234" s="43"/>
      <c r="M234" s="34">
        <f t="shared" si="98"/>
        <v>0</v>
      </c>
      <c r="N234" s="55"/>
      <c r="O234" s="43"/>
      <c r="P234" s="34">
        <f t="shared" si="99"/>
        <v>0</v>
      </c>
      <c r="Q234" s="35">
        <f t="shared" si="100"/>
        <v>19354.96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97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99"/>
        <v>0</v>
      </c>
      <c r="Q235" s="41">
        <f t="shared" si="100"/>
        <v>158383</v>
      </c>
    </row>
    <row r="236" spans="1:17" x14ac:dyDescent="0.2">
      <c r="A236" s="111"/>
      <c r="B236" s="113"/>
      <c r="C236" s="115"/>
      <c r="D236" s="36"/>
      <c r="E236" s="42">
        <v>75227.509999999995</v>
      </c>
      <c r="F236" s="43">
        <v>27720.22</v>
      </c>
      <c r="G236" s="43">
        <v>14650.58</v>
      </c>
      <c r="H236" s="43">
        <v>1868.82</v>
      </c>
      <c r="I236" s="43"/>
      <c r="J236" s="34">
        <f t="shared" si="97"/>
        <v>119467.13</v>
      </c>
      <c r="K236" s="55"/>
      <c r="L236" s="43"/>
      <c r="M236" s="34">
        <f t="shared" si="98"/>
        <v>0</v>
      </c>
      <c r="N236" s="55"/>
      <c r="O236" s="43"/>
      <c r="P236" s="34">
        <f t="shared" si="99"/>
        <v>0</v>
      </c>
      <c r="Q236" s="35">
        <f t="shared" si="100"/>
        <v>119467.13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97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99"/>
        <v>0</v>
      </c>
      <c r="Q237" s="41">
        <f t="shared" si="100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11368.11</v>
      </c>
      <c r="H238" s="43"/>
      <c r="I238" s="43"/>
      <c r="J238" s="34">
        <f t="shared" si="97"/>
        <v>11368.11</v>
      </c>
      <c r="K238" s="55"/>
      <c r="L238" s="43"/>
      <c r="M238" s="34">
        <f t="shared" si="98"/>
        <v>0</v>
      </c>
      <c r="N238" s="55"/>
      <c r="O238" s="43"/>
      <c r="P238" s="34">
        <f t="shared" si="99"/>
        <v>0</v>
      </c>
      <c r="Q238" s="35">
        <f t="shared" si="100"/>
        <v>11368.11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97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99"/>
        <v>0</v>
      </c>
      <c r="Q239" s="41">
        <f t="shared" si="100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4458.8999999999996</v>
      </c>
      <c r="H240" s="43"/>
      <c r="I240" s="43"/>
      <c r="J240" s="34">
        <f t="shared" si="97"/>
        <v>4458.8999999999996</v>
      </c>
      <c r="K240" s="55"/>
      <c r="L240" s="43"/>
      <c r="M240" s="34">
        <f t="shared" si="98"/>
        <v>0</v>
      </c>
      <c r="N240" s="55"/>
      <c r="O240" s="43"/>
      <c r="P240" s="34">
        <f t="shared" si="99"/>
        <v>0</v>
      </c>
      <c r="Q240" s="35">
        <f t="shared" si="100"/>
        <v>4458.8999999999996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97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99"/>
        <v>0</v>
      </c>
      <c r="Q241" s="41">
        <f t="shared" si="100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>
        <v>343.36</v>
      </c>
      <c r="I242" s="43"/>
      <c r="J242" s="34">
        <f t="shared" si="97"/>
        <v>343.36</v>
      </c>
      <c r="K242" s="55"/>
      <c r="L242" s="43"/>
      <c r="M242" s="34">
        <f t="shared" si="98"/>
        <v>0</v>
      </c>
      <c r="N242" s="55"/>
      <c r="O242" s="43"/>
      <c r="P242" s="34">
        <f t="shared" si="99"/>
        <v>0</v>
      </c>
      <c r="Q242" s="35">
        <f t="shared" si="100"/>
        <v>343.36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97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99"/>
        <v>0</v>
      </c>
      <c r="Q243" s="41">
        <f t="shared" si="100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>
        <v>182.32</v>
      </c>
      <c r="I244" s="43"/>
      <c r="J244" s="34">
        <f t="shared" si="97"/>
        <v>182.32</v>
      </c>
      <c r="K244" s="55"/>
      <c r="L244" s="43"/>
      <c r="M244" s="34">
        <f t="shared" si="98"/>
        <v>0</v>
      </c>
      <c r="N244" s="55"/>
      <c r="O244" s="43"/>
      <c r="P244" s="34">
        <f t="shared" si="99"/>
        <v>0</v>
      </c>
      <c r="Q244" s="35">
        <f t="shared" si="100"/>
        <v>182.32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97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99"/>
        <v>0</v>
      </c>
      <c r="Q245" s="41">
        <f t="shared" si="100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5146</v>
      </c>
      <c r="I246" s="45"/>
      <c r="J246" s="24">
        <f t="shared" si="97"/>
        <v>5146</v>
      </c>
      <c r="K246" s="56"/>
      <c r="L246" s="45"/>
      <c r="M246" s="24">
        <f t="shared" si="98"/>
        <v>0</v>
      </c>
      <c r="N246" s="56"/>
      <c r="O246" s="45"/>
      <c r="P246" s="24">
        <f t="shared" si="99"/>
        <v>0</v>
      </c>
      <c r="Q246" s="25">
        <f t="shared" si="100"/>
        <v>5146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01">F250+F252+F254+F256+F258+F260+F262+F264+F266</f>
        <v>0</v>
      </c>
      <c r="G248" s="17">
        <f>G250+G252+G254+G256+G258+G260+G262+G264+G266</f>
        <v>96826</v>
      </c>
      <c r="H248" s="17">
        <f t="shared" si="101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76501</v>
      </c>
      <c r="P248" s="19">
        <f>SUM(N248:O248)</f>
        <v>76501</v>
      </c>
      <c r="Q248" s="20">
        <f>P248+M248+J248</f>
        <v>213728</v>
      </c>
    </row>
    <row r="249" spans="1:17" ht="13.5" customHeight="1" thickBot="1" x14ac:dyDescent="0.25">
      <c r="A249" s="126"/>
      <c r="B249" s="127"/>
      <c r="C249" s="129"/>
      <c r="D249" s="122"/>
      <c r="E249" s="21">
        <f t="shared" si="101"/>
        <v>0</v>
      </c>
      <c r="F249" s="22">
        <f t="shared" si="101"/>
        <v>0</v>
      </c>
      <c r="G249" s="22">
        <f t="shared" si="101"/>
        <v>53268.14</v>
      </c>
      <c r="H249" s="22">
        <f t="shared" si="101"/>
        <v>0</v>
      </c>
      <c r="I249" s="22">
        <f t="shared" si="101"/>
        <v>11892.34</v>
      </c>
      <c r="J249" s="24">
        <f t="shared" ref="J249:J267" si="102">SUM(E249:I249)</f>
        <v>65160.479999999996</v>
      </c>
      <c r="K249" s="53">
        <f>K251+K253+K255+K257+K259+K261+K263+K265+K267</f>
        <v>14590.58</v>
      </c>
      <c r="L249" s="22">
        <f>L251+L253+L255+L257+L259+L261+L263+L265+L267</f>
        <v>0</v>
      </c>
      <c r="M249" s="24">
        <f t="shared" ref="M249:M265" si="103">SUM(K249:L249)</f>
        <v>14590.58</v>
      </c>
      <c r="N249" s="53">
        <f>N251+N253+N255+N257+N259+N261+N263+N265+N267</f>
        <v>0</v>
      </c>
      <c r="O249" s="22">
        <f>O251+O253+O255+O257+O259+O261+O263+O265+O267</f>
        <v>61396.999999999993</v>
      </c>
      <c r="P249" s="24">
        <f t="shared" ref="P249:P267" si="104">SUM(N249:O249)</f>
        <v>61396.999999999993</v>
      </c>
      <c r="Q249" s="25">
        <f t="shared" ref="Q249:Q267" si="105">P249+M249+J249</f>
        <v>141148.06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02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04"/>
        <v>0</v>
      </c>
      <c r="Q250" s="30">
        <f t="shared" si="105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03"/>
        <v>0</v>
      </c>
      <c r="N251" s="55"/>
      <c r="O251" s="43"/>
      <c r="P251" s="34">
        <f t="shared" si="104"/>
        <v>0</v>
      </c>
      <c r="Q251" s="35">
        <f t="shared" si="105"/>
        <v>0</v>
      </c>
    </row>
    <row r="252" spans="1:17" ht="12.75" customHeight="1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02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600</v>
      </c>
      <c r="P252" s="40">
        <f t="shared" si="104"/>
        <v>600</v>
      </c>
      <c r="Q252" s="41">
        <f t="shared" si="105"/>
        <v>97260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53268.14</v>
      </c>
      <c r="H253" s="43"/>
      <c r="I253" s="43"/>
      <c r="J253" s="34">
        <f t="shared" si="102"/>
        <v>53268.14</v>
      </c>
      <c r="K253" s="55"/>
      <c r="L253" s="43"/>
      <c r="M253" s="34">
        <f t="shared" si="103"/>
        <v>0</v>
      </c>
      <c r="N253" s="55"/>
      <c r="O253" s="43">
        <v>600.1</v>
      </c>
      <c r="P253" s="34">
        <f t="shared" si="104"/>
        <v>600.1</v>
      </c>
      <c r="Q253" s="35">
        <f t="shared" si="105"/>
        <v>53868.24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02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04"/>
        <v>28202</v>
      </c>
      <c r="Q254" s="41">
        <f t="shared" si="105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957.97</v>
      </c>
      <c r="J255" s="34">
        <f t="shared" si="102"/>
        <v>957.97</v>
      </c>
      <c r="K255" s="55"/>
      <c r="L255" s="43"/>
      <c r="M255" s="34">
        <f t="shared" si="103"/>
        <v>0</v>
      </c>
      <c r="N255" s="55"/>
      <c r="O255" s="43">
        <v>21151.17</v>
      </c>
      <c r="P255" s="34">
        <f t="shared" si="104"/>
        <v>21151.17</v>
      </c>
      <c r="Q255" s="35">
        <f t="shared" si="105"/>
        <v>22109.14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02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04"/>
        <v>0</v>
      </c>
      <c r="Q256" s="41">
        <f t="shared" si="105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02"/>
        <v>0</v>
      </c>
      <c r="K257" s="55">
        <v>0</v>
      </c>
      <c r="L257" s="43"/>
      <c r="M257" s="34">
        <f t="shared" si="103"/>
        <v>0</v>
      </c>
      <c r="N257" s="55"/>
      <c r="O257" s="43"/>
      <c r="P257" s="34">
        <f t="shared" si="104"/>
        <v>0</v>
      </c>
      <c r="Q257" s="35">
        <f t="shared" si="105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02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04"/>
        <v>0</v>
      </c>
      <c r="Q258" s="41">
        <f t="shared" si="105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>
        <v>0</v>
      </c>
      <c r="H259" s="43"/>
      <c r="I259" s="43"/>
      <c r="J259" s="34">
        <f t="shared" si="102"/>
        <v>0</v>
      </c>
      <c r="K259" s="55">
        <v>14590.58</v>
      </c>
      <c r="L259" s="43"/>
      <c r="M259" s="34">
        <f t="shared" si="103"/>
        <v>14590.58</v>
      </c>
      <c r="N259" s="55"/>
      <c r="O259" s="43"/>
      <c r="P259" s="34">
        <f t="shared" si="104"/>
        <v>0</v>
      </c>
      <c r="Q259" s="35">
        <f t="shared" si="105"/>
        <v>14590.58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02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04"/>
        <v>0</v>
      </c>
      <c r="Q260" s="41">
        <f t="shared" si="105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3039.59</v>
      </c>
      <c r="J261" s="34">
        <f t="shared" si="102"/>
        <v>3039.59</v>
      </c>
      <c r="K261" s="55"/>
      <c r="L261" s="43"/>
      <c r="M261" s="34">
        <f t="shared" si="103"/>
        <v>0</v>
      </c>
      <c r="N261" s="55"/>
      <c r="O261" s="43"/>
      <c r="P261" s="34">
        <f t="shared" si="104"/>
        <v>0</v>
      </c>
      <c r="Q261" s="35">
        <f t="shared" si="105"/>
        <v>3039.59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02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04"/>
        <v>14985</v>
      </c>
      <c r="Q262" s="41">
        <f t="shared" si="105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3692.2</v>
      </c>
      <c r="J263" s="34">
        <f t="shared" si="102"/>
        <v>3692.2</v>
      </c>
      <c r="K263" s="55"/>
      <c r="L263" s="43"/>
      <c r="M263" s="34">
        <f t="shared" si="103"/>
        <v>0</v>
      </c>
      <c r="N263" s="55"/>
      <c r="O263" s="43">
        <v>12457.31</v>
      </c>
      <c r="P263" s="34">
        <f t="shared" si="104"/>
        <v>12457.31</v>
      </c>
      <c r="Q263" s="35">
        <f t="shared" si="105"/>
        <v>16149.509999999998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02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04"/>
        <v>16394</v>
      </c>
      <c r="Q264" s="41">
        <f t="shared" si="105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4202.58</v>
      </c>
      <c r="J265" s="34">
        <f t="shared" si="102"/>
        <v>4202.58</v>
      </c>
      <c r="K265" s="55"/>
      <c r="L265" s="43"/>
      <c r="M265" s="34">
        <f t="shared" si="103"/>
        <v>0</v>
      </c>
      <c r="N265" s="55"/>
      <c r="O265" s="43">
        <v>13626.8</v>
      </c>
      <c r="P265" s="34">
        <f t="shared" si="104"/>
        <v>13626.8</v>
      </c>
      <c r="Q265" s="35">
        <f t="shared" si="105"/>
        <v>17829.379999999997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02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04"/>
        <v>16320</v>
      </c>
      <c r="Q266" s="41">
        <f t="shared" si="105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02"/>
        <v>0</v>
      </c>
      <c r="K267" s="56"/>
      <c r="L267" s="45"/>
      <c r="M267" s="24">
        <v>0</v>
      </c>
      <c r="N267" s="56"/>
      <c r="O267" s="45">
        <v>13561.62</v>
      </c>
      <c r="P267" s="24">
        <f t="shared" si="104"/>
        <v>13561.62</v>
      </c>
      <c r="Q267" s="25">
        <f t="shared" si="105"/>
        <v>13561.62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06">E271+E273+E275+E277+E295+E297+E299+E323+E325+E327</f>
        <v>308417</v>
      </c>
      <c r="F269" s="17">
        <f t="shared" si="106"/>
        <v>111055</v>
      </c>
      <c r="G269" s="17">
        <f>G271+G273+G275+G277+G295+G297+G299+G323+G325+G327</f>
        <v>105187</v>
      </c>
      <c r="H269" s="17">
        <f t="shared" ref="H269:I270" si="107">H271+H273+H275+H277+H295+H297+H299+H323+H325+H327</f>
        <v>9306</v>
      </c>
      <c r="I269" s="17">
        <f t="shared" si="107"/>
        <v>0</v>
      </c>
      <c r="J269" s="19">
        <f>SUM(E269:I269)</f>
        <v>533965</v>
      </c>
      <c r="K269" s="52">
        <f t="shared" ref="K269:L270" si="108">K271+K273+K275+K277+K295+K297+K299+K323+K325+K327</f>
        <v>810</v>
      </c>
      <c r="L269" s="17">
        <f t="shared" si="108"/>
        <v>0</v>
      </c>
      <c r="M269" s="19">
        <f>SUM(K269:L269)</f>
        <v>810</v>
      </c>
      <c r="N269" s="52">
        <f t="shared" ref="N269:O270" si="109">N271+N273+N275+N277+N295+N297+N299+N323+N325+N327</f>
        <v>0</v>
      </c>
      <c r="O269" s="17">
        <f t="shared" si="109"/>
        <v>0</v>
      </c>
      <c r="P269" s="18">
        <f>SUM(N269:O269)</f>
        <v>0</v>
      </c>
      <c r="Q269" s="62">
        <f>P269+M269+J269</f>
        <v>534775</v>
      </c>
    </row>
    <row r="270" spans="1:17" ht="13.5" customHeight="1" thickBot="1" x14ac:dyDescent="0.25">
      <c r="A270" s="126"/>
      <c r="B270" s="127"/>
      <c r="C270" s="129"/>
      <c r="D270" s="122"/>
      <c r="E270" s="21">
        <f t="shared" si="106"/>
        <v>241714.02</v>
      </c>
      <c r="F270" s="22">
        <f t="shared" si="106"/>
        <v>86004.13</v>
      </c>
      <c r="G270" s="22">
        <f>G272+G274+G276+G278+G296+G298+G300+G324+G326+G328</f>
        <v>79882.34</v>
      </c>
      <c r="H270" s="22">
        <f t="shared" si="107"/>
        <v>7089.89</v>
      </c>
      <c r="I270" s="22">
        <f t="shared" si="107"/>
        <v>0</v>
      </c>
      <c r="J270" s="24">
        <f>SUM(E270:I270)</f>
        <v>414690.38</v>
      </c>
      <c r="K270" s="53">
        <f t="shared" si="108"/>
        <v>806.4</v>
      </c>
      <c r="L270" s="22">
        <f t="shared" si="108"/>
        <v>0</v>
      </c>
      <c r="M270" s="24">
        <f>SUM(K270:L270)</f>
        <v>806.4</v>
      </c>
      <c r="N270" s="53">
        <f t="shared" si="109"/>
        <v>0</v>
      </c>
      <c r="O270" s="22">
        <f t="shared" si="109"/>
        <v>0</v>
      </c>
      <c r="P270" s="23">
        <f>SUM(N270:O270)</f>
        <v>0</v>
      </c>
      <c r="Q270" s="63">
        <f>P270+M270+J270</f>
        <v>415496.78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10">SUM(E271:I271)</f>
        <v>419472</v>
      </c>
      <c r="K271" s="54"/>
      <c r="L271" s="27">
        <v>0</v>
      </c>
      <c r="M271" s="29">
        <f t="shared" ref="M271:M283" si="111">SUM(K271:L271)</f>
        <v>0</v>
      </c>
      <c r="N271" s="54">
        <v>0</v>
      </c>
      <c r="O271" s="27">
        <v>0</v>
      </c>
      <c r="P271" s="28">
        <f t="shared" ref="P271:P327" si="112">SUM(N271:O271)</f>
        <v>0</v>
      </c>
      <c r="Q271" s="64">
        <f t="shared" ref="Q271:Q328" si="113">P271+M271+J271</f>
        <v>419472</v>
      </c>
    </row>
    <row r="272" spans="1:17" x14ac:dyDescent="0.2">
      <c r="A272" s="111"/>
      <c r="B272" s="113"/>
      <c r="C272" s="115"/>
      <c r="D272" s="36"/>
      <c r="E272" s="42">
        <v>241714.02</v>
      </c>
      <c r="F272" s="43">
        <v>86004.13</v>
      </c>
      <c r="G272" s="43"/>
      <c r="H272" s="43"/>
      <c r="I272" s="43"/>
      <c r="J272" s="34">
        <f t="shared" si="110"/>
        <v>327718.15000000002</v>
      </c>
      <c r="K272" s="55"/>
      <c r="L272" s="43"/>
      <c r="M272" s="34">
        <f t="shared" si="111"/>
        <v>0</v>
      </c>
      <c r="N272" s="55"/>
      <c r="O272" s="43"/>
      <c r="P272" s="33">
        <f t="shared" si="112"/>
        <v>0</v>
      </c>
      <c r="Q272" s="65">
        <f t="shared" si="113"/>
        <v>327718.15000000002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0"/>
        <v>2000</v>
      </c>
      <c r="K273" s="44">
        <v>0</v>
      </c>
      <c r="L273" s="38">
        <v>0</v>
      </c>
      <c r="M273" s="40">
        <f t="shared" si="111"/>
        <v>0</v>
      </c>
      <c r="N273" s="44">
        <v>0</v>
      </c>
      <c r="O273" s="38">
        <v>0</v>
      </c>
      <c r="P273" s="39">
        <f t="shared" si="112"/>
        <v>0</v>
      </c>
      <c r="Q273" s="66">
        <f t="shared" si="113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1601.29</v>
      </c>
      <c r="H274" s="43"/>
      <c r="I274" s="43"/>
      <c r="J274" s="34">
        <f t="shared" si="110"/>
        <v>1601.29</v>
      </c>
      <c r="K274" s="55"/>
      <c r="L274" s="43"/>
      <c r="M274" s="34">
        <f t="shared" si="111"/>
        <v>0</v>
      </c>
      <c r="N274" s="55"/>
      <c r="O274" s="43"/>
      <c r="P274" s="33">
        <f t="shared" si="112"/>
        <v>0</v>
      </c>
      <c r="Q274" s="65">
        <f t="shared" si="113"/>
        <v>1601.29</v>
      </c>
    </row>
    <row r="275" spans="1:17" ht="12.75" customHeight="1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0"/>
        <v>9630</v>
      </c>
      <c r="K275" s="44">
        <v>0</v>
      </c>
      <c r="L275" s="38">
        <v>0</v>
      </c>
      <c r="M275" s="40">
        <f t="shared" si="111"/>
        <v>0</v>
      </c>
      <c r="N275" s="44">
        <v>0</v>
      </c>
      <c r="O275" s="38">
        <v>0</v>
      </c>
      <c r="P275" s="39">
        <f t="shared" si="112"/>
        <v>0</v>
      </c>
      <c r="Q275" s="66">
        <f t="shared" si="113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13096.31</v>
      </c>
      <c r="H276" s="43"/>
      <c r="I276" s="43"/>
      <c r="J276" s="34">
        <f t="shared" si="110"/>
        <v>13096.31</v>
      </c>
      <c r="K276" s="55"/>
      <c r="L276" s="43"/>
      <c r="M276" s="34">
        <f t="shared" si="111"/>
        <v>0</v>
      </c>
      <c r="N276" s="55"/>
      <c r="O276" s="43"/>
      <c r="P276" s="33">
        <f t="shared" si="112"/>
        <v>0</v>
      </c>
      <c r="Q276" s="65">
        <f t="shared" si="113"/>
        <v>13096.31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14">E279+E281+E283+E285+E287+E289+E291+E293</f>
        <v>0</v>
      </c>
      <c r="F277" s="38">
        <f t="shared" si="114"/>
        <v>0</v>
      </c>
      <c r="G277" s="38">
        <f>G279+G281+G283+G285+G287+G289+G291+G293</f>
        <v>24830</v>
      </c>
      <c r="H277" s="38">
        <f t="shared" si="114"/>
        <v>0</v>
      </c>
      <c r="I277" s="38">
        <f t="shared" si="114"/>
        <v>0</v>
      </c>
      <c r="J277" s="40">
        <f t="shared" si="110"/>
        <v>24830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11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12"/>
        <v>0</v>
      </c>
      <c r="Q277" s="66">
        <f t="shared" si="113"/>
        <v>24830</v>
      </c>
    </row>
    <row r="278" spans="1:17" x14ac:dyDescent="0.2">
      <c r="A278" s="111"/>
      <c r="B278" s="113"/>
      <c r="C278" s="115"/>
      <c r="D278" s="36"/>
      <c r="E278" s="31">
        <f t="shared" si="114"/>
        <v>0</v>
      </c>
      <c r="F278" s="32">
        <f t="shared" si="114"/>
        <v>0</v>
      </c>
      <c r="G278" s="32">
        <f t="shared" si="114"/>
        <v>11922.12</v>
      </c>
      <c r="H278" s="32">
        <f t="shared" si="114"/>
        <v>0</v>
      </c>
      <c r="I278" s="32">
        <f t="shared" si="114"/>
        <v>0</v>
      </c>
      <c r="J278" s="34">
        <f t="shared" si="110"/>
        <v>11922.12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11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12"/>
        <v>0</v>
      </c>
      <c r="Q278" s="65">
        <f t="shared" si="113"/>
        <v>11922.12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10000</v>
      </c>
      <c r="H279" s="38">
        <v>0</v>
      </c>
      <c r="I279" s="38">
        <v>0</v>
      </c>
      <c r="J279" s="40">
        <f t="shared" si="110"/>
        <v>10000</v>
      </c>
      <c r="K279" s="44">
        <v>0</v>
      </c>
      <c r="L279" s="38">
        <v>0</v>
      </c>
      <c r="M279" s="40">
        <f t="shared" si="111"/>
        <v>0</v>
      </c>
      <c r="N279" s="44">
        <v>0</v>
      </c>
      <c r="O279" s="38">
        <v>0</v>
      </c>
      <c r="P279" s="39">
        <f t="shared" si="112"/>
        <v>0</v>
      </c>
      <c r="Q279" s="66">
        <f t="shared" si="113"/>
        <v>10000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3791.79</v>
      </c>
      <c r="H280" s="43"/>
      <c r="I280" s="43"/>
      <c r="J280" s="34">
        <f t="shared" si="110"/>
        <v>3791.79</v>
      </c>
      <c r="K280" s="55"/>
      <c r="L280" s="43"/>
      <c r="M280" s="34">
        <f t="shared" si="111"/>
        <v>0</v>
      </c>
      <c r="N280" s="55"/>
      <c r="O280" s="43"/>
      <c r="P280" s="33">
        <f t="shared" si="112"/>
        <v>0</v>
      </c>
      <c r="Q280" s="65">
        <f t="shared" si="113"/>
        <v>3791.79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30</v>
      </c>
      <c r="H281" s="38">
        <v>0</v>
      </c>
      <c r="I281" s="38">
        <v>0</v>
      </c>
      <c r="J281" s="40">
        <f t="shared" si="110"/>
        <v>30</v>
      </c>
      <c r="K281" s="44">
        <v>0</v>
      </c>
      <c r="L281" s="38">
        <v>0</v>
      </c>
      <c r="M281" s="40">
        <f t="shared" si="111"/>
        <v>0</v>
      </c>
      <c r="N281" s="44">
        <v>0</v>
      </c>
      <c r="O281" s="38">
        <v>0</v>
      </c>
      <c r="P281" s="39">
        <f t="shared" si="112"/>
        <v>0</v>
      </c>
      <c r="Q281" s="66">
        <f t="shared" si="113"/>
        <v>30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10"/>
        <v>10.99</v>
      </c>
      <c r="K282" s="55"/>
      <c r="L282" s="43"/>
      <c r="M282" s="34">
        <f t="shared" si="111"/>
        <v>0</v>
      </c>
      <c r="N282" s="55"/>
      <c r="O282" s="43"/>
      <c r="P282" s="33">
        <f t="shared" si="112"/>
        <v>0</v>
      </c>
      <c r="Q282" s="65">
        <f t="shared" si="113"/>
        <v>10.99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10"/>
        <v>1850</v>
      </c>
      <c r="K283" s="44">
        <v>0</v>
      </c>
      <c r="L283" s="38">
        <v>0</v>
      </c>
      <c r="M283" s="40">
        <f t="shared" si="111"/>
        <v>0</v>
      </c>
      <c r="N283" s="44">
        <v>0</v>
      </c>
      <c r="O283" s="38">
        <v>0</v>
      </c>
      <c r="P283" s="39">
        <f t="shared" si="112"/>
        <v>0</v>
      </c>
      <c r="Q283" s="66">
        <f t="shared" si="113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10"/>
        <v>160.76</v>
      </c>
      <c r="K284" s="55"/>
      <c r="L284" s="43"/>
      <c r="M284" s="34">
        <f t="shared" ref="M284:M327" si="115">SUM(K284:L284)</f>
        <v>0</v>
      </c>
      <c r="N284" s="55"/>
      <c r="O284" s="43"/>
      <c r="P284" s="33">
        <f t="shared" si="112"/>
        <v>0</v>
      </c>
      <c r="Q284" s="65">
        <f t="shared" si="113"/>
        <v>160.76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0"/>
        <v>0</v>
      </c>
      <c r="K285" s="44">
        <v>0</v>
      </c>
      <c r="L285" s="38">
        <v>0</v>
      </c>
      <c r="M285" s="40">
        <f t="shared" si="115"/>
        <v>0</v>
      </c>
      <c r="N285" s="44">
        <v>0</v>
      </c>
      <c r="O285" s="38">
        <v>0</v>
      </c>
      <c r="P285" s="39">
        <f t="shared" si="112"/>
        <v>0</v>
      </c>
      <c r="Q285" s="66">
        <f t="shared" si="113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0"/>
        <v>0</v>
      </c>
      <c r="K286" s="55"/>
      <c r="L286" s="43"/>
      <c r="M286" s="34">
        <f t="shared" si="115"/>
        <v>0</v>
      </c>
      <c r="N286" s="55"/>
      <c r="O286" s="43"/>
      <c r="P286" s="33">
        <f t="shared" si="112"/>
        <v>0</v>
      </c>
      <c r="Q286" s="65">
        <f t="shared" si="113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0"/>
        <v>8000</v>
      </c>
      <c r="K287" s="44">
        <v>0</v>
      </c>
      <c r="L287" s="38">
        <v>0</v>
      </c>
      <c r="M287" s="40">
        <f t="shared" si="115"/>
        <v>0</v>
      </c>
      <c r="N287" s="44">
        <v>0</v>
      </c>
      <c r="O287" s="38">
        <v>0</v>
      </c>
      <c r="P287" s="39">
        <f t="shared" si="112"/>
        <v>0</v>
      </c>
      <c r="Q287" s="66">
        <f t="shared" si="113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6062.02</v>
      </c>
      <c r="H288" s="43"/>
      <c r="I288" s="43"/>
      <c r="J288" s="34">
        <f t="shared" si="110"/>
        <v>6062.02</v>
      </c>
      <c r="K288" s="55"/>
      <c r="L288" s="43"/>
      <c r="M288" s="34">
        <f t="shared" si="115"/>
        <v>0</v>
      </c>
      <c r="N288" s="55"/>
      <c r="O288" s="43"/>
      <c r="P288" s="33">
        <f t="shared" si="112"/>
        <v>0</v>
      </c>
      <c r="Q288" s="65">
        <f t="shared" si="113"/>
        <v>6062.02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0"/>
        <v>500</v>
      </c>
      <c r="K289" s="44">
        <v>0</v>
      </c>
      <c r="L289" s="38">
        <v>0</v>
      </c>
      <c r="M289" s="40">
        <f t="shared" si="115"/>
        <v>0</v>
      </c>
      <c r="N289" s="44">
        <v>0</v>
      </c>
      <c r="O289" s="38">
        <v>0</v>
      </c>
      <c r="P289" s="39">
        <f t="shared" si="112"/>
        <v>0</v>
      </c>
      <c r="Q289" s="66">
        <f t="shared" si="113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591.99</v>
      </c>
      <c r="H290" s="43"/>
      <c r="I290" s="43"/>
      <c r="J290" s="34">
        <f t="shared" si="110"/>
        <v>591.99</v>
      </c>
      <c r="K290" s="55"/>
      <c r="L290" s="43"/>
      <c r="M290" s="34">
        <f t="shared" si="115"/>
        <v>0</v>
      </c>
      <c r="N290" s="55"/>
      <c r="O290" s="43"/>
      <c r="P290" s="33">
        <f t="shared" si="112"/>
        <v>0</v>
      </c>
      <c r="Q290" s="65">
        <f t="shared" si="113"/>
        <v>591.99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150</v>
      </c>
      <c r="H291" s="38">
        <v>0</v>
      </c>
      <c r="I291" s="38">
        <v>0</v>
      </c>
      <c r="J291" s="40">
        <f t="shared" si="110"/>
        <v>150</v>
      </c>
      <c r="K291" s="44">
        <v>0</v>
      </c>
      <c r="L291" s="38">
        <v>0</v>
      </c>
      <c r="M291" s="40">
        <f t="shared" si="115"/>
        <v>0</v>
      </c>
      <c r="N291" s="44">
        <v>0</v>
      </c>
      <c r="O291" s="38">
        <v>0</v>
      </c>
      <c r="P291" s="39">
        <f t="shared" si="112"/>
        <v>0</v>
      </c>
      <c r="Q291" s="66">
        <f t="shared" si="113"/>
        <v>150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0</v>
      </c>
      <c r="H292" s="43"/>
      <c r="I292" s="43"/>
      <c r="J292" s="34">
        <f t="shared" si="110"/>
        <v>0</v>
      </c>
      <c r="K292" s="55"/>
      <c r="L292" s="43"/>
      <c r="M292" s="34">
        <f t="shared" si="115"/>
        <v>0</v>
      </c>
      <c r="N292" s="55"/>
      <c r="O292" s="43"/>
      <c r="P292" s="33">
        <f t="shared" si="112"/>
        <v>0</v>
      </c>
      <c r="Q292" s="65">
        <f t="shared" si="113"/>
        <v>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10"/>
        <v>4300</v>
      </c>
      <c r="K293" s="44">
        <v>0</v>
      </c>
      <c r="L293" s="38">
        <v>0</v>
      </c>
      <c r="M293" s="40">
        <f t="shared" si="115"/>
        <v>0</v>
      </c>
      <c r="N293" s="44">
        <v>0</v>
      </c>
      <c r="O293" s="38">
        <v>0</v>
      </c>
      <c r="P293" s="39">
        <f t="shared" si="112"/>
        <v>0</v>
      </c>
      <c r="Q293" s="66">
        <f t="shared" si="113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1304.57</v>
      </c>
      <c r="H294" s="43"/>
      <c r="I294" s="43"/>
      <c r="J294" s="34">
        <f t="shared" si="110"/>
        <v>1304.57</v>
      </c>
      <c r="K294" s="55"/>
      <c r="L294" s="43"/>
      <c r="M294" s="34">
        <f t="shared" si="115"/>
        <v>0</v>
      </c>
      <c r="N294" s="55"/>
      <c r="O294" s="43"/>
      <c r="P294" s="33">
        <f t="shared" si="112"/>
        <v>0</v>
      </c>
      <c r="Q294" s="65">
        <f t="shared" si="113"/>
        <v>1304.57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10"/>
        <v>16300</v>
      </c>
      <c r="K295" s="44">
        <v>0</v>
      </c>
      <c r="L295" s="38">
        <v>0</v>
      </c>
      <c r="M295" s="40">
        <f t="shared" si="115"/>
        <v>0</v>
      </c>
      <c r="N295" s="44">
        <v>0</v>
      </c>
      <c r="O295" s="38">
        <v>0</v>
      </c>
      <c r="P295" s="39">
        <f t="shared" si="112"/>
        <v>0</v>
      </c>
      <c r="Q295" s="66">
        <f t="shared" si="113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13751.67</v>
      </c>
      <c r="H296" s="43"/>
      <c r="I296" s="43"/>
      <c r="J296" s="34">
        <f t="shared" si="110"/>
        <v>13751.67</v>
      </c>
      <c r="K296" s="55"/>
      <c r="L296" s="43"/>
      <c r="M296" s="34">
        <f t="shared" si="115"/>
        <v>0</v>
      </c>
      <c r="N296" s="55"/>
      <c r="O296" s="43"/>
      <c r="P296" s="33">
        <f t="shared" si="112"/>
        <v>0</v>
      </c>
      <c r="Q296" s="65">
        <f t="shared" si="113"/>
        <v>13751.67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350</v>
      </c>
      <c r="H297" s="38">
        <v>0</v>
      </c>
      <c r="I297" s="38">
        <v>0</v>
      </c>
      <c r="J297" s="40">
        <f t="shared" si="110"/>
        <v>350</v>
      </c>
      <c r="K297" s="44">
        <v>0</v>
      </c>
      <c r="L297" s="38">
        <v>0</v>
      </c>
      <c r="M297" s="40">
        <f t="shared" si="115"/>
        <v>0</v>
      </c>
      <c r="N297" s="44">
        <v>0</v>
      </c>
      <c r="O297" s="38">
        <v>0</v>
      </c>
      <c r="P297" s="39">
        <f t="shared" si="112"/>
        <v>0</v>
      </c>
      <c r="Q297" s="66">
        <f t="shared" si="113"/>
        <v>350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16">SUM(E298:I298)</f>
        <v>0</v>
      </c>
      <c r="K298" s="55"/>
      <c r="L298" s="43"/>
      <c r="M298" s="34">
        <f t="shared" si="115"/>
        <v>0</v>
      </c>
      <c r="N298" s="55"/>
      <c r="O298" s="43"/>
      <c r="P298" s="33">
        <f t="shared" si="112"/>
        <v>0</v>
      </c>
      <c r="Q298" s="65">
        <f t="shared" si="113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52077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16"/>
        <v>52077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15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12"/>
        <v>0</v>
      </c>
      <c r="Q299" s="66">
        <f t="shared" si="113"/>
        <v>52077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39510.949999999997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16"/>
        <v>39510.949999999997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15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12"/>
        <v>0</v>
      </c>
      <c r="Q300" s="65">
        <f t="shared" si="113"/>
        <v>39510.949999999997</v>
      </c>
    </row>
    <row r="301" spans="1:17" ht="12.75" customHeight="1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16"/>
        <v>2000</v>
      </c>
      <c r="K301" s="44">
        <v>0</v>
      </c>
      <c r="L301" s="38">
        <v>0</v>
      </c>
      <c r="M301" s="40">
        <f t="shared" si="115"/>
        <v>0</v>
      </c>
      <c r="N301" s="44">
        <v>0</v>
      </c>
      <c r="O301" s="38">
        <v>0</v>
      </c>
      <c r="P301" s="39">
        <f t="shared" si="112"/>
        <v>0</v>
      </c>
      <c r="Q301" s="66">
        <f t="shared" si="113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1142</v>
      </c>
      <c r="H302" s="43"/>
      <c r="I302" s="43"/>
      <c r="J302" s="34">
        <f t="shared" si="116"/>
        <v>1142</v>
      </c>
      <c r="K302" s="55"/>
      <c r="L302" s="43"/>
      <c r="M302" s="34">
        <f t="shared" si="115"/>
        <v>0</v>
      </c>
      <c r="N302" s="55"/>
      <c r="O302" s="43"/>
      <c r="P302" s="33">
        <f t="shared" si="112"/>
        <v>0</v>
      </c>
      <c r="Q302" s="65">
        <f t="shared" si="113"/>
        <v>1142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5000</v>
      </c>
      <c r="H303" s="38">
        <v>0</v>
      </c>
      <c r="I303" s="38">
        <v>0</v>
      </c>
      <c r="J303" s="40">
        <f t="shared" si="116"/>
        <v>5000</v>
      </c>
      <c r="K303" s="44">
        <v>0</v>
      </c>
      <c r="L303" s="38">
        <v>0</v>
      </c>
      <c r="M303" s="40">
        <f t="shared" si="115"/>
        <v>0</v>
      </c>
      <c r="N303" s="44">
        <v>0</v>
      </c>
      <c r="O303" s="38">
        <v>0</v>
      </c>
      <c r="P303" s="39">
        <f t="shared" si="112"/>
        <v>0</v>
      </c>
      <c r="Q303" s="66">
        <f t="shared" si="113"/>
        <v>5000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3496.49</v>
      </c>
      <c r="H304" s="43"/>
      <c r="I304" s="43"/>
      <c r="J304" s="34">
        <f t="shared" si="116"/>
        <v>3496.49</v>
      </c>
      <c r="K304" s="55"/>
      <c r="L304" s="43"/>
      <c r="M304" s="34">
        <f t="shared" si="115"/>
        <v>0</v>
      </c>
      <c r="N304" s="55"/>
      <c r="O304" s="43"/>
      <c r="P304" s="33">
        <f t="shared" si="112"/>
        <v>0</v>
      </c>
      <c r="Q304" s="65">
        <f t="shared" si="113"/>
        <v>3496.49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1100</v>
      </c>
      <c r="H305" s="38">
        <v>0</v>
      </c>
      <c r="I305" s="38">
        <v>0</v>
      </c>
      <c r="J305" s="40">
        <f t="shared" si="116"/>
        <v>1100</v>
      </c>
      <c r="K305" s="44">
        <v>0</v>
      </c>
      <c r="L305" s="38">
        <v>0</v>
      </c>
      <c r="M305" s="40">
        <f t="shared" si="115"/>
        <v>0</v>
      </c>
      <c r="N305" s="44">
        <v>0</v>
      </c>
      <c r="O305" s="38">
        <v>0</v>
      </c>
      <c r="P305" s="39">
        <f t="shared" si="112"/>
        <v>0</v>
      </c>
      <c r="Q305" s="66">
        <f t="shared" si="113"/>
        <v>1100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1084.55</v>
      </c>
      <c r="H306" s="43"/>
      <c r="I306" s="43"/>
      <c r="J306" s="34">
        <f t="shared" si="116"/>
        <v>1084.55</v>
      </c>
      <c r="K306" s="55"/>
      <c r="L306" s="43"/>
      <c r="M306" s="34">
        <f t="shared" si="115"/>
        <v>0</v>
      </c>
      <c r="N306" s="55"/>
      <c r="O306" s="43"/>
      <c r="P306" s="33">
        <f t="shared" si="112"/>
        <v>0</v>
      </c>
      <c r="Q306" s="65">
        <f t="shared" si="113"/>
        <v>1084.55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16"/>
        <v>106</v>
      </c>
      <c r="K307" s="44">
        <v>0</v>
      </c>
      <c r="L307" s="38">
        <v>0</v>
      </c>
      <c r="M307" s="40">
        <f t="shared" si="115"/>
        <v>0</v>
      </c>
      <c r="N307" s="44">
        <v>0</v>
      </c>
      <c r="O307" s="38">
        <v>0</v>
      </c>
      <c r="P307" s="39">
        <f t="shared" si="112"/>
        <v>0</v>
      </c>
      <c r="Q307" s="66">
        <f t="shared" si="113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16"/>
        <v>100.55</v>
      </c>
      <c r="K308" s="55"/>
      <c r="L308" s="43"/>
      <c r="M308" s="34">
        <f t="shared" si="115"/>
        <v>0</v>
      </c>
      <c r="N308" s="55"/>
      <c r="O308" s="43"/>
      <c r="P308" s="33">
        <f t="shared" si="112"/>
        <v>0</v>
      </c>
      <c r="Q308" s="65">
        <f t="shared" si="113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3200</v>
      </c>
      <c r="H309" s="38">
        <v>0</v>
      </c>
      <c r="I309" s="38">
        <v>0</v>
      </c>
      <c r="J309" s="40">
        <f t="shared" si="116"/>
        <v>3200</v>
      </c>
      <c r="K309" s="44">
        <v>0</v>
      </c>
      <c r="L309" s="38">
        <v>0</v>
      </c>
      <c r="M309" s="40">
        <f t="shared" si="115"/>
        <v>0</v>
      </c>
      <c r="N309" s="44">
        <v>0</v>
      </c>
      <c r="O309" s="38">
        <v>0</v>
      </c>
      <c r="P309" s="39">
        <f t="shared" si="112"/>
        <v>0</v>
      </c>
      <c r="Q309" s="66">
        <f t="shared" si="113"/>
        <v>3200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2789.01</v>
      </c>
      <c r="H310" s="43"/>
      <c r="I310" s="43"/>
      <c r="J310" s="34">
        <f t="shared" si="116"/>
        <v>2789.01</v>
      </c>
      <c r="K310" s="55"/>
      <c r="L310" s="43"/>
      <c r="M310" s="34">
        <f t="shared" si="115"/>
        <v>0</v>
      </c>
      <c r="N310" s="55"/>
      <c r="O310" s="43"/>
      <c r="P310" s="33">
        <f t="shared" si="112"/>
        <v>0</v>
      </c>
      <c r="Q310" s="65">
        <f t="shared" si="113"/>
        <v>2789.01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16"/>
        <v>13700</v>
      </c>
      <c r="K311" s="44">
        <v>0</v>
      </c>
      <c r="L311" s="38">
        <v>0</v>
      </c>
      <c r="M311" s="40">
        <f t="shared" si="115"/>
        <v>0</v>
      </c>
      <c r="N311" s="44">
        <v>0</v>
      </c>
      <c r="O311" s="38">
        <v>0</v>
      </c>
      <c r="P311" s="39">
        <f t="shared" si="112"/>
        <v>0</v>
      </c>
      <c r="Q311" s="66">
        <f t="shared" si="113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10500.15</v>
      </c>
      <c r="H312" s="43"/>
      <c r="I312" s="43"/>
      <c r="J312" s="34">
        <f t="shared" si="116"/>
        <v>10500.15</v>
      </c>
      <c r="K312" s="55"/>
      <c r="L312" s="43"/>
      <c r="M312" s="34">
        <f t="shared" si="115"/>
        <v>0</v>
      </c>
      <c r="N312" s="55"/>
      <c r="O312" s="43"/>
      <c r="P312" s="33">
        <f t="shared" si="112"/>
        <v>0</v>
      </c>
      <c r="Q312" s="65">
        <f t="shared" si="113"/>
        <v>10500.15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16"/>
        <v>7200</v>
      </c>
      <c r="K313" s="44">
        <v>0</v>
      </c>
      <c r="L313" s="38">
        <v>0</v>
      </c>
      <c r="M313" s="40">
        <f t="shared" si="115"/>
        <v>0</v>
      </c>
      <c r="N313" s="44">
        <v>0</v>
      </c>
      <c r="O313" s="38">
        <v>0</v>
      </c>
      <c r="P313" s="39">
        <f t="shared" si="112"/>
        <v>0</v>
      </c>
      <c r="Q313" s="66">
        <f t="shared" si="113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5785.34</v>
      </c>
      <c r="H314" s="43"/>
      <c r="I314" s="43"/>
      <c r="J314" s="34">
        <f t="shared" si="116"/>
        <v>5785.34</v>
      </c>
      <c r="K314" s="55"/>
      <c r="L314" s="43"/>
      <c r="M314" s="34">
        <f t="shared" si="115"/>
        <v>0</v>
      </c>
      <c r="N314" s="55"/>
      <c r="O314" s="43"/>
      <c r="P314" s="33">
        <f t="shared" si="112"/>
        <v>0</v>
      </c>
      <c r="Q314" s="65">
        <f t="shared" si="113"/>
        <v>5785.34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2670</v>
      </c>
      <c r="H315" s="38">
        <v>0</v>
      </c>
      <c r="I315" s="38">
        <v>0</v>
      </c>
      <c r="J315" s="40">
        <f t="shared" si="116"/>
        <v>2670</v>
      </c>
      <c r="K315" s="44">
        <v>0</v>
      </c>
      <c r="L315" s="38">
        <v>0</v>
      </c>
      <c r="M315" s="40">
        <f t="shared" si="115"/>
        <v>0</v>
      </c>
      <c r="N315" s="44">
        <v>0</v>
      </c>
      <c r="O315" s="38">
        <v>0</v>
      </c>
      <c r="P315" s="39">
        <f t="shared" si="112"/>
        <v>0</v>
      </c>
      <c r="Q315" s="66">
        <f t="shared" si="113"/>
        <v>2670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1976.07</v>
      </c>
      <c r="H316" s="43"/>
      <c r="I316" s="43"/>
      <c r="J316" s="34">
        <f t="shared" si="116"/>
        <v>1976.07</v>
      </c>
      <c r="K316" s="55"/>
      <c r="L316" s="43"/>
      <c r="M316" s="34">
        <f t="shared" si="115"/>
        <v>0</v>
      </c>
      <c r="N316" s="55"/>
      <c r="O316" s="43"/>
      <c r="P316" s="33">
        <f t="shared" si="112"/>
        <v>0</v>
      </c>
      <c r="Q316" s="65">
        <f t="shared" si="113"/>
        <v>1976.07</v>
      </c>
    </row>
    <row r="317" spans="1:17" ht="12.75" customHeight="1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16"/>
        <v>16000</v>
      </c>
      <c r="K317" s="44">
        <v>0</v>
      </c>
      <c r="L317" s="38">
        <v>0</v>
      </c>
      <c r="M317" s="40">
        <f t="shared" si="115"/>
        <v>0</v>
      </c>
      <c r="N317" s="44">
        <v>0</v>
      </c>
      <c r="O317" s="38">
        <v>0</v>
      </c>
      <c r="P317" s="39">
        <f t="shared" si="112"/>
        <v>0</v>
      </c>
      <c r="Q317" s="66">
        <f t="shared" si="113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11637.4</v>
      </c>
      <c r="H318" s="43"/>
      <c r="I318" s="43"/>
      <c r="J318" s="34">
        <f t="shared" si="116"/>
        <v>11637.4</v>
      </c>
      <c r="K318" s="55"/>
      <c r="L318" s="43"/>
      <c r="M318" s="34">
        <f t="shared" si="115"/>
        <v>0</v>
      </c>
      <c r="N318" s="55"/>
      <c r="O318" s="43"/>
      <c r="P318" s="33">
        <f t="shared" si="112"/>
        <v>0</v>
      </c>
      <c r="Q318" s="65">
        <f t="shared" si="113"/>
        <v>11637.4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16"/>
        <v>0</v>
      </c>
      <c r="K319" s="44">
        <v>0</v>
      </c>
      <c r="L319" s="38">
        <v>0</v>
      </c>
      <c r="M319" s="40">
        <f t="shared" si="115"/>
        <v>0</v>
      </c>
      <c r="N319" s="44">
        <v>0</v>
      </c>
      <c r="O319" s="38">
        <v>0</v>
      </c>
      <c r="P319" s="39">
        <f t="shared" si="112"/>
        <v>0</v>
      </c>
      <c r="Q319" s="66">
        <f t="shared" si="113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16"/>
        <v>0</v>
      </c>
      <c r="K320" s="55"/>
      <c r="L320" s="43"/>
      <c r="M320" s="34">
        <f t="shared" si="115"/>
        <v>0</v>
      </c>
      <c r="N320" s="55"/>
      <c r="O320" s="43"/>
      <c r="P320" s="33">
        <f t="shared" si="112"/>
        <v>0</v>
      </c>
      <c r="Q320" s="65">
        <f t="shared" si="113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1101</v>
      </c>
      <c r="H321" s="38">
        <v>0</v>
      </c>
      <c r="I321" s="38">
        <v>0</v>
      </c>
      <c r="J321" s="40">
        <f t="shared" si="116"/>
        <v>1101</v>
      </c>
      <c r="K321" s="44">
        <v>0</v>
      </c>
      <c r="L321" s="38">
        <v>0</v>
      </c>
      <c r="M321" s="40">
        <f t="shared" si="115"/>
        <v>0</v>
      </c>
      <c r="N321" s="44">
        <v>0</v>
      </c>
      <c r="O321" s="38">
        <v>0</v>
      </c>
      <c r="P321" s="39">
        <f t="shared" si="112"/>
        <v>0</v>
      </c>
      <c r="Q321" s="66">
        <f t="shared" si="113"/>
        <v>1101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999.39</v>
      </c>
      <c r="H322" s="43"/>
      <c r="I322" s="43"/>
      <c r="J322" s="34">
        <f t="shared" si="116"/>
        <v>999.39</v>
      </c>
      <c r="K322" s="55"/>
      <c r="L322" s="43"/>
      <c r="M322" s="34">
        <f t="shared" si="115"/>
        <v>0</v>
      </c>
      <c r="N322" s="55"/>
      <c r="O322" s="43"/>
      <c r="P322" s="33">
        <f t="shared" si="112"/>
        <v>0</v>
      </c>
      <c r="Q322" s="65">
        <f t="shared" si="113"/>
        <v>999.39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16"/>
        <v>8506</v>
      </c>
      <c r="K323" s="44">
        <v>0</v>
      </c>
      <c r="L323" s="38">
        <v>0</v>
      </c>
      <c r="M323" s="40">
        <f t="shared" si="115"/>
        <v>0</v>
      </c>
      <c r="N323" s="44">
        <v>0</v>
      </c>
      <c r="O323" s="38">
        <v>0</v>
      </c>
      <c r="P323" s="39">
        <f t="shared" si="112"/>
        <v>0</v>
      </c>
      <c r="Q323" s="66">
        <f t="shared" si="113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6379.38</v>
      </c>
      <c r="I324" s="43"/>
      <c r="J324" s="34">
        <f t="shared" si="116"/>
        <v>6379.38</v>
      </c>
      <c r="K324" s="55"/>
      <c r="L324" s="43"/>
      <c r="M324" s="34">
        <f t="shared" si="115"/>
        <v>0</v>
      </c>
      <c r="N324" s="55"/>
      <c r="O324" s="43"/>
      <c r="P324" s="33">
        <f t="shared" si="112"/>
        <v>0</v>
      </c>
      <c r="Q324" s="65">
        <f t="shared" si="113"/>
        <v>6379.38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800</v>
      </c>
      <c r="I325" s="38">
        <v>0</v>
      </c>
      <c r="J325" s="40">
        <f t="shared" si="116"/>
        <v>800</v>
      </c>
      <c r="K325" s="44">
        <v>0</v>
      </c>
      <c r="L325" s="38">
        <v>0</v>
      </c>
      <c r="M325" s="40">
        <f t="shared" si="115"/>
        <v>0</v>
      </c>
      <c r="N325" s="44">
        <v>0</v>
      </c>
      <c r="O325" s="38">
        <v>0</v>
      </c>
      <c r="P325" s="39">
        <f t="shared" si="112"/>
        <v>0</v>
      </c>
      <c r="Q325" s="66">
        <f t="shared" si="113"/>
        <v>800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710.51</v>
      </c>
      <c r="I326" s="43"/>
      <c r="J326" s="34">
        <f t="shared" si="116"/>
        <v>710.51</v>
      </c>
      <c r="K326" s="55"/>
      <c r="L326" s="43"/>
      <c r="M326" s="34">
        <f t="shared" si="115"/>
        <v>0</v>
      </c>
      <c r="N326" s="55"/>
      <c r="O326" s="43"/>
      <c r="P326" s="33">
        <f t="shared" si="112"/>
        <v>0</v>
      </c>
      <c r="Q326" s="65">
        <f t="shared" si="113"/>
        <v>710.51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6"/>
        <v>0</v>
      </c>
      <c r="K327" s="44">
        <v>810</v>
      </c>
      <c r="L327" s="38">
        <v>0</v>
      </c>
      <c r="M327" s="40">
        <f t="shared" si="115"/>
        <v>810</v>
      </c>
      <c r="N327" s="44">
        <v>0</v>
      </c>
      <c r="O327" s="38">
        <v>0</v>
      </c>
      <c r="P327" s="39">
        <f t="shared" si="112"/>
        <v>0</v>
      </c>
      <c r="Q327" s="66">
        <f t="shared" si="113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>
        <v>806.4</v>
      </c>
      <c r="L328" s="45"/>
      <c r="M328" s="24">
        <f>SUM(K328:L328)</f>
        <v>806.4</v>
      </c>
      <c r="N328" s="56"/>
      <c r="O328" s="45"/>
      <c r="P328" s="23">
        <f>SUM(N328:O328)</f>
        <v>0</v>
      </c>
      <c r="Q328" s="63">
        <f t="shared" si="113"/>
        <v>806.4</v>
      </c>
    </row>
  </sheetData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pane ySplit="3" topLeftCell="A202" activePane="bottomLeft" state="frozen"/>
      <selection pane="bottomLeft" activeCell="O211" sqref="O211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908348</v>
      </c>
      <c r="F4" s="5">
        <f t="shared" si="0"/>
        <v>325269</v>
      </c>
      <c r="G4" s="5">
        <f t="shared" si="0"/>
        <v>1353736</v>
      </c>
      <c r="H4" s="5">
        <f t="shared" si="0"/>
        <v>195041</v>
      </c>
      <c r="I4" s="5">
        <f t="shared" si="0"/>
        <v>18866</v>
      </c>
      <c r="J4" s="6">
        <f t="shared" ref="J4:J9" si="1">SUM(E4:I4)</f>
        <v>2801260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393468</v>
      </c>
      <c r="P4" s="7">
        <f>SUM(N4:O4)</f>
        <v>393468</v>
      </c>
      <c r="Q4" s="8">
        <f>P4+M4+J4</f>
        <v>4101670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K7+K40+K59+K86+K97+K110+K117+K134+K147+K158+K185+K226+K249+K270</f>
        <v>0</v>
      </c>
      <c r="L5" s="13">
        <f>L7+L40+L59+L86+L97+L110+L117+L134+L147+L158+L185+L226+L249+L270</f>
        <v>0</v>
      </c>
      <c r="M5" s="13">
        <f>SUM(K5:L5)</f>
        <v>0</v>
      </c>
      <c r="N5" s="13">
        <f>N7+N40+N59+N86+N97+N110+N117+N134+N147+N158+N185+N226+N249+N270</f>
        <v>0</v>
      </c>
      <c r="O5" s="13">
        <f>O7+O40+O59+O86+O97+O110+O117+O134+O147+O158+O185+O226+O249+O270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51625</v>
      </c>
      <c r="H6" s="17">
        <f t="shared" si="2"/>
        <v>15723</v>
      </c>
      <c r="I6" s="17">
        <f t="shared" si="2"/>
        <v>0</v>
      </c>
      <c r="J6" s="18">
        <f t="shared" si="1"/>
        <v>108708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154988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26700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26700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32980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11200</v>
      </c>
      <c r="H24" s="38">
        <v>0</v>
      </c>
      <c r="I24" s="38">
        <v>0</v>
      </c>
      <c r="J24" s="39">
        <f t="shared" si="7"/>
        <v>11200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11200</v>
      </c>
    </row>
    <row r="25" spans="1:17" x14ac:dyDescent="0.2">
      <c r="A25" s="113"/>
      <c r="B25" s="113"/>
      <c r="C25" s="11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18500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18752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18752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</row>
    <row r="42" spans="1:17" x14ac:dyDescent="0.2">
      <c r="A42" s="113"/>
      <c r="B42" s="113"/>
      <c r="C42" s="11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2300</v>
      </c>
      <c r="H51" s="38">
        <v>0</v>
      </c>
      <c r="I51" s="38">
        <v>0</v>
      </c>
      <c r="J51" s="29">
        <f t="shared" si="11"/>
        <v>2300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2300</v>
      </c>
    </row>
    <row r="52" spans="1:17" x14ac:dyDescent="0.2">
      <c r="A52" s="113"/>
      <c r="B52" s="113"/>
      <c r="C52" s="11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61386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61681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72681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25930</v>
      </c>
      <c r="H62" s="38">
        <v>0</v>
      </c>
      <c r="I62" s="38">
        <v>0</v>
      </c>
      <c r="J62" s="29">
        <f>SUM(E62:I62)</f>
        <v>25930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25930</v>
      </c>
    </row>
    <row r="63" spans="1:17" x14ac:dyDescent="0.2">
      <c r="A63" s="113"/>
      <c r="B63" s="113"/>
      <c r="C63" s="11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7850</v>
      </c>
      <c r="H78" s="38">
        <v>0</v>
      </c>
      <c r="I78" s="38">
        <v>0</v>
      </c>
      <c r="J78" s="29">
        <f>SUM(E78:I78)</f>
        <v>7850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11850</v>
      </c>
    </row>
    <row r="79" spans="1:17" x14ac:dyDescent="0.2">
      <c r="A79" s="113"/>
      <c r="B79" s="113"/>
      <c r="C79" s="11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4379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18865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18865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0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3335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5206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5206</v>
      </c>
    </row>
    <row r="88" spans="1:17" x14ac:dyDescent="0.2">
      <c r="A88" s="113"/>
      <c r="B88" s="113"/>
      <c r="C88" s="11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7" ht="12.75" customHeight="1" x14ac:dyDescent="0.2">
      <c r="A89" s="117" t="s">
        <v>81</v>
      </c>
      <c r="B89" s="117"/>
      <c r="C89" s="119" t="s">
        <v>84</v>
      </c>
      <c r="D89" s="110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110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39323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160264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162764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15844</v>
      </c>
      <c r="H106" s="38">
        <v>0</v>
      </c>
      <c r="I106" s="38">
        <v>0</v>
      </c>
      <c r="J106" s="29">
        <f t="shared" si="33"/>
        <v>16614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16614</v>
      </c>
    </row>
    <row r="107" spans="1:17" ht="13.5" thickBot="1" x14ac:dyDescent="0.25">
      <c r="A107" s="113"/>
      <c r="B107" s="113"/>
      <c r="C107" s="11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199827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199827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199827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198357</v>
      </c>
      <c r="H111" s="27">
        <v>0</v>
      </c>
      <c r="I111" s="27">
        <v>0</v>
      </c>
      <c r="J111" s="29">
        <f>SUM(E111:I111)</f>
        <v>198357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198357</v>
      </c>
    </row>
    <row r="112" spans="1:17" x14ac:dyDescent="0.2">
      <c r="A112" s="113"/>
      <c r="B112" s="113"/>
      <c r="C112" s="11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46500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49400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136560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13500</v>
      </c>
      <c r="H120" s="38">
        <v>0</v>
      </c>
      <c r="I120" s="38">
        <v>0</v>
      </c>
      <c r="J120" s="29">
        <f t="shared" si="43"/>
        <v>13500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13500</v>
      </c>
    </row>
    <row r="121" spans="1:17" x14ac:dyDescent="0.2">
      <c r="A121" s="111"/>
      <c r="B121" s="113"/>
      <c r="C121" s="11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177740</v>
      </c>
      <c r="F133" s="17">
        <f t="shared" si="52"/>
        <v>60992</v>
      </c>
      <c r="G133" s="17">
        <f t="shared" si="52"/>
        <v>74430</v>
      </c>
      <c r="H133" s="17">
        <f t="shared" si="52"/>
        <v>2319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163179</v>
      </c>
      <c r="F135" s="27">
        <v>56687</v>
      </c>
      <c r="G135" s="27">
        <v>65770</v>
      </c>
      <c r="H135" s="27">
        <v>2299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8366</v>
      </c>
      <c r="H143" s="38">
        <v>20</v>
      </c>
      <c r="I143" s="38">
        <v>0</v>
      </c>
      <c r="J143" s="28">
        <f t="shared" si="53"/>
        <v>27252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27252</v>
      </c>
    </row>
    <row r="144" spans="1:17" ht="13.5" thickBot="1" x14ac:dyDescent="0.25">
      <c r="A144" s="112"/>
      <c r="B144" s="114"/>
      <c r="C144" s="11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2">F159+F161+F163+F165+F167+F169+F171++F173+F175+F177+F179+F181</f>
        <v>10387</v>
      </c>
      <c r="G157" s="17">
        <f t="shared" si="62"/>
        <v>127880</v>
      </c>
      <c r="H157" s="17">
        <f t="shared" si="62"/>
        <v>200</v>
      </c>
      <c r="I157" s="17">
        <f t="shared" si="62"/>
        <v>0</v>
      </c>
      <c r="J157" s="19">
        <f>SUM(E157:I157)</f>
        <v>167657</v>
      </c>
      <c r="K157" s="52">
        <f t="shared" ref="K157:L158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8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172657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0</v>
      </c>
      <c r="F158" s="32">
        <f t="shared" si="62"/>
        <v>0</v>
      </c>
      <c r="G158" s="32">
        <f t="shared" si="62"/>
        <v>0</v>
      </c>
      <c r="H158" s="32">
        <f t="shared" si="62"/>
        <v>0</v>
      </c>
      <c r="I158" s="32">
        <f t="shared" si="62"/>
        <v>0</v>
      </c>
      <c r="J158" s="34">
        <f t="shared" ref="J158:J170" si="66">SUM(E158:I158)</f>
        <v>0</v>
      </c>
      <c r="K158" s="57">
        <f t="shared" si="63"/>
        <v>0</v>
      </c>
      <c r="L158" s="32">
        <f t="shared" si="63"/>
        <v>0</v>
      </c>
      <c r="M158" s="34">
        <f t="shared" ref="M158:M170" si="67">SUM(K158:L158)</f>
        <v>0</v>
      </c>
      <c r="N158" s="57">
        <f t="shared" si="64"/>
        <v>0</v>
      </c>
      <c r="O158" s="32">
        <f t="shared" si="64"/>
        <v>0</v>
      </c>
      <c r="P158" s="34">
        <f t="shared" ref="P158:P182" si="68">SUM(N158:O158)</f>
        <v>0</v>
      </c>
      <c r="Q158" s="35">
        <f t="shared" si="65"/>
        <v>0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6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8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/>
      <c r="F160" s="43"/>
      <c r="G160" s="43"/>
      <c r="H160" s="43"/>
      <c r="I160" s="43"/>
      <c r="J160" s="34">
        <f t="shared" si="66"/>
        <v>0</v>
      </c>
      <c r="K160" s="42"/>
      <c r="L160" s="43"/>
      <c r="M160" s="34">
        <f t="shared" si="67"/>
        <v>0</v>
      </c>
      <c r="N160" s="55"/>
      <c r="O160" s="43"/>
      <c r="P160" s="34">
        <f t="shared" si="68"/>
        <v>0</v>
      </c>
      <c r="Q160" s="35">
        <f t="shared" si="65"/>
        <v>0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47250</v>
      </c>
      <c r="H161" s="38">
        <v>0</v>
      </c>
      <c r="I161" s="38">
        <v>0</v>
      </c>
      <c r="J161" s="29">
        <f t="shared" si="66"/>
        <v>47250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5"/>
        <v>47250</v>
      </c>
    </row>
    <row r="162" spans="1:17" x14ac:dyDescent="0.2">
      <c r="A162" s="111"/>
      <c r="B162" s="113"/>
      <c r="C162" s="115"/>
      <c r="D162" s="36"/>
      <c r="E162" s="42"/>
      <c r="F162" s="43"/>
      <c r="G162" s="43"/>
      <c r="H162" s="43"/>
      <c r="I162" s="43"/>
      <c r="J162" s="34">
        <f t="shared" si="66"/>
        <v>0</v>
      </c>
      <c r="K162" s="55"/>
      <c r="L162" s="43"/>
      <c r="M162" s="34">
        <f t="shared" si="67"/>
        <v>0</v>
      </c>
      <c r="N162" s="55"/>
      <c r="O162" s="43"/>
      <c r="P162" s="34">
        <f t="shared" si="68"/>
        <v>0</v>
      </c>
      <c r="Q162" s="35">
        <f t="shared" si="65"/>
        <v>0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6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/>
      <c r="H164" s="43"/>
      <c r="I164" s="43"/>
      <c r="J164" s="34">
        <f t="shared" si="66"/>
        <v>0</v>
      </c>
      <c r="K164" s="55"/>
      <c r="L164" s="43"/>
      <c r="M164" s="34">
        <f t="shared" si="67"/>
        <v>0</v>
      </c>
      <c r="N164" s="55"/>
      <c r="O164" s="43"/>
      <c r="P164" s="34">
        <f t="shared" si="68"/>
        <v>0</v>
      </c>
      <c r="Q164" s="35">
        <f t="shared" si="65"/>
        <v>0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8700</v>
      </c>
      <c r="H165" s="38">
        <v>0</v>
      </c>
      <c r="I165" s="38">
        <v>0</v>
      </c>
      <c r="J165" s="29">
        <f t="shared" si="66"/>
        <v>8700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8700</v>
      </c>
    </row>
    <row r="166" spans="1:17" x14ac:dyDescent="0.2">
      <c r="A166" s="111"/>
      <c r="B166" s="113"/>
      <c r="C166" s="115"/>
      <c r="D166" s="131"/>
      <c r="E166" s="42"/>
      <c r="F166" s="43"/>
      <c r="G166" s="43"/>
      <c r="H166" s="43"/>
      <c r="I166" s="43"/>
      <c r="J166" s="34">
        <f t="shared" si="66"/>
        <v>0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5"/>
        <v>0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6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6"/>
        <v>0</v>
      </c>
      <c r="K170" s="55"/>
      <c r="L170" s="43"/>
      <c r="M170" s="34">
        <f t="shared" si="67"/>
        <v>0</v>
      </c>
      <c r="N170" s="55"/>
      <c r="O170" s="43"/>
      <c r="P170" s="34">
        <f t="shared" si="68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1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8"/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/>
      <c r="H172" s="43"/>
      <c r="I172" s="43"/>
      <c r="J172" s="34">
        <f t="shared" si="71"/>
        <v>0</v>
      </c>
      <c r="K172" s="55"/>
      <c r="L172" s="43"/>
      <c r="M172" s="34">
        <f t="shared" ref="M172:M182" si="72">SUM(K172:L172)</f>
        <v>0</v>
      </c>
      <c r="N172" s="55"/>
      <c r="O172" s="43"/>
      <c r="P172" s="34">
        <f t="shared" si="68"/>
        <v>0</v>
      </c>
      <c r="Q172" s="35">
        <f t="shared" si="65"/>
        <v>0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1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/>
      <c r="H174" s="43"/>
      <c r="I174" s="43"/>
      <c r="J174" s="34">
        <f t="shared" si="71"/>
        <v>0</v>
      </c>
      <c r="K174" s="55"/>
      <c r="L174" s="43"/>
      <c r="M174" s="34">
        <f t="shared" si="72"/>
        <v>0</v>
      </c>
      <c r="N174" s="55"/>
      <c r="O174" s="43"/>
      <c r="P174" s="34">
        <f t="shared" si="68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1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/>
      <c r="H176" s="43"/>
      <c r="I176" s="43"/>
      <c r="J176" s="34">
        <f t="shared" si="71"/>
        <v>0</v>
      </c>
      <c r="K176" s="55"/>
      <c r="L176" s="43"/>
      <c r="M176" s="34">
        <f t="shared" si="72"/>
        <v>0</v>
      </c>
      <c r="N176" s="55"/>
      <c r="O176" s="43"/>
      <c r="P176" s="34">
        <f t="shared" si="68"/>
        <v>0</v>
      </c>
      <c r="Q176" s="35">
        <f t="shared" si="65"/>
        <v>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1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/>
      <c r="H178" s="43"/>
      <c r="I178" s="43"/>
      <c r="J178" s="34">
        <f t="shared" si="71"/>
        <v>0</v>
      </c>
      <c r="K178" s="55"/>
      <c r="L178" s="43"/>
      <c r="M178" s="34">
        <f t="shared" ref="M178:M181" si="73">SUM(K178:L178)</f>
        <v>0</v>
      </c>
      <c r="N178" s="55"/>
      <c r="O178" s="43"/>
      <c r="P178" s="34">
        <f t="shared" si="68"/>
        <v>0</v>
      </c>
      <c r="Q178" s="35">
        <f t="shared" si="65"/>
        <v>0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4300</v>
      </c>
      <c r="H179" s="38">
        <v>0</v>
      </c>
      <c r="I179" s="38">
        <v>0</v>
      </c>
      <c r="J179" s="29">
        <f t="shared" si="71"/>
        <v>4300</v>
      </c>
      <c r="K179" s="44">
        <v>0</v>
      </c>
      <c r="L179" s="38">
        <v>0</v>
      </c>
      <c r="M179" s="40">
        <f t="shared" si="73"/>
        <v>0</v>
      </c>
      <c r="N179" s="44">
        <v>0</v>
      </c>
      <c r="O179" s="38">
        <v>0</v>
      </c>
      <c r="P179" s="40">
        <f t="shared" si="68"/>
        <v>0</v>
      </c>
      <c r="Q179" s="41">
        <f t="shared" si="65"/>
        <v>4300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/>
      <c r="H180" s="43"/>
      <c r="I180" s="43"/>
      <c r="J180" s="34">
        <f t="shared" si="71"/>
        <v>0</v>
      </c>
      <c r="K180" s="55"/>
      <c r="L180" s="43"/>
      <c r="M180" s="34">
        <f t="shared" si="73"/>
        <v>0</v>
      </c>
      <c r="N180" s="55"/>
      <c r="O180" s="43"/>
      <c r="P180" s="34">
        <f t="shared" si="68"/>
        <v>0</v>
      </c>
      <c r="Q180" s="35">
        <f t="shared" si="65"/>
        <v>0</v>
      </c>
    </row>
    <row r="181" spans="1:17" ht="13.5" customHeight="1" x14ac:dyDescent="0.2">
      <c r="A181" s="111" t="s">
        <v>318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1"/>
        <v>5000</v>
      </c>
      <c r="K181" s="44">
        <v>0</v>
      </c>
      <c r="L181" s="38">
        <v>0</v>
      </c>
      <c r="M181" s="40">
        <f t="shared" si="73"/>
        <v>0</v>
      </c>
      <c r="N181" s="44">
        <v>0</v>
      </c>
      <c r="O181" s="38">
        <v>0</v>
      </c>
      <c r="P181" s="40">
        <f t="shared" si="68"/>
        <v>0</v>
      </c>
      <c r="Q181" s="41">
        <f t="shared" si="65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/>
      <c r="H182" s="45"/>
      <c r="I182" s="45"/>
      <c r="J182" s="24">
        <f t="shared" si="71"/>
        <v>0</v>
      </c>
      <c r="K182" s="56"/>
      <c r="L182" s="45"/>
      <c r="M182" s="24">
        <f t="shared" si="72"/>
        <v>0</v>
      </c>
      <c r="N182" s="56"/>
      <c r="O182" s="45"/>
      <c r="P182" s="24">
        <f t="shared" si="68"/>
        <v>0</v>
      </c>
      <c r="Q182" s="25">
        <f t="shared" si="65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74">E186+E188+E190+E192++E206+E208+E210+E220+E222</f>
        <v>152122</v>
      </c>
      <c r="F184" s="17">
        <f t="shared" si="74"/>
        <v>53348</v>
      </c>
      <c r="G184" s="17">
        <f t="shared" si="74"/>
        <v>345454</v>
      </c>
      <c r="H184" s="17">
        <f t="shared" si="74"/>
        <v>650</v>
      </c>
      <c r="I184" s="17">
        <f t="shared" si="74"/>
        <v>1655</v>
      </c>
      <c r="J184" s="19">
        <f>SUM(E184:I184)</f>
        <v>553229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75">SUM(K184:L184)</f>
        <v>437612</v>
      </c>
      <c r="N184" s="52">
        <f>N186+N188+N190+N192++N206+N208+N210+N220+N222</f>
        <v>0</v>
      </c>
      <c r="O184" s="17">
        <f>O186+O188+O190+O192++O206+O208+O210+O220+O222</f>
        <v>299807</v>
      </c>
      <c r="P184" s="19">
        <f>SUM(N184:O184)</f>
        <v>299807</v>
      </c>
      <c r="Q184" s="20">
        <f>P184+M184+J184</f>
        <v>1290648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74"/>
        <v>0</v>
      </c>
      <c r="F185" s="22">
        <f t="shared" si="74"/>
        <v>0</v>
      </c>
      <c r="G185" s="22">
        <f t="shared" si="74"/>
        <v>0</v>
      </c>
      <c r="H185" s="22">
        <f t="shared" si="74"/>
        <v>0</v>
      </c>
      <c r="I185" s="22">
        <f t="shared" si="74"/>
        <v>0</v>
      </c>
      <c r="J185" s="24">
        <f t="shared" ref="J185:J223" si="76">SUM(E185:I185)</f>
        <v>0</v>
      </c>
      <c r="K185" s="53">
        <f>K187+K189+K191+K193++K207+K209+K211+K221+K223</f>
        <v>0</v>
      </c>
      <c r="L185" s="22">
        <f>L187+L189+L191+L193++L207+L209+L211+L221+L223</f>
        <v>0</v>
      </c>
      <c r="M185" s="24">
        <f t="shared" si="75"/>
        <v>0</v>
      </c>
      <c r="N185" s="53">
        <f>N187+N189+N191+N193++N207+N209+N211+N221+N223</f>
        <v>0</v>
      </c>
      <c r="O185" s="22">
        <f>O187+O189+O191+O193++O207+O209+O211+O221+O223</f>
        <v>0</v>
      </c>
      <c r="P185" s="24">
        <f t="shared" ref="P185:P223" si="77">SUM(N185:O185)</f>
        <v>0</v>
      </c>
      <c r="Q185" s="25">
        <f t="shared" ref="Q185:Q223" si="78">P185+M185+J185</f>
        <v>0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22840</v>
      </c>
      <c r="H186" s="27">
        <v>500</v>
      </c>
      <c r="I186" s="27">
        <v>0</v>
      </c>
      <c r="J186" s="29">
        <f t="shared" si="76"/>
        <v>165169</v>
      </c>
      <c r="K186" s="54">
        <v>0</v>
      </c>
      <c r="L186" s="27">
        <v>0</v>
      </c>
      <c r="M186" s="29">
        <f t="shared" si="75"/>
        <v>0</v>
      </c>
      <c r="N186" s="54">
        <v>0</v>
      </c>
      <c r="O186" s="27">
        <v>0</v>
      </c>
      <c r="P186" s="29">
        <f t="shared" si="77"/>
        <v>0</v>
      </c>
      <c r="Q186" s="30">
        <f t="shared" si="78"/>
        <v>165169</v>
      </c>
    </row>
    <row r="187" spans="1:17" x14ac:dyDescent="0.2">
      <c r="A187" s="123"/>
      <c r="B187" s="113"/>
      <c r="C187" s="115"/>
      <c r="D187" s="36"/>
      <c r="E187" s="42"/>
      <c r="F187" s="43"/>
      <c r="G187" s="43"/>
      <c r="H187" s="43"/>
      <c r="I187" s="43"/>
      <c r="J187" s="34">
        <f t="shared" si="76"/>
        <v>0</v>
      </c>
      <c r="K187" s="55"/>
      <c r="L187" s="43"/>
      <c r="M187" s="34">
        <f t="shared" si="75"/>
        <v>0</v>
      </c>
      <c r="N187" s="55"/>
      <c r="O187" s="43"/>
      <c r="P187" s="34">
        <f t="shared" si="77"/>
        <v>0</v>
      </c>
      <c r="Q187" s="35">
        <f t="shared" si="78"/>
        <v>0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6"/>
        <v>1900</v>
      </c>
      <c r="K188" s="44">
        <v>0</v>
      </c>
      <c r="L188" s="38">
        <v>0</v>
      </c>
      <c r="M188" s="40">
        <f t="shared" si="75"/>
        <v>0</v>
      </c>
      <c r="N188" s="44">
        <v>0</v>
      </c>
      <c r="O188" s="38">
        <v>0</v>
      </c>
      <c r="P188" s="40">
        <f t="shared" si="77"/>
        <v>0</v>
      </c>
      <c r="Q188" s="41">
        <f t="shared" si="78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/>
      <c r="H189" s="43"/>
      <c r="I189" s="43"/>
      <c r="J189" s="34">
        <f t="shared" si="76"/>
        <v>0</v>
      </c>
      <c r="K189" s="55"/>
      <c r="L189" s="43"/>
      <c r="M189" s="34">
        <f t="shared" si="75"/>
        <v>0</v>
      </c>
      <c r="N189" s="55"/>
      <c r="O189" s="43"/>
      <c r="P189" s="34">
        <f t="shared" si="77"/>
        <v>0</v>
      </c>
      <c r="Q189" s="35">
        <f t="shared" si="78"/>
        <v>0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6"/>
        <v>17725</v>
      </c>
      <c r="K190" s="44">
        <v>0</v>
      </c>
      <c r="L190" s="38">
        <v>0</v>
      </c>
      <c r="M190" s="40">
        <f t="shared" si="75"/>
        <v>0</v>
      </c>
      <c r="N190" s="44">
        <v>0</v>
      </c>
      <c r="O190" s="38">
        <v>0</v>
      </c>
      <c r="P190" s="40">
        <f t="shared" si="77"/>
        <v>0</v>
      </c>
      <c r="Q190" s="41">
        <f t="shared" si="78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/>
      <c r="H191" s="43"/>
      <c r="I191" s="43"/>
      <c r="J191" s="34">
        <f t="shared" si="76"/>
        <v>0</v>
      </c>
      <c r="K191" s="55"/>
      <c r="L191" s="43"/>
      <c r="M191" s="34">
        <f t="shared" si="75"/>
        <v>0</v>
      </c>
      <c r="N191" s="55"/>
      <c r="O191" s="43"/>
      <c r="P191" s="34">
        <f t="shared" si="77"/>
        <v>0</v>
      </c>
      <c r="Q191" s="35">
        <f t="shared" si="78"/>
        <v>0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79">F194+F196+F198+F200+F202+F204</f>
        <v>0</v>
      </c>
      <c r="G192" s="38">
        <f t="shared" si="79"/>
        <v>13900</v>
      </c>
      <c r="H192" s="38">
        <f t="shared" si="79"/>
        <v>0</v>
      </c>
      <c r="I192" s="38">
        <f t="shared" si="79"/>
        <v>1655</v>
      </c>
      <c r="J192" s="29">
        <f t="shared" si="76"/>
        <v>15555</v>
      </c>
      <c r="K192" s="44">
        <f t="shared" ref="K192:L193" si="80">K194+K196+K198+K200+K202+K204</f>
        <v>0</v>
      </c>
      <c r="L192" s="38">
        <f t="shared" si="80"/>
        <v>0</v>
      </c>
      <c r="M192" s="40">
        <f t="shared" si="75"/>
        <v>0</v>
      </c>
      <c r="N192" s="44">
        <f t="shared" ref="N192:O193" si="81">N194+N196+N198+N200+N202+N204</f>
        <v>0</v>
      </c>
      <c r="O192" s="38">
        <f>O194+O196+O198+O200+O202+O204</f>
        <v>90700</v>
      </c>
      <c r="P192" s="40">
        <f t="shared" si="77"/>
        <v>90700</v>
      </c>
      <c r="Q192" s="41">
        <f>P192+M192+J192</f>
        <v>106255</v>
      </c>
    </row>
    <row r="193" spans="1:17" x14ac:dyDescent="0.2">
      <c r="A193" s="111"/>
      <c r="B193" s="113"/>
      <c r="C193" s="115"/>
      <c r="D193" s="36"/>
      <c r="E193" s="42">
        <f t="shared" ref="E193:I193" si="82">E195+E197+E199+E201+E203+E205</f>
        <v>0</v>
      </c>
      <c r="F193" s="57">
        <f t="shared" si="82"/>
        <v>0</v>
      </c>
      <c r="G193" s="57">
        <f t="shared" si="82"/>
        <v>0</v>
      </c>
      <c r="H193" s="57">
        <f t="shared" si="82"/>
        <v>0</v>
      </c>
      <c r="I193" s="57">
        <f t="shared" si="82"/>
        <v>0</v>
      </c>
      <c r="J193" s="34">
        <f t="shared" si="76"/>
        <v>0</v>
      </c>
      <c r="K193" s="57">
        <f t="shared" si="80"/>
        <v>0</v>
      </c>
      <c r="L193" s="32">
        <f t="shared" si="80"/>
        <v>0</v>
      </c>
      <c r="M193" s="34">
        <f t="shared" si="75"/>
        <v>0</v>
      </c>
      <c r="N193" s="57">
        <f t="shared" si="81"/>
        <v>0</v>
      </c>
      <c r="O193" s="32">
        <f t="shared" si="81"/>
        <v>0</v>
      </c>
      <c r="P193" s="34">
        <f t="shared" si="77"/>
        <v>0</v>
      </c>
      <c r="Q193" s="35">
        <f t="shared" ref="Q193:Q205" si="83">P193+M193+J193</f>
        <v>0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6"/>
        <v>1500</v>
      </c>
      <c r="K194" s="44">
        <v>0</v>
      </c>
      <c r="L194" s="38">
        <v>0</v>
      </c>
      <c r="M194" s="40">
        <f t="shared" si="75"/>
        <v>0</v>
      </c>
      <c r="N194" s="44">
        <v>0</v>
      </c>
      <c r="O194" s="38">
        <v>10000</v>
      </c>
      <c r="P194" s="40">
        <f t="shared" si="77"/>
        <v>10000</v>
      </c>
      <c r="Q194" s="41">
        <f t="shared" si="83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/>
      <c r="H195" s="43"/>
      <c r="I195" s="43"/>
      <c r="J195" s="34">
        <f t="shared" si="76"/>
        <v>0</v>
      </c>
      <c r="K195" s="55"/>
      <c r="L195" s="43"/>
      <c r="M195" s="34">
        <f t="shared" si="75"/>
        <v>0</v>
      </c>
      <c r="N195" s="55"/>
      <c r="O195" s="43"/>
      <c r="P195" s="34">
        <f t="shared" si="77"/>
        <v>0</v>
      </c>
      <c r="Q195" s="35">
        <f t="shared" si="83"/>
        <v>0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800</v>
      </c>
      <c r="J196" s="29">
        <f t="shared" si="76"/>
        <v>2800</v>
      </c>
      <c r="K196" s="44">
        <v>0</v>
      </c>
      <c r="L196" s="38">
        <v>0</v>
      </c>
      <c r="M196" s="40">
        <f t="shared" si="75"/>
        <v>0</v>
      </c>
      <c r="N196" s="44">
        <v>0</v>
      </c>
      <c r="O196" s="38">
        <v>53376</v>
      </c>
      <c r="P196" s="40">
        <f t="shared" si="77"/>
        <v>53376</v>
      </c>
      <c r="Q196" s="41">
        <f t="shared" si="83"/>
        <v>56176</v>
      </c>
    </row>
    <row r="197" spans="1:17" x14ac:dyDescent="0.2">
      <c r="A197" s="111"/>
      <c r="B197" s="113"/>
      <c r="C197" s="115"/>
      <c r="D197" s="36"/>
      <c r="E197" s="42"/>
      <c r="F197" s="43"/>
      <c r="G197" s="43"/>
      <c r="H197" s="43"/>
      <c r="I197" s="43"/>
      <c r="J197" s="34">
        <f t="shared" si="76"/>
        <v>0</v>
      </c>
      <c r="K197" s="55"/>
      <c r="L197" s="43"/>
      <c r="M197" s="34">
        <f t="shared" si="75"/>
        <v>0</v>
      </c>
      <c r="N197" s="55"/>
      <c r="O197" s="43"/>
      <c r="P197" s="34">
        <f t="shared" si="77"/>
        <v>0</v>
      </c>
      <c r="Q197" s="35">
        <f t="shared" si="83"/>
        <v>0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6"/>
        <v>2500</v>
      </c>
      <c r="K198" s="44">
        <v>0</v>
      </c>
      <c r="L198" s="38">
        <v>0</v>
      </c>
      <c r="M198" s="40">
        <f t="shared" ref="M198:M199" si="84">SUM(K198:L198)</f>
        <v>0</v>
      </c>
      <c r="N198" s="44">
        <v>0</v>
      </c>
      <c r="O198" s="38">
        <v>11244</v>
      </c>
      <c r="P198" s="40">
        <f t="shared" ref="P198:P199" si="85">SUM(N198:O198)</f>
        <v>11244</v>
      </c>
      <c r="Q198" s="41">
        <f t="shared" si="83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/>
      <c r="H199" s="43"/>
      <c r="I199" s="43"/>
      <c r="J199" s="34">
        <f t="shared" si="76"/>
        <v>0</v>
      </c>
      <c r="K199" s="55"/>
      <c r="L199" s="43"/>
      <c r="M199" s="34">
        <f t="shared" si="84"/>
        <v>0</v>
      </c>
      <c r="N199" s="55"/>
      <c r="O199" s="43"/>
      <c r="P199" s="34">
        <f t="shared" si="85"/>
        <v>0</v>
      </c>
      <c r="Q199" s="35">
        <f t="shared" si="83"/>
        <v>0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6"/>
        <v>900</v>
      </c>
      <c r="K200" s="44">
        <v>0</v>
      </c>
      <c r="L200" s="38">
        <v>0</v>
      </c>
      <c r="M200" s="40">
        <f t="shared" si="75"/>
        <v>0</v>
      </c>
      <c r="N200" s="44">
        <v>0</v>
      </c>
      <c r="O200" s="38">
        <v>16080</v>
      </c>
      <c r="P200" s="40">
        <f t="shared" si="77"/>
        <v>16080</v>
      </c>
      <c r="Q200" s="41">
        <f t="shared" si="83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/>
      <c r="H201" s="43"/>
      <c r="I201" s="43"/>
      <c r="J201" s="34">
        <f t="shared" si="76"/>
        <v>0</v>
      </c>
      <c r="K201" s="55"/>
      <c r="L201" s="43"/>
      <c r="M201" s="34">
        <f t="shared" si="75"/>
        <v>0</v>
      </c>
      <c r="N201" s="55"/>
      <c r="O201" s="43"/>
      <c r="P201" s="34">
        <f t="shared" si="77"/>
        <v>0</v>
      </c>
      <c r="Q201" s="35">
        <f t="shared" si="83"/>
        <v>0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855</v>
      </c>
      <c r="J202" s="29">
        <f t="shared" ref="J202:J205" si="86">SUM(E202:I202)</f>
        <v>7855</v>
      </c>
      <c r="K202" s="44">
        <v>0</v>
      </c>
      <c r="L202" s="38">
        <v>0</v>
      </c>
      <c r="M202" s="40">
        <f t="shared" ref="M202:M205" si="87">SUM(K202:L202)</f>
        <v>0</v>
      </c>
      <c r="N202" s="44">
        <v>0</v>
      </c>
      <c r="O202" s="38">
        <v>0</v>
      </c>
      <c r="P202" s="40">
        <f t="shared" ref="P202:P205" si="88">SUM(N202:O202)</f>
        <v>0</v>
      </c>
      <c r="Q202" s="41">
        <f t="shared" si="83"/>
        <v>7855</v>
      </c>
    </row>
    <row r="203" spans="1:17" x14ac:dyDescent="0.2">
      <c r="A203" s="111"/>
      <c r="B203" s="113"/>
      <c r="C203" s="115"/>
      <c r="D203" s="36"/>
      <c r="E203" s="42"/>
      <c r="F203" s="43"/>
      <c r="G203" s="43"/>
      <c r="H203" s="43"/>
      <c r="I203" s="43"/>
      <c r="J203" s="34">
        <f t="shared" si="86"/>
        <v>0</v>
      </c>
      <c r="K203" s="55"/>
      <c r="L203" s="43"/>
      <c r="M203" s="34">
        <f t="shared" si="87"/>
        <v>0</v>
      </c>
      <c r="N203" s="55"/>
      <c r="O203" s="43"/>
      <c r="P203" s="34">
        <f t="shared" si="88"/>
        <v>0</v>
      </c>
      <c r="Q203" s="35">
        <f t="shared" si="83"/>
        <v>0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86"/>
        <v>0</v>
      </c>
      <c r="K204" s="44">
        <v>0</v>
      </c>
      <c r="L204" s="38">
        <v>0</v>
      </c>
      <c r="M204" s="40">
        <f t="shared" si="87"/>
        <v>0</v>
      </c>
      <c r="N204" s="44">
        <v>0</v>
      </c>
      <c r="O204" s="38">
        <v>0</v>
      </c>
      <c r="P204" s="40">
        <f t="shared" si="88"/>
        <v>0</v>
      </c>
      <c r="Q204" s="41">
        <f t="shared" si="83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86"/>
        <v>0</v>
      </c>
      <c r="K205" s="55"/>
      <c r="L205" s="43"/>
      <c r="M205" s="34">
        <f t="shared" si="87"/>
        <v>0</v>
      </c>
      <c r="N205" s="55"/>
      <c r="O205" s="43"/>
      <c r="P205" s="34">
        <f t="shared" si="88"/>
        <v>0</v>
      </c>
      <c r="Q205" s="35">
        <f t="shared" si="83"/>
        <v>0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144000</v>
      </c>
      <c r="H206" s="38">
        <v>0</v>
      </c>
      <c r="I206" s="38">
        <v>0</v>
      </c>
      <c r="J206" s="29">
        <f t="shared" si="76"/>
        <v>144000</v>
      </c>
      <c r="K206" s="44">
        <v>0</v>
      </c>
      <c r="L206" s="38">
        <v>0</v>
      </c>
      <c r="M206" s="40">
        <f t="shared" si="75"/>
        <v>0</v>
      </c>
      <c r="N206" s="44">
        <v>0</v>
      </c>
      <c r="O206" s="38">
        <v>0</v>
      </c>
      <c r="P206" s="40">
        <f t="shared" si="77"/>
        <v>0</v>
      </c>
      <c r="Q206" s="41">
        <f t="shared" si="78"/>
        <v>144000</v>
      </c>
    </row>
    <row r="207" spans="1:17" x14ac:dyDescent="0.2">
      <c r="A207" s="111"/>
      <c r="B207" s="113"/>
      <c r="C207" s="115"/>
      <c r="D207" s="36"/>
      <c r="E207" s="42"/>
      <c r="F207" s="43"/>
      <c r="G207" s="43"/>
      <c r="H207" s="43"/>
      <c r="I207" s="43"/>
      <c r="J207" s="34">
        <f t="shared" si="76"/>
        <v>0</v>
      </c>
      <c r="K207" s="55"/>
      <c r="L207" s="43"/>
      <c r="M207" s="34">
        <f t="shared" si="75"/>
        <v>0</v>
      </c>
      <c r="N207" s="55"/>
      <c r="O207" s="43"/>
      <c r="P207" s="34">
        <f t="shared" si="77"/>
        <v>0</v>
      </c>
      <c r="Q207" s="35">
        <f t="shared" si="78"/>
        <v>0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76"/>
        <v>6500</v>
      </c>
      <c r="K208" s="44">
        <v>17000</v>
      </c>
      <c r="L208" s="38">
        <v>0</v>
      </c>
      <c r="M208" s="40">
        <f t="shared" si="75"/>
        <v>17000</v>
      </c>
      <c r="N208" s="44">
        <v>0</v>
      </c>
      <c r="O208" s="38">
        <v>0</v>
      </c>
      <c r="P208" s="40">
        <f t="shared" si="77"/>
        <v>0</v>
      </c>
      <c r="Q208" s="41">
        <f t="shared" si="78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/>
      <c r="H209" s="43"/>
      <c r="I209" s="43"/>
      <c r="J209" s="34">
        <f t="shared" si="76"/>
        <v>0</v>
      </c>
      <c r="K209" s="55"/>
      <c r="L209" s="43"/>
      <c r="M209" s="34">
        <f t="shared" si="75"/>
        <v>0</v>
      </c>
      <c r="N209" s="55"/>
      <c r="O209" s="43"/>
      <c r="P209" s="34">
        <f t="shared" si="77"/>
        <v>0</v>
      </c>
      <c r="Q209" s="35">
        <f t="shared" si="78"/>
        <v>0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1" si="89">E212+E214+E216+E218</f>
        <v>0</v>
      </c>
      <c r="F210" s="38">
        <f t="shared" si="89"/>
        <v>0</v>
      </c>
      <c r="G210" s="38">
        <f>G212+G214+G216+G218</f>
        <v>90850</v>
      </c>
      <c r="H210" s="38">
        <f t="shared" ref="H210:I211" si="90">H212+H214+H216+H218</f>
        <v>0</v>
      </c>
      <c r="I210" s="38">
        <f t="shared" si="90"/>
        <v>0</v>
      </c>
      <c r="J210" s="29">
        <f t="shared" si="76"/>
        <v>90850</v>
      </c>
      <c r="K210" s="44">
        <f t="shared" ref="K210:L211" si="91">K212+K214+K216+K218</f>
        <v>3720</v>
      </c>
      <c r="L210" s="38">
        <f t="shared" si="91"/>
        <v>0</v>
      </c>
      <c r="M210" s="40">
        <f t="shared" si="75"/>
        <v>3720</v>
      </c>
      <c r="N210" s="44">
        <f t="shared" ref="N210:O211" si="92">N212+N214+N216+N218</f>
        <v>0</v>
      </c>
      <c r="O210" s="38">
        <v>209107</v>
      </c>
      <c r="P210" s="40">
        <f t="shared" si="77"/>
        <v>209107</v>
      </c>
      <c r="Q210" s="41">
        <f>P210+M210+J210</f>
        <v>303677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si="89"/>
        <v>0</v>
      </c>
      <c r="G211" s="32">
        <f>G213+G215+G217+G219</f>
        <v>0</v>
      </c>
      <c r="H211" s="32">
        <f t="shared" si="90"/>
        <v>0</v>
      </c>
      <c r="I211" s="32">
        <f t="shared" si="90"/>
        <v>0</v>
      </c>
      <c r="J211" s="34">
        <f>SUM(E211:I211)</f>
        <v>0</v>
      </c>
      <c r="K211" s="57">
        <f t="shared" si="91"/>
        <v>0</v>
      </c>
      <c r="L211" s="32">
        <f t="shared" si="91"/>
        <v>0</v>
      </c>
      <c r="M211" s="34">
        <f t="shared" si="75"/>
        <v>0</v>
      </c>
      <c r="N211" s="57">
        <f t="shared" si="92"/>
        <v>0</v>
      </c>
      <c r="O211" s="32">
        <f t="shared" si="92"/>
        <v>0</v>
      </c>
      <c r="P211" s="34">
        <f t="shared" si="77"/>
        <v>0</v>
      </c>
      <c r="Q211" s="35">
        <f>P211+M211+J211</f>
        <v>0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93">SUM(K212:L212)</f>
        <v>0</v>
      </c>
      <c r="N212" s="44">
        <v>0</v>
      </c>
      <c r="O212" s="38">
        <v>0</v>
      </c>
      <c r="P212" s="40">
        <f t="shared" si="77"/>
        <v>0</v>
      </c>
      <c r="Q212" s="41">
        <f t="shared" si="78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/>
      <c r="H213" s="43"/>
      <c r="I213" s="43"/>
      <c r="J213" s="34">
        <f t="shared" si="76"/>
        <v>0</v>
      </c>
      <c r="K213" s="55"/>
      <c r="L213" s="43"/>
      <c r="M213" s="34">
        <f t="shared" si="93"/>
        <v>0</v>
      </c>
      <c r="N213" s="55"/>
      <c r="O213" s="43"/>
      <c r="P213" s="34">
        <f t="shared" si="77"/>
        <v>0</v>
      </c>
      <c r="Q213" s="35">
        <f t="shared" si="78"/>
        <v>0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24500</v>
      </c>
      <c r="H214" s="38">
        <v>0</v>
      </c>
      <c r="I214" s="38">
        <v>0</v>
      </c>
      <c r="J214" s="29">
        <f t="shared" si="76"/>
        <v>24500</v>
      </c>
      <c r="K214" s="44"/>
      <c r="L214" s="38">
        <v>0</v>
      </c>
      <c r="M214" s="40">
        <f t="shared" si="93"/>
        <v>0</v>
      </c>
      <c r="N214" s="44">
        <v>0</v>
      </c>
      <c r="O214" s="38">
        <v>0</v>
      </c>
      <c r="P214" s="40">
        <f t="shared" si="77"/>
        <v>0</v>
      </c>
      <c r="Q214" s="41">
        <f t="shared" si="78"/>
        <v>24500</v>
      </c>
    </row>
    <row r="215" spans="1:17" x14ac:dyDescent="0.2">
      <c r="A215" s="111"/>
      <c r="B215" s="113"/>
      <c r="C215" s="115"/>
      <c r="D215" s="36"/>
      <c r="E215" s="31"/>
      <c r="F215" s="43"/>
      <c r="G215" s="43"/>
      <c r="H215" s="43"/>
      <c r="I215" s="43"/>
      <c r="J215" s="34">
        <f t="shared" si="76"/>
        <v>0</v>
      </c>
      <c r="K215" s="55"/>
      <c r="L215" s="43"/>
      <c r="M215" s="34">
        <f t="shared" si="93"/>
        <v>0</v>
      </c>
      <c r="N215" s="55"/>
      <c r="O215" s="43"/>
      <c r="P215" s="34">
        <f t="shared" si="77"/>
        <v>0</v>
      </c>
      <c r="Q215" s="35">
        <f t="shared" si="78"/>
        <v>0</v>
      </c>
    </row>
    <row r="216" spans="1:17" ht="12.75" customHeight="1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94">SUM(E216:I216)</f>
        <v>9500</v>
      </c>
      <c r="K216" s="44">
        <v>0</v>
      </c>
      <c r="L216" s="38">
        <v>0</v>
      </c>
      <c r="M216" s="40">
        <f t="shared" si="93"/>
        <v>0</v>
      </c>
      <c r="N216" s="44">
        <v>0</v>
      </c>
      <c r="O216" s="38">
        <v>0</v>
      </c>
      <c r="P216" s="40">
        <f t="shared" ref="P216:P219" si="95">SUM(N216:O216)</f>
        <v>0</v>
      </c>
      <c r="Q216" s="41">
        <f t="shared" si="78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/>
      <c r="H217" s="43"/>
      <c r="I217" s="43"/>
      <c r="J217" s="34">
        <f t="shared" si="94"/>
        <v>0</v>
      </c>
      <c r="K217" s="55"/>
      <c r="L217" s="43"/>
      <c r="M217" s="34">
        <f t="shared" si="93"/>
        <v>0</v>
      </c>
      <c r="N217" s="55"/>
      <c r="O217" s="43"/>
      <c r="P217" s="34">
        <f t="shared" si="95"/>
        <v>0</v>
      </c>
      <c r="Q217" s="35">
        <f t="shared" si="78"/>
        <v>0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94"/>
        <v>0</v>
      </c>
      <c r="K218" s="44">
        <v>3720</v>
      </c>
      <c r="L218" s="38">
        <v>0</v>
      </c>
      <c r="M218" s="40">
        <f t="shared" si="93"/>
        <v>3720</v>
      </c>
      <c r="N218" s="44">
        <v>0</v>
      </c>
      <c r="O218" s="38">
        <v>209007</v>
      </c>
      <c r="P218" s="40">
        <f t="shared" si="95"/>
        <v>209007</v>
      </c>
      <c r="Q218" s="41">
        <f t="shared" si="78"/>
        <v>212727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94"/>
        <v>0</v>
      </c>
      <c r="K219" s="55"/>
      <c r="L219" s="43"/>
      <c r="M219" s="34">
        <f t="shared" si="93"/>
        <v>0</v>
      </c>
      <c r="N219" s="55"/>
      <c r="O219" s="43"/>
      <c r="P219" s="34">
        <f t="shared" si="95"/>
        <v>0</v>
      </c>
      <c r="Q219" s="35">
        <f t="shared" si="78"/>
        <v>0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76"/>
        <v>109530</v>
      </c>
      <c r="K220" s="44">
        <v>0</v>
      </c>
      <c r="L220" s="38">
        <v>0</v>
      </c>
      <c r="M220" s="40">
        <f t="shared" si="93"/>
        <v>0</v>
      </c>
      <c r="N220" s="44">
        <v>0</v>
      </c>
      <c r="O220" s="38">
        <v>0</v>
      </c>
      <c r="P220" s="40">
        <f t="shared" si="77"/>
        <v>0</v>
      </c>
      <c r="Q220" s="41">
        <f t="shared" si="78"/>
        <v>109530</v>
      </c>
    </row>
    <row r="221" spans="1:17" ht="12.75" customHeight="1" x14ac:dyDescent="0.2">
      <c r="A221" s="111"/>
      <c r="B221" s="113"/>
      <c r="C221" s="115"/>
      <c r="D221" s="36"/>
      <c r="E221" s="42"/>
      <c r="F221" s="43"/>
      <c r="G221" s="43"/>
      <c r="H221" s="43"/>
      <c r="I221" s="43"/>
      <c r="J221" s="34">
        <f t="shared" si="76"/>
        <v>0</v>
      </c>
      <c r="K221" s="55"/>
      <c r="L221" s="43"/>
      <c r="M221" s="34">
        <f t="shared" si="93"/>
        <v>0</v>
      </c>
      <c r="N221" s="55"/>
      <c r="O221" s="43"/>
      <c r="P221" s="34">
        <f t="shared" si="77"/>
        <v>0</v>
      </c>
      <c r="Q221" s="35">
        <f t="shared" si="78"/>
        <v>0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76"/>
        <v>2000</v>
      </c>
      <c r="K222" s="44">
        <v>416892</v>
      </c>
      <c r="L222" s="38">
        <v>0</v>
      </c>
      <c r="M222" s="40">
        <f t="shared" si="93"/>
        <v>416892</v>
      </c>
      <c r="N222" s="44">
        <v>0</v>
      </c>
      <c r="O222" s="38">
        <v>0</v>
      </c>
      <c r="P222" s="40">
        <f t="shared" si="77"/>
        <v>0</v>
      </c>
      <c r="Q222" s="41">
        <f t="shared" si="78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/>
      <c r="H223" s="45"/>
      <c r="I223" s="45"/>
      <c r="J223" s="24">
        <f t="shared" si="76"/>
        <v>0</v>
      </c>
      <c r="K223" s="56"/>
      <c r="L223" s="45"/>
      <c r="M223" s="24">
        <f t="shared" si="93"/>
        <v>0</v>
      </c>
      <c r="N223" s="56"/>
      <c r="O223" s="45"/>
      <c r="P223" s="24">
        <f t="shared" si="77"/>
        <v>0</v>
      </c>
      <c r="Q223" s="25">
        <f t="shared" si="78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96">F227+F229+F231+F233+F235+F237+F239+F241+F243+F245</f>
        <v>43143</v>
      </c>
      <c r="G225" s="17">
        <f t="shared" si="96"/>
        <v>42583</v>
      </c>
      <c r="H225" s="17">
        <f t="shared" si="96"/>
        <v>10638</v>
      </c>
      <c r="I225" s="17">
        <f t="shared" si="96"/>
        <v>0</v>
      </c>
      <c r="J225" s="19">
        <f t="shared" ref="J225:J246" si="97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98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99">SUM(N225:O225)</f>
        <v>0</v>
      </c>
      <c r="Q225" s="20">
        <f t="shared" ref="Q225:Q246" si="100">P225+M225+J225</f>
        <v>215463</v>
      </c>
    </row>
    <row r="226" spans="1:17" ht="13.5" customHeight="1" thickBot="1" x14ac:dyDescent="0.25">
      <c r="A226" s="126"/>
      <c r="B226" s="127"/>
      <c r="C226" s="129"/>
      <c r="D226" s="122"/>
      <c r="E226" s="21">
        <f>E228+E230+E232+E234+E236+E238+E240+E242+E244+E246</f>
        <v>0</v>
      </c>
      <c r="F226" s="22">
        <f t="shared" si="96"/>
        <v>0</v>
      </c>
      <c r="G226" s="22">
        <f t="shared" si="96"/>
        <v>0</v>
      </c>
      <c r="H226" s="22">
        <f t="shared" si="96"/>
        <v>0</v>
      </c>
      <c r="I226" s="22">
        <f t="shared" si="96"/>
        <v>0</v>
      </c>
      <c r="J226" s="24">
        <f t="shared" si="97"/>
        <v>0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98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99"/>
        <v>0</v>
      </c>
      <c r="Q226" s="25">
        <f t="shared" si="100"/>
        <v>0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97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99"/>
        <v>0</v>
      </c>
      <c r="Q227" s="30">
        <f t="shared" si="100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/>
      <c r="I228" s="43"/>
      <c r="J228" s="34">
        <f t="shared" si="97"/>
        <v>0</v>
      </c>
      <c r="K228" s="55"/>
      <c r="L228" s="43"/>
      <c r="M228" s="34">
        <f t="shared" si="98"/>
        <v>0</v>
      </c>
      <c r="N228" s="55"/>
      <c r="O228" s="43"/>
      <c r="P228" s="34">
        <f t="shared" si="99"/>
        <v>0</v>
      </c>
      <c r="Q228" s="35">
        <f t="shared" si="100"/>
        <v>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97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99"/>
        <v>0</v>
      </c>
      <c r="Q229" s="41">
        <f t="shared" si="100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/>
      <c r="I230" s="43"/>
      <c r="J230" s="34">
        <f t="shared" si="97"/>
        <v>0</v>
      </c>
      <c r="K230" s="55"/>
      <c r="L230" s="43"/>
      <c r="M230" s="34">
        <f t="shared" si="98"/>
        <v>0</v>
      </c>
      <c r="N230" s="55"/>
      <c r="O230" s="43"/>
      <c r="P230" s="34">
        <f t="shared" si="99"/>
        <v>0</v>
      </c>
      <c r="Q230" s="35">
        <f t="shared" si="100"/>
        <v>0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97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99"/>
        <v>0</v>
      </c>
      <c r="Q231" s="41">
        <f t="shared" si="100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/>
      <c r="H232" s="43"/>
      <c r="I232" s="43"/>
      <c r="J232" s="34">
        <f t="shared" si="97"/>
        <v>0</v>
      </c>
      <c r="K232" s="55"/>
      <c r="L232" s="43"/>
      <c r="M232" s="34">
        <f t="shared" si="98"/>
        <v>0</v>
      </c>
      <c r="N232" s="55"/>
      <c r="O232" s="43"/>
      <c r="P232" s="34">
        <f t="shared" si="99"/>
        <v>0</v>
      </c>
      <c r="Q232" s="35">
        <f t="shared" si="100"/>
        <v>0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97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99"/>
        <v>0</v>
      </c>
      <c r="Q233" s="41">
        <f t="shared" si="100"/>
        <v>26789</v>
      </c>
    </row>
    <row r="234" spans="1:17" x14ac:dyDescent="0.2">
      <c r="A234" s="111"/>
      <c r="B234" s="113"/>
      <c r="C234" s="115"/>
      <c r="D234" s="36"/>
      <c r="E234" s="42"/>
      <c r="F234" s="43"/>
      <c r="G234" s="43"/>
      <c r="H234" s="43"/>
      <c r="I234" s="43"/>
      <c r="J234" s="34">
        <f t="shared" si="97"/>
        <v>0</v>
      </c>
      <c r="K234" s="55"/>
      <c r="L234" s="43"/>
      <c r="M234" s="34">
        <f t="shared" si="98"/>
        <v>0</v>
      </c>
      <c r="N234" s="55"/>
      <c r="O234" s="43"/>
      <c r="P234" s="34">
        <f t="shared" si="99"/>
        <v>0</v>
      </c>
      <c r="Q234" s="35">
        <f t="shared" si="100"/>
        <v>0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97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99"/>
        <v>0</v>
      </c>
      <c r="Q235" s="41">
        <f t="shared" si="100"/>
        <v>158383</v>
      </c>
    </row>
    <row r="236" spans="1:17" x14ac:dyDescent="0.2">
      <c r="A236" s="111"/>
      <c r="B236" s="113"/>
      <c r="C236" s="115"/>
      <c r="D236" s="36"/>
      <c r="E236" s="42"/>
      <c r="F236" s="43"/>
      <c r="G236" s="43"/>
      <c r="H236" s="43"/>
      <c r="I236" s="43"/>
      <c r="J236" s="34">
        <f t="shared" si="97"/>
        <v>0</v>
      </c>
      <c r="K236" s="55"/>
      <c r="L236" s="43"/>
      <c r="M236" s="34">
        <f t="shared" si="98"/>
        <v>0</v>
      </c>
      <c r="N236" s="55"/>
      <c r="O236" s="43"/>
      <c r="P236" s="34">
        <f t="shared" si="99"/>
        <v>0</v>
      </c>
      <c r="Q236" s="35">
        <f t="shared" si="100"/>
        <v>0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97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99"/>
        <v>0</v>
      </c>
      <c r="Q237" s="41">
        <f t="shared" si="100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/>
      <c r="H238" s="43"/>
      <c r="I238" s="43"/>
      <c r="J238" s="34">
        <f t="shared" si="97"/>
        <v>0</v>
      </c>
      <c r="K238" s="55"/>
      <c r="L238" s="43"/>
      <c r="M238" s="34">
        <f t="shared" si="98"/>
        <v>0</v>
      </c>
      <c r="N238" s="55"/>
      <c r="O238" s="43"/>
      <c r="P238" s="34">
        <f t="shared" si="99"/>
        <v>0</v>
      </c>
      <c r="Q238" s="35">
        <f t="shared" si="100"/>
        <v>0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97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99"/>
        <v>0</v>
      </c>
      <c r="Q239" s="41">
        <f t="shared" si="100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/>
      <c r="I240" s="43"/>
      <c r="J240" s="34">
        <f t="shared" si="97"/>
        <v>0</v>
      </c>
      <c r="K240" s="55"/>
      <c r="L240" s="43"/>
      <c r="M240" s="34">
        <f t="shared" si="98"/>
        <v>0</v>
      </c>
      <c r="N240" s="55"/>
      <c r="O240" s="43"/>
      <c r="P240" s="34">
        <f t="shared" si="99"/>
        <v>0</v>
      </c>
      <c r="Q240" s="35">
        <f t="shared" si="100"/>
        <v>0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97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99"/>
        <v>0</v>
      </c>
      <c r="Q241" s="41">
        <f t="shared" si="100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/>
      <c r="I242" s="43"/>
      <c r="J242" s="34">
        <f t="shared" si="97"/>
        <v>0</v>
      </c>
      <c r="K242" s="55"/>
      <c r="L242" s="43"/>
      <c r="M242" s="34">
        <f t="shared" si="98"/>
        <v>0</v>
      </c>
      <c r="N242" s="55"/>
      <c r="O242" s="43"/>
      <c r="P242" s="34">
        <f t="shared" si="99"/>
        <v>0</v>
      </c>
      <c r="Q242" s="35">
        <f t="shared" si="100"/>
        <v>0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97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99"/>
        <v>0</v>
      </c>
      <c r="Q243" s="41">
        <f t="shared" si="100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/>
      <c r="I244" s="43"/>
      <c r="J244" s="34">
        <f t="shared" si="97"/>
        <v>0</v>
      </c>
      <c r="K244" s="55"/>
      <c r="L244" s="43"/>
      <c r="M244" s="34">
        <f t="shared" si="98"/>
        <v>0</v>
      </c>
      <c r="N244" s="55"/>
      <c r="O244" s="43"/>
      <c r="P244" s="34">
        <f t="shared" si="99"/>
        <v>0</v>
      </c>
      <c r="Q244" s="35">
        <f t="shared" si="100"/>
        <v>0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97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99"/>
        <v>0</v>
      </c>
      <c r="Q245" s="41">
        <f t="shared" si="100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/>
      <c r="I246" s="45"/>
      <c r="J246" s="24">
        <f t="shared" si="97"/>
        <v>0</v>
      </c>
      <c r="K246" s="56"/>
      <c r="L246" s="45"/>
      <c r="M246" s="24">
        <f t="shared" si="98"/>
        <v>0</v>
      </c>
      <c r="N246" s="56"/>
      <c r="O246" s="45"/>
      <c r="P246" s="24">
        <f t="shared" si="99"/>
        <v>0</v>
      </c>
      <c r="Q246" s="25">
        <f t="shared" si="100"/>
        <v>0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01">F250+F252+F254+F256+F258+F260+F262+F264+F266</f>
        <v>0</v>
      </c>
      <c r="G248" s="17">
        <f>G250+G252+G254+G256+G258+G260+G262+G264+G266</f>
        <v>96826</v>
      </c>
      <c r="H248" s="17">
        <f t="shared" si="101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76501</v>
      </c>
      <c r="P248" s="19">
        <f>SUM(N248:O248)</f>
        <v>76501</v>
      </c>
      <c r="Q248" s="20">
        <f>P248+M248+J248</f>
        <v>213728</v>
      </c>
    </row>
    <row r="249" spans="1:17" ht="13.5" customHeight="1" thickBot="1" x14ac:dyDescent="0.25">
      <c r="A249" s="126"/>
      <c r="B249" s="127"/>
      <c r="C249" s="129"/>
      <c r="D249" s="122"/>
      <c r="E249" s="21">
        <f t="shared" si="101"/>
        <v>0</v>
      </c>
      <c r="F249" s="22">
        <f t="shared" si="101"/>
        <v>0</v>
      </c>
      <c r="G249" s="22">
        <f t="shared" si="101"/>
        <v>0</v>
      </c>
      <c r="H249" s="22">
        <f t="shared" si="101"/>
        <v>0</v>
      </c>
      <c r="I249" s="22">
        <f t="shared" si="101"/>
        <v>0</v>
      </c>
      <c r="J249" s="24">
        <f t="shared" ref="J249:J267" si="102">SUM(E249:I249)</f>
        <v>0</v>
      </c>
      <c r="K249" s="53">
        <f>K251+K253+K255+K257+K259+K261+K263+K265+K267</f>
        <v>0</v>
      </c>
      <c r="L249" s="22">
        <f>L251+L253+L255+L257+L259+L261+L263+L265+L267</f>
        <v>0</v>
      </c>
      <c r="M249" s="24">
        <f t="shared" ref="M249:M265" si="103">SUM(K249:L249)</f>
        <v>0</v>
      </c>
      <c r="N249" s="53">
        <f>N251+N253+N255+N257+N259+N261+N263+N265+N267</f>
        <v>0</v>
      </c>
      <c r="O249" s="22">
        <f>O251+O253+O255+O257+O259+O261+O263+O265+O267</f>
        <v>0</v>
      </c>
      <c r="P249" s="24">
        <f t="shared" ref="P249:P267" si="104">SUM(N249:O249)</f>
        <v>0</v>
      </c>
      <c r="Q249" s="25">
        <f t="shared" ref="Q249:Q267" si="105">P249+M249+J249</f>
        <v>0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02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04"/>
        <v>0</v>
      </c>
      <c r="Q250" s="30">
        <f t="shared" si="105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03"/>
        <v>0</v>
      </c>
      <c r="N251" s="55"/>
      <c r="O251" s="43"/>
      <c r="P251" s="34">
        <f t="shared" si="104"/>
        <v>0</v>
      </c>
      <c r="Q251" s="35">
        <f t="shared" si="105"/>
        <v>0</v>
      </c>
    </row>
    <row r="252" spans="1:17" ht="12.75" customHeight="1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02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600</v>
      </c>
      <c r="P252" s="40">
        <f t="shared" si="104"/>
        <v>600</v>
      </c>
      <c r="Q252" s="41">
        <f t="shared" si="105"/>
        <v>97260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/>
      <c r="J253" s="34">
        <f t="shared" si="102"/>
        <v>0</v>
      </c>
      <c r="K253" s="55"/>
      <c r="L253" s="43"/>
      <c r="M253" s="34">
        <f t="shared" si="103"/>
        <v>0</v>
      </c>
      <c r="N253" s="55"/>
      <c r="O253" s="43"/>
      <c r="P253" s="34">
        <f t="shared" si="104"/>
        <v>0</v>
      </c>
      <c r="Q253" s="35">
        <f t="shared" si="105"/>
        <v>0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02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04"/>
        <v>28202</v>
      </c>
      <c r="Q254" s="41">
        <f t="shared" si="105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/>
      <c r="J255" s="34">
        <f t="shared" si="102"/>
        <v>0</v>
      </c>
      <c r="K255" s="55"/>
      <c r="L255" s="43"/>
      <c r="M255" s="34">
        <f t="shared" si="103"/>
        <v>0</v>
      </c>
      <c r="N255" s="55"/>
      <c r="O255" s="43"/>
      <c r="P255" s="34">
        <f t="shared" si="104"/>
        <v>0</v>
      </c>
      <c r="Q255" s="35">
        <f t="shared" si="105"/>
        <v>0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02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04"/>
        <v>0</v>
      </c>
      <c r="Q256" s="41">
        <f t="shared" si="105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02"/>
        <v>0</v>
      </c>
      <c r="K257" s="55"/>
      <c r="L257" s="43"/>
      <c r="M257" s="34">
        <f t="shared" si="103"/>
        <v>0</v>
      </c>
      <c r="N257" s="55"/>
      <c r="O257" s="43"/>
      <c r="P257" s="34">
        <f t="shared" si="104"/>
        <v>0</v>
      </c>
      <c r="Q257" s="35">
        <f t="shared" si="105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02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04"/>
        <v>0</v>
      </c>
      <c r="Q258" s="41">
        <f t="shared" si="105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/>
      <c r="H259" s="43"/>
      <c r="I259" s="43"/>
      <c r="J259" s="34">
        <f t="shared" si="102"/>
        <v>0</v>
      </c>
      <c r="K259" s="55"/>
      <c r="L259" s="43"/>
      <c r="M259" s="34">
        <f t="shared" si="103"/>
        <v>0</v>
      </c>
      <c r="N259" s="55"/>
      <c r="O259" s="43"/>
      <c r="P259" s="34">
        <f t="shared" si="104"/>
        <v>0</v>
      </c>
      <c r="Q259" s="35">
        <f t="shared" si="105"/>
        <v>0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02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04"/>
        <v>0</v>
      </c>
      <c r="Q260" s="41">
        <f t="shared" si="105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/>
      <c r="J261" s="34">
        <f t="shared" si="102"/>
        <v>0</v>
      </c>
      <c r="K261" s="55"/>
      <c r="L261" s="43"/>
      <c r="M261" s="34">
        <f t="shared" si="103"/>
        <v>0</v>
      </c>
      <c r="N261" s="55"/>
      <c r="O261" s="43"/>
      <c r="P261" s="34">
        <f t="shared" si="104"/>
        <v>0</v>
      </c>
      <c r="Q261" s="35">
        <f t="shared" si="105"/>
        <v>0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02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04"/>
        <v>14985</v>
      </c>
      <c r="Q262" s="41">
        <f t="shared" si="105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/>
      <c r="J263" s="34">
        <f t="shared" si="102"/>
        <v>0</v>
      </c>
      <c r="K263" s="55"/>
      <c r="L263" s="43"/>
      <c r="M263" s="34">
        <f t="shared" si="103"/>
        <v>0</v>
      </c>
      <c r="N263" s="55"/>
      <c r="O263" s="43"/>
      <c r="P263" s="34">
        <f t="shared" si="104"/>
        <v>0</v>
      </c>
      <c r="Q263" s="35">
        <f t="shared" si="105"/>
        <v>0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02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04"/>
        <v>16394</v>
      </c>
      <c r="Q264" s="41">
        <f t="shared" si="105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/>
      <c r="J265" s="34">
        <f t="shared" si="102"/>
        <v>0</v>
      </c>
      <c r="K265" s="55"/>
      <c r="L265" s="43"/>
      <c r="M265" s="34">
        <f t="shared" si="103"/>
        <v>0</v>
      </c>
      <c r="N265" s="55"/>
      <c r="O265" s="43"/>
      <c r="P265" s="34">
        <f t="shared" si="104"/>
        <v>0</v>
      </c>
      <c r="Q265" s="35">
        <f t="shared" si="105"/>
        <v>0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02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04"/>
        <v>16320</v>
      </c>
      <c r="Q266" s="41">
        <f t="shared" si="105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02"/>
        <v>0</v>
      </c>
      <c r="K267" s="56"/>
      <c r="L267" s="45"/>
      <c r="M267" s="24">
        <v>0</v>
      </c>
      <c r="N267" s="56"/>
      <c r="O267" s="45"/>
      <c r="P267" s="24">
        <f t="shared" si="104"/>
        <v>0</v>
      </c>
      <c r="Q267" s="25">
        <f t="shared" si="105"/>
        <v>0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06">E271+E273+E275+E277+E295+E297+E299+E323+E325+E327</f>
        <v>308417</v>
      </c>
      <c r="F269" s="17">
        <f t="shared" si="106"/>
        <v>111055</v>
      </c>
      <c r="G269" s="17">
        <f>G271+G273+G275+G277+G295+G297+G299+G323+G325+G327</f>
        <v>105187</v>
      </c>
      <c r="H269" s="17">
        <f t="shared" ref="H269:I270" si="107">H271+H273+H275+H277+H295+H297+H299+H323+H325+H327</f>
        <v>9306</v>
      </c>
      <c r="I269" s="17">
        <f t="shared" si="107"/>
        <v>0</v>
      </c>
      <c r="J269" s="19">
        <f>SUM(E269:I269)</f>
        <v>533965</v>
      </c>
      <c r="K269" s="52">
        <f t="shared" ref="K269:L270" si="108">K271+K273+K275+K277+K295+K297+K299+K323+K325+K327</f>
        <v>810</v>
      </c>
      <c r="L269" s="17">
        <f t="shared" si="108"/>
        <v>0</v>
      </c>
      <c r="M269" s="19">
        <f>SUM(K269:L269)</f>
        <v>810</v>
      </c>
      <c r="N269" s="52">
        <f t="shared" ref="N269:O270" si="109">N271+N273+N275+N277+N295+N297+N299+N323+N325+N327</f>
        <v>0</v>
      </c>
      <c r="O269" s="17">
        <f t="shared" si="109"/>
        <v>0</v>
      </c>
      <c r="P269" s="18">
        <f>SUM(N269:O269)</f>
        <v>0</v>
      </c>
      <c r="Q269" s="62">
        <f>P269+M269+J269</f>
        <v>534775</v>
      </c>
    </row>
    <row r="270" spans="1:17" ht="13.5" customHeight="1" thickBot="1" x14ac:dyDescent="0.25">
      <c r="A270" s="126"/>
      <c r="B270" s="127"/>
      <c r="C270" s="129"/>
      <c r="D270" s="122"/>
      <c r="E270" s="21">
        <f t="shared" si="106"/>
        <v>0</v>
      </c>
      <c r="F270" s="22">
        <f t="shared" si="106"/>
        <v>0</v>
      </c>
      <c r="G270" s="22">
        <f>G272+G274+G276+G278+G296+G298+G300+G324+G326+G328</f>
        <v>0</v>
      </c>
      <c r="H270" s="22">
        <f t="shared" si="107"/>
        <v>0</v>
      </c>
      <c r="I270" s="22">
        <f t="shared" si="107"/>
        <v>0</v>
      </c>
      <c r="J270" s="24">
        <f>SUM(E270:I270)</f>
        <v>0</v>
      </c>
      <c r="K270" s="53">
        <f t="shared" si="108"/>
        <v>0</v>
      </c>
      <c r="L270" s="22">
        <f t="shared" si="108"/>
        <v>0</v>
      </c>
      <c r="M270" s="24">
        <f>SUM(K270:L270)</f>
        <v>0</v>
      </c>
      <c r="N270" s="53">
        <f t="shared" si="109"/>
        <v>0</v>
      </c>
      <c r="O270" s="22">
        <f t="shared" si="109"/>
        <v>0</v>
      </c>
      <c r="P270" s="23">
        <f>SUM(N270:O270)</f>
        <v>0</v>
      </c>
      <c r="Q270" s="63">
        <f>P270+M270+J270</f>
        <v>0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10">SUM(E271:I271)</f>
        <v>419472</v>
      </c>
      <c r="K271" s="54"/>
      <c r="L271" s="27">
        <v>0</v>
      </c>
      <c r="M271" s="29">
        <f t="shared" ref="M271:M283" si="111">SUM(K271:L271)</f>
        <v>0</v>
      </c>
      <c r="N271" s="54">
        <v>0</v>
      </c>
      <c r="O271" s="27">
        <v>0</v>
      </c>
      <c r="P271" s="28">
        <f t="shared" ref="P271:P327" si="112">SUM(N271:O271)</f>
        <v>0</v>
      </c>
      <c r="Q271" s="64">
        <f t="shared" ref="Q271:Q328" si="113">P271+M271+J271</f>
        <v>419472</v>
      </c>
    </row>
    <row r="272" spans="1:17" x14ac:dyDescent="0.2">
      <c r="A272" s="111"/>
      <c r="B272" s="113"/>
      <c r="C272" s="115"/>
      <c r="D272" s="36"/>
      <c r="E272" s="42"/>
      <c r="F272" s="43"/>
      <c r="G272" s="43"/>
      <c r="H272" s="43"/>
      <c r="I272" s="43"/>
      <c r="J272" s="34">
        <f t="shared" si="110"/>
        <v>0</v>
      </c>
      <c r="K272" s="55"/>
      <c r="L272" s="43"/>
      <c r="M272" s="34">
        <f t="shared" si="111"/>
        <v>0</v>
      </c>
      <c r="N272" s="55"/>
      <c r="O272" s="43"/>
      <c r="P272" s="33">
        <f t="shared" si="112"/>
        <v>0</v>
      </c>
      <c r="Q272" s="65">
        <f t="shared" si="113"/>
        <v>0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0"/>
        <v>2000</v>
      </c>
      <c r="K273" s="44">
        <v>0</v>
      </c>
      <c r="L273" s="38">
        <v>0</v>
      </c>
      <c r="M273" s="40">
        <f t="shared" si="111"/>
        <v>0</v>
      </c>
      <c r="N273" s="44">
        <v>0</v>
      </c>
      <c r="O273" s="38">
        <v>0</v>
      </c>
      <c r="P273" s="39">
        <f t="shared" si="112"/>
        <v>0</v>
      </c>
      <c r="Q273" s="66">
        <f t="shared" si="113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/>
      <c r="H274" s="43"/>
      <c r="I274" s="43"/>
      <c r="J274" s="34">
        <f t="shared" si="110"/>
        <v>0</v>
      </c>
      <c r="K274" s="55"/>
      <c r="L274" s="43"/>
      <c r="M274" s="34">
        <f t="shared" si="111"/>
        <v>0</v>
      </c>
      <c r="N274" s="55"/>
      <c r="O274" s="43"/>
      <c r="P274" s="33">
        <f t="shared" si="112"/>
        <v>0</v>
      </c>
      <c r="Q274" s="65">
        <f t="shared" si="113"/>
        <v>0</v>
      </c>
    </row>
    <row r="275" spans="1:17" ht="12.75" customHeight="1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0"/>
        <v>9630</v>
      </c>
      <c r="K275" s="44">
        <v>0</v>
      </c>
      <c r="L275" s="38">
        <v>0</v>
      </c>
      <c r="M275" s="40">
        <f t="shared" si="111"/>
        <v>0</v>
      </c>
      <c r="N275" s="44">
        <v>0</v>
      </c>
      <c r="O275" s="38">
        <v>0</v>
      </c>
      <c r="P275" s="39">
        <f t="shared" si="112"/>
        <v>0</v>
      </c>
      <c r="Q275" s="66">
        <f t="shared" si="113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/>
      <c r="H276" s="43"/>
      <c r="I276" s="43"/>
      <c r="J276" s="34">
        <f t="shared" si="110"/>
        <v>0</v>
      </c>
      <c r="K276" s="55"/>
      <c r="L276" s="43"/>
      <c r="M276" s="34">
        <f t="shared" si="111"/>
        <v>0</v>
      </c>
      <c r="N276" s="55"/>
      <c r="O276" s="43"/>
      <c r="P276" s="33">
        <f t="shared" si="112"/>
        <v>0</v>
      </c>
      <c r="Q276" s="65">
        <f t="shared" si="113"/>
        <v>0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14">E279+E281+E283+E285+E287+E289+E291+E293</f>
        <v>0</v>
      </c>
      <c r="F277" s="38">
        <f t="shared" si="114"/>
        <v>0</v>
      </c>
      <c r="G277" s="38">
        <f>G279+G281+G283+G285+G287+G289+G291+G293</f>
        <v>24830</v>
      </c>
      <c r="H277" s="38">
        <f t="shared" si="114"/>
        <v>0</v>
      </c>
      <c r="I277" s="38">
        <f t="shared" si="114"/>
        <v>0</v>
      </c>
      <c r="J277" s="40">
        <f t="shared" si="110"/>
        <v>24830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11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12"/>
        <v>0</v>
      </c>
      <c r="Q277" s="66">
        <f t="shared" si="113"/>
        <v>24830</v>
      </c>
    </row>
    <row r="278" spans="1:17" x14ac:dyDescent="0.2">
      <c r="A278" s="111"/>
      <c r="B278" s="113"/>
      <c r="C278" s="115"/>
      <c r="D278" s="36"/>
      <c r="E278" s="31">
        <f t="shared" si="114"/>
        <v>0</v>
      </c>
      <c r="F278" s="32">
        <f t="shared" si="114"/>
        <v>0</v>
      </c>
      <c r="G278" s="32">
        <f t="shared" si="114"/>
        <v>0</v>
      </c>
      <c r="H278" s="32">
        <f t="shared" si="114"/>
        <v>0</v>
      </c>
      <c r="I278" s="32">
        <f t="shared" si="114"/>
        <v>0</v>
      </c>
      <c r="J278" s="34">
        <f t="shared" si="110"/>
        <v>0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11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12"/>
        <v>0</v>
      </c>
      <c r="Q278" s="65">
        <f t="shared" si="113"/>
        <v>0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10000</v>
      </c>
      <c r="H279" s="38">
        <v>0</v>
      </c>
      <c r="I279" s="38">
        <v>0</v>
      </c>
      <c r="J279" s="40">
        <f t="shared" si="110"/>
        <v>10000</v>
      </c>
      <c r="K279" s="44">
        <v>0</v>
      </c>
      <c r="L279" s="38">
        <v>0</v>
      </c>
      <c r="M279" s="40">
        <f t="shared" si="111"/>
        <v>0</v>
      </c>
      <c r="N279" s="44">
        <v>0</v>
      </c>
      <c r="O279" s="38">
        <v>0</v>
      </c>
      <c r="P279" s="39">
        <f t="shared" si="112"/>
        <v>0</v>
      </c>
      <c r="Q279" s="66">
        <f t="shared" si="113"/>
        <v>10000</v>
      </c>
    </row>
    <row r="280" spans="1:17" x14ac:dyDescent="0.2">
      <c r="A280" s="111"/>
      <c r="B280" s="113"/>
      <c r="C280" s="115"/>
      <c r="D280" s="36"/>
      <c r="E280" s="42"/>
      <c r="F280" s="43"/>
      <c r="G280" s="43"/>
      <c r="H280" s="43"/>
      <c r="I280" s="43"/>
      <c r="J280" s="34">
        <f t="shared" si="110"/>
        <v>0</v>
      </c>
      <c r="K280" s="55"/>
      <c r="L280" s="43"/>
      <c r="M280" s="34">
        <f t="shared" si="111"/>
        <v>0</v>
      </c>
      <c r="N280" s="55"/>
      <c r="O280" s="43"/>
      <c r="P280" s="33">
        <f t="shared" si="112"/>
        <v>0</v>
      </c>
      <c r="Q280" s="65">
        <f t="shared" si="113"/>
        <v>0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30</v>
      </c>
      <c r="H281" s="38">
        <v>0</v>
      </c>
      <c r="I281" s="38">
        <v>0</v>
      </c>
      <c r="J281" s="40">
        <f t="shared" si="110"/>
        <v>30</v>
      </c>
      <c r="K281" s="44">
        <v>0</v>
      </c>
      <c r="L281" s="38">
        <v>0</v>
      </c>
      <c r="M281" s="40">
        <f t="shared" si="111"/>
        <v>0</v>
      </c>
      <c r="N281" s="44">
        <v>0</v>
      </c>
      <c r="O281" s="38">
        <v>0</v>
      </c>
      <c r="P281" s="39">
        <f t="shared" si="112"/>
        <v>0</v>
      </c>
      <c r="Q281" s="66">
        <f t="shared" si="113"/>
        <v>30</v>
      </c>
    </row>
    <row r="282" spans="1:17" x14ac:dyDescent="0.2">
      <c r="A282" s="111"/>
      <c r="B282" s="113"/>
      <c r="C282" s="115"/>
      <c r="D282" s="36"/>
      <c r="E282" s="42"/>
      <c r="F282" s="43"/>
      <c r="G282" s="43"/>
      <c r="H282" s="43"/>
      <c r="I282" s="43"/>
      <c r="J282" s="34">
        <f t="shared" si="110"/>
        <v>0</v>
      </c>
      <c r="K282" s="55"/>
      <c r="L282" s="43"/>
      <c r="M282" s="34">
        <f t="shared" si="111"/>
        <v>0</v>
      </c>
      <c r="N282" s="55"/>
      <c r="O282" s="43"/>
      <c r="P282" s="33">
        <f t="shared" si="112"/>
        <v>0</v>
      </c>
      <c r="Q282" s="65">
        <f t="shared" si="113"/>
        <v>0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10"/>
        <v>1850</v>
      </c>
      <c r="K283" s="44">
        <v>0</v>
      </c>
      <c r="L283" s="38">
        <v>0</v>
      </c>
      <c r="M283" s="40">
        <f t="shared" si="111"/>
        <v>0</v>
      </c>
      <c r="N283" s="44">
        <v>0</v>
      </c>
      <c r="O283" s="38">
        <v>0</v>
      </c>
      <c r="P283" s="39">
        <f t="shared" si="112"/>
        <v>0</v>
      </c>
      <c r="Q283" s="66">
        <f t="shared" si="113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/>
      <c r="H284" s="43"/>
      <c r="I284" s="43"/>
      <c r="J284" s="34">
        <f t="shared" si="110"/>
        <v>0</v>
      </c>
      <c r="K284" s="55"/>
      <c r="L284" s="43"/>
      <c r="M284" s="34">
        <f t="shared" ref="M284:M327" si="115">SUM(K284:L284)</f>
        <v>0</v>
      </c>
      <c r="N284" s="55"/>
      <c r="O284" s="43"/>
      <c r="P284" s="33">
        <f t="shared" si="112"/>
        <v>0</v>
      </c>
      <c r="Q284" s="65">
        <f t="shared" si="113"/>
        <v>0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0"/>
        <v>0</v>
      </c>
      <c r="K285" s="44">
        <v>0</v>
      </c>
      <c r="L285" s="38">
        <v>0</v>
      </c>
      <c r="M285" s="40">
        <f t="shared" si="115"/>
        <v>0</v>
      </c>
      <c r="N285" s="44">
        <v>0</v>
      </c>
      <c r="O285" s="38">
        <v>0</v>
      </c>
      <c r="P285" s="39">
        <f t="shared" si="112"/>
        <v>0</v>
      </c>
      <c r="Q285" s="66">
        <f t="shared" si="113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0"/>
        <v>0</v>
      </c>
      <c r="K286" s="55"/>
      <c r="L286" s="43"/>
      <c r="M286" s="34">
        <f t="shared" si="115"/>
        <v>0</v>
      </c>
      <c r="N286" s="55"/>
      <c r="O286" s="43"/>
      <c r="P286" s="33">
        <f t="shared" si="112"/>
        <v>0</v>
      </c>
      <c r="Q286" s="65">
        <f t="shared" si="113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0"/>
        <v>8000</v>
      </c>
      <c r="K287" s="44">
        <v>0</v>
      </c>
      <c r="L287" s="38">
        <v>0</v>
      </c>
      <c r="M287" s="40">
        <f t="shared" si="115"/>
        <v>0</v>
      </c>
      <c r="N287" s="44">
        <v>0</v>
      </c>
      <c r="O287" s="38">
        <v>0</v>
      </c>
      <c r="P287" s="39">
        <f t="shared" si="112"/>
        <v>0</v>
      </c>
      <c r="Q287" s="66">
        <f t="shared" si="113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/>
      <c r="H288" s="43"/>
      <c r="I288" s="43"/>
      <c r="J288" s="34">
        <f t="shared" si="110"/>
        <v>0</v>
      </c>
      <c r="K288" s="55"/>
      <c r="L288" s="43"/>
      <c r="M288" s="34">
        <f t="shared" si="115"/>
        <v>0</v>
      </c>
      <c r="N288" s="55"/>
      <c r="O288" s="43"/>
      <c r="P288" s="33">
        <f t="shared" si="112"/>
        <v>0</v>
      </c>
      <c r="Q288" s="65">
        <f t="shared" si="113"/>
        <v>0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0"/>
        <v>500</v>
      </c>
      <c r="K289" s="44">
        <v>0</v>
      </c>
      <c r="L289" s="38">
        <v>0</v>
      </c>
      <c r="M289" s="40">
        <f t="shared" si="115"/>
        <v>0</v>
      </c>
      <c r="N289" s="44">
        <v>0</v>
      </c>
      <c r="O289" s="38">
        <v>0</v>
      </c>
      <c r="P289" s="39">
        <f t="shared" si="112"/>
        <v>0</v>
      </c>
      <c r="Q289" s="66">
        <f t="shared" si="113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/>
      <c r="H290" s="43"/>
      <c r="I290" s="43"/>
      <c r="J290" s="34">
        <f t="shared" si="110"/>
        <v>0</v>
      </c>
      <c r="K290" s="55"/>
      <c r="L290" s="43"/>
      <c r="M290" s="34">
        <f t="shared" si="115"/>
        <v>0</v>
      </c>
      <c r="N290" s="55"/>
      <c r="O290" s="43"/>
      <c r="P290" s="33">
        <f t="shared" si="112"/>
        <v>0</v>
      </c>
      <c r="Q290" s="65">
        <f t="shared" si="113"/>
        <v>0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150</v>
      </c>
      <c r="H291" s="38">
        <v>0</v>
      </c>
      <c r="I291" s="38">
        <v>0</v>
      </c>
      <c r="J291" s="40">
        <f t="shared" si="110"/>
        <v>150</v>
      </c>
      <c r="K291" s="44">
        <v>0</v>
      </c>
      <c r="L291" s="38">
        <v>0</v>
      </c>
      <c r="M291" s="40">
        <f t="shared" si="115"/>
        <v>0</v>
      </c>
      <c r="N291" s="44">
        <v>0</v>
      </c>
      <c r="O291" s="38">
        <v>0</v>
      </c>
      <c r="P291" s="39">
        <f t="shared" si="112"/>
        <v>0</v>
      </c>
      <c r="Q291" s="66">
        <f t="shared" si="113"/>
        <v>150</v>
      </c>
    </row>
    <row r="292" spans="1:17" x14ac:dyDescent="0.2">
      <c r="A292" s="111"/>
      <c r="B292" s="113"/>
      <c r="C292" s="115"/>
      <c r="D292" s="36"/>
      <c r="E292" s="42"/>
      <c r="F292" s="43"/>
      <c r="G292" s="43"/>
      <c r="H292" s="43"/>
      <c r="I292" s="43"/>
      <c r="J292" s="34">
        <f t="shared" si="110"/>
        <v>0</v>
      </c>
      <c r="K292" s="55"/>
      <c r="L292" s="43"/>
      <c r="M292" s="34">
        <f t="shared" si="115"/>
        <v>0</v>
      </c>
      <c r="N292" s="55"/>
      <c r="O292" s="43"/>
      <c r="P292" s="33">
        <f t="shared" si="112"/>
        <v>0</v>
      </c>
      <c r="Q292" s="65">
        <f t="shared" si="113"/>
        <v>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10"/>
        <v>4300</v>
      </c>
      <c r="K293" s="44">
        <v>0</v>
      </c>
      <c r="L293" s="38">
        <v>0</v>
      </c>
      <c r="M293" s="40">
        <f t="shared" si="115"/>
        <v>0</v>
      </c>
      <c r="N293" s="44">
        <v>0</v>
      </c>
      <c r="O293" s="38">
        <v>0</v>
      </c>
      <c r="P293" s="39">
        <f t="shared" si="112"/>
        <v>0</v>
      </c>
      <c r="Q293" s="66">
        <f t="shared" si="113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/>
      <c r="H294" s="43"/>
      <c r="I294" s="43"/>
      <c r="J294" s="34">
        <f t="shared" si="110"/>
        <v>0</v>
      </c>
      <c r="K294" s="55"/>
      <c r="L294" s="43"/>
      <c r="M294" s="34">
        <f t="shared" si="115"/>
        <v>0</v>
      </c>
      <c r="N294" s="55"/>
      <c r="O294" s="43"/>
      <c r="P294" s="33">
        <f t="shared" si="112"/>
        <v>0</v>
      </c>
      <c r="Q294" s="65">
        <f t="shared" si="113"/>
        <v>0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10"/>
        <v>16300</v>
      </c>
      <c r="K295" s="44">
        <v>0</v>
      </c>
      <c r="L295" s="38">
        <v>0</v>
      </c>
      <c r="M295" s="40">
        <f t="shared" si="115"/>
        <v>0</v>
      </c>
      <c r="N295" s="44">
        <v>0</v>
      </c>
      <c r="O295" s="38">
        <v>0</v>
      </c>
      <c r="P295" s="39">
        <f t="shared" si="112"/>
        <v>0</v>
      </c>
      <c r="Q295" s="66">
        <f t="shared" si="113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/>
      <c r="H296" s="43"/>
      <c r="I296" s="43"/>
      <c r="J296" s="34">
        <f t="shared" si="110"/>
        <v>0</v>
      </c>
      <c r="K296" s="55"/>
      <c r="L296" s="43"/>
      <c r="M296" s="34">
        <f t="shared" si="115"/>
        <v>0</v>
      </c>
      <c r="N296" s="55"/>
      <c r="O296" s="43"/>
      <c r="P296" s="33">
        <f t="shared" si="112"/>
        <v>0</v>
      </c>
      <c r="Q296" s="65">
        <f t="shared" si="113"/>
        <v>0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350</v>
      </c>
      <c r="H297" s="38">
        <v>0</v>
      </c>
      <c r="I297" s="38">
        <v>0</v>
      </c>
      <c r="J297" s="40">
        <f t="shared" si="110"/>
        <v>350</v>
      </c>
      <c r="K297" s="44">
        <v>0</v>
      </c>
      <c r="L297" s="38">
        <v>0</v>
      </c>
      <c r="M297" s="40">
        <f t="shared" si="115"/>
        <v>0</v>
      </c>
      <c r="N297" s="44">
        <v>0</v>
      </c>
      <c r="O297" s="38">
        <v>0</v>
      </c>
      <c r="P297" s="39">
        <f t="shared" si="112"/>
        <v>0</v>
      </c>
      <c r="Q297" s="66">
        <f t="shared" si="113"/>
        <v>350</v>
      </c>
    </row>
    <row r="298" spans="1:17" x14ac:dyDescent="0.2">
      <c r="A298" s="111"/>
      <c r="B298" s="118"/>
      <c r="C298" s="120"/>
      <c r="D298" s="36"/>
      <c r="E298" s="42"/>
      <c r="F298" s="43"/>
      <c r="G298" s="43"/>
      <c r="H298" s="43"/>
      <c r="I298" s="43"/>
      <c r="J298" s="34">
        <f t="shared" ref="J298:J327" si="116">SUM(E298:I298)</f>
        <v>0</v>
      </c>
      <c r="K298" s="55"/>
      <c r="L298" s="43"/>
      <c r="M298" s="34">
        <f t="shared" si="115"/>
        <v>0</v>
      </c>
      <c r="N298" s="55"/>
      <c r="O298" s="43"/>
      <c r="P298" s="33">
        <f t="shared" si="112"/>
        <v>0</v>
      </c>
      <c r="Q298" s="65">
        <f t="shared" si="113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52077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16"/>
        <v>52077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15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12"/>
        <v>0</v>
      </c>
      <c r="Q299" s="66">
        <f t="shared" si="113"/>
        <v>52077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0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16"/>
        <v>0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15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12"/>
        <v>0</v>
      </c>
      <c r="Q300" s="65">
        <f t="shared" si="113"/>
        <v>0</v>
      </c>
    </row>
    <row r="301" spans="1:17" ht="12.75" customHeight="1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16"/>
        <v>2000</v>
      </c>
      <c r="K301" s="44">
        <v>0</v>
      </c>
      <c r="L301" s="38">
        <v>0</v>
      </c>
      <c r="M301" s="40">
        <f t="shared" si="115"/>
        <v>0</v>
      </c>
      <c r="N301" s="44">
        <v>0</v>
      </c>
      <c r="O301" s="38">
        <v>0</v>
      </c>
      <c r="P301" s="39">
        <f t="shared" si="112"/>
        <v>0</v>
      </c>
      <c r="Q301" s="66">
        <f t="shared" si="113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/>
      <c r="H302" s="43"/>
      <c r="I302" s="43"/>
      <c r="J302" s="34">
        <f t="shared" si="116"/>
        <v>0</v>
      </c>
      <c r="K302" s="55"/>
      <c r="L302" s="43"/>
      <c r="M302" s="34">
        <f t="shared" si="115"/>
        <v>0</v>
      </c>
      <c r="N302" s="55"/>
      <c r="O302" s="43"/>
      <c r="P302" s="33">
        <f t="shared" si="112"/>
        <v>0</v>
      </c>
      <c r="Q302" s="65">
        <f t="shared" si="113"/>
        <v>0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5000</v>
      </c>
      <c r="H303" s="38">
        <v>0</v>
      </c>
      <c r="I303" s="38">
        <v>0</v>
      </c>
      <c r="J303" s="40">
        <f t="shared" si="116"/>
        <v>5000</v>
      </c>
      <c r="K303" s="44">
        <v>0</v>
      </c>
      <c r="L303" s="38">
        <v>0</v>
      </c>
      <c r="M303" s="40">
        <f t="shared" si="115"/>
        <v>0</v>
      </c>
      <c r="N303" s="44">
        <v>0</v>
      </c>
      <c r="O303" s="38">
        <v>0</v>
      </c>
      <c r="P303" s="39">
        <f t="shared" si="112"/>
        <v>0</v>
      </c>
      <c r="Q303" s="66">
        <f t="shared" si="113"/>
        <v>5000</v>
      </c>
    </row>
    <row r="304" spans="1:17" x14ac:dyDescent="0.2">
      <c r="A304" s="111"/>
      <c r="B304" s="113"/>
      <c r="C304" s="115"/>
      <c r="D304" s="36"/>
      <c r="E304" s="42"/>
      <c r="F304" s="43"/>
      <c r="G304" s="43"/>
      <c r="H304" s="43"/>
      <c r="I304" s="43"/>
      <c r="J304" s="34">
        <f t="shared" si="116"/>
        <v>0</v>
      </c>
      <c r="K304" s="55"/>
      <c r="L304" s="43"/>
      <c r="M304" s="34">
        <f t="shared" si="115"/>
        <v>0</v>
      </c>
      <c r="N304" s="55"/>
      <c r="O304" s="43"/>
      <c r="P304" s="33">
        <f t="shared" si="112"/>
        <v>0</v>
      </c>
      <c r="Q304" s="65">
        <f t="shared" si="113"/>
        <v>0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1100</v>
      </c>
      <c r="H305" s="38">
        <v>0</v>
      </c>
      <c r="I305" s="38">
        <v>0</v>
      </c>
      <c r="J305" s="40">
        <f t="shared" si="116"/>
        <v>1100</v>
      </c>
      <c r="K305" s="44">
        <v>0</v>
      </c>
      <c r="L305" s="38">
        <v>0</v>
      </c>
      <c r="M305" s="40">
        <f t="shared" si="115"/>
        <v>0</v>
      </c>
      <c r="N305" s="44">
        <v>0</v>
      </c>
      <c r="O305" s="38">
        <v>0</v>
      </c>
      <c r="P305" s="39">
        <f t="shared" si="112"/>
        <v>0</v>
      </c>
      <c r="Q305" s="66">
        <f t="shared" si="113"/>
        <v>1100</v>
      </c>
    </row>
    <row r="306" spans="1:17" x14ac:dyDescent="0.2">
      <c r="A306" s="111"/>
      <c r="B306" s="113"/>
      <c r="C306" s="115"/>
      <c r="D306" s="36"/>
      <c r="E306" s="42"/>
      <c r="F306" s="43"/>
      <c r="G306" s="43"/>
      <c r="H306" s="43"/>
      <c r="I306" s="43"/>
      <c r="J306" s="34">
        <f t="shared" si="116"/>
        <v>0</v>
      </c>
      <c r="K306" s="55"/>
      <c r="L306" s="43"/>
      <c r="M306" s="34">
        <f t="shared" si="115"/>
        <v>0</v>
      </c>
      <c r="N306" s="55"/>
      <c r="O306" s="43"/>
      <c r="P306" s="33">
        <f t="shared" si="112"/>
        <v>0</v>
      </c>
      <c r="Q306" s="65">
        <f t="shared" si="113"/>
        <v>0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16"/>
        <v>106</v>
      </c>
      <c r="K307" s="44">
        <v>0</v>
      </c>
      <c r="L307" s="38">
        <v>0</v>
      </c>
      <c r="M307" s="40">
        <f t="shared" si="115"/>
        <v>0</v>
      </c>
      <c r="N307" s="44">
        <v>0</v>
      </c>
      <c r="O307" s="38">
        <v>0</v>
      </c>
      <c r="P307" s="39">
        <f t="shared" si="112"/>
        <v>0</v>
      </c>
      <c r="Q307" s="66">
        <f t="shared" si="113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/>
      <c r="H308" s="43"/>
      <c r="I308" s="43"/>
      <c r="J308" s="34">
        <f t="shared" si="116"/>
        <v>0</v>
      </c>
      <c r="K308" s="55"/>
      <c r="L308" s="43"/>
      <c r="M308" s="34">
        <f t="shared" si="115"/>
        <v>0</v>
      </c>
      <c r="N308" s="55"/>
      <c r="O308" s="43"/>
      <c r="P308" s="33">
        <f t="shared" si="112"/>
        <v>0</v>
      </c>
      <c r="Q308" s="65">
        <f t="shared" si="113"/>
        <v>0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3200</v>
      </c>
      <c r="H309" s="38">
        <v>0</v>
      </c>
      <c r="I309" s="38">
        <v>0</v>
      </c>
      <c r="J309" s="40">
        <f t="shared" si="116"/>
        <v>3200</v>
      </c>
      <c r="K309" s="44">
        <v>0</v>
      </c>
      <c r="L309" s="38">
        <v>0</v>
      </c>
      <c r="M309" s="40">
        <f t="shared" si="115"/>
        <v>0</v>
      </c>
      <c r="N309" s="44">
        <v>0</v>
      </c>
      <c r="O309" s="38">
        <v>0</v>
      </c>
      <c r="P309" s="39">
        <f t="shared" si="112"/>
        <v>0</v>
      </c>
      <c r="Q309" s="66">
        <f t="shared" si="113"/>
        <v>3200</v>
      </c>
    </row>
    <row r="310" spans="1:17" x14ac:dyDescent="0.2">
      <c r="A310" s="111"/>
      <c r="B310" s="113"/>
      <c r="C310" s="115"/>
      <c r="D310" s="36"/>
      <c r="E310" s="42"/>
      <c r="F310" s="43"/>
      <c r="G310" s="43"/>
      <c r="H310" s="43"/>
      <c r="I310" s="43"/>
      <c r="J310" s="34">
        <f t="shared" si="116"/>
        <v>0</v>
      </c>
      <c r="K310" s="55"/>
      <c r="L310" s="43"/>
      <c r="M310" s="34">
        <f t="shared" si="115"/>
        <v>0</v>
      </c>
      <c r="N310" s="55"/>
      <c r="O310" s="43"/>
      <c r="P310" s="33">
        <f t="shared" si="112"/>
        <v>0</v>
      </c>
      <c r="Q310" s="65">
        <f t="shared" si="113"/>
        <v>0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16"/>
        <v>13700</v>
      </c>
      <c r="K311" s="44">
        <v>0</v>
      </c>
      <c r="L311" s="38">
        <v>0</v>
      </c>
      <c r="M311" s="40">
        <f t="shared" si="115"/>
        <v>0</v>
      </c>
      <c r="N311" s="44">
        <v>0</v>
      </c>
      <c r="O311" s="38">
        <v>0</v>
      </c>
      <c r="P311" s="39">
        <f t="shared" si="112"/>
        <v>0</v>
      </c>
      <c r="Q311" s="66">
        <f t="shared" si="113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/>
      <c r="H312" s="43"/>
      <c r="I312" s="43"/>
      <c r="J312" s="34">
        <f t="shared" si="116"/>
        <v>0</v>
      </c>
      <c r="K312" s="55"/>
      <c r="L312" s="43"/>
      <c r="M312" s="34">
        <f t="shared" si="115"/>
        <v>0</v>
      </c>
      <c r="N312" s="55"/>
      <c r="O312" s="43"/>
      <c r="P312" s="33">
        <f t="shared" si="112"/>
        <v>0</v>
      </c>
      <c r="Q312" s="65">
        <f t="shared" si="113"/>
        <v>0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16"/>
        <v>7200</v>
      </c>
      <c r="K313" s="44">
        <v>0</v>
      </c>
      <c r="L313" s="38">
        <v>0</v>
      </c>
      <c r="M313" s="40">
        <f t="shared" si="115"/>
        <v>0</v>
      </c>
      <c r="N313" s="44">
        <v>0</v>
      </c>
      <c r="O313" s="38">
        <v>0</v>
      </c>
      <c r="P313" s="39">
        <f t="shared" si="112"/>
        <v>0</v>
      </c>
      <c r="Q313" s="66">
        <f t="shared" si="113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/>
      <c r="H314" s="43"/>
      <c r="I314" s="43"/>
      <c r="J314" s="34">
        <f t="shared" si="116"/>
        <v>0</v>
      </c>
      <c r="K314" s="55"/>
      <c r="L314" s="43"/>
      <c r="M314" s="34">
        <f t="shared" si="115"/>
        <v>0</v>
      </c>
      <c r="N314" s="55"/>
      <c r="O314" s="43"/>
      <c r="P314" s="33">
        <f t="shared" si="112"/>
        <v>0</v>
      </c>
      <c r="Q314" s="65">
        <f t="shared" si="113"/>
        <v>0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2670</v>
      </c>
      <c r="H315" s="38">
        <v>0</v>
      </c>
      <c r="I315" s="38">
        <v>0</v>
      </c>
      <c r="J315" s="40">
        <f t="shared" si="116"/>
        <v>2670</v>
      </c>
      <c r="K315" s="44">
        <v>0</v>
      </c>
      <c r="L315" s="38">
        <v>0</v>
      </c>
      <c r="M315" s="40">
        <f t="shared" si="115"/>
        <v>0</v>
      </c>
      <c r="N315" s="44">
        <v>0</v>
      </c>
      <c r="O315" s="38">
        <v>0</v>
      </c>
      <c r="P315" s="39">
        <f t="shared" si="112"/>
        <v>0</v>
      </c>
      <c r="Q315" s="66">
        <f t="shared" si="113"/>
        <v>2670</v>
      </c>
    </row>
    <row r="316" spans="1:17" x14ac:dyDescent="0.2">
      <c r="A316" s="111"/>
      <c r="B316" s="113"/>
      <c r="C316" s="115"/>
      <c r="D316" s="36"/>
      <c r="E316" s="42"/>
      <c r="F316" s="43"/>
      <c r="G316" s="43"/>
      <c r="H316" s="43"/>
      <c r="I316" s="43"/>
      <c r="J316" s="34">
        <f t="shared" si="116"/>
        <v>0</v>
      </c>
      <c r="K316" s="55"/>
      <c r="L316" s="43"/>
      <c r="M316" s="34">
        <f t="shared" si="115"/>
        <v>0</v>
      </c>
      <c r="N316" s="55"/>
      <c r="O316" s="43"/>
      <c r="P316" s="33">
        <f t="shared" si="112"/>
        <v>0</v>
      </c>
      <c r="Q316" s="65">
        <f t="shared" si="113"/>
        <v>0</v>
      </c>
    </row>
    <row r="317" spans="1:17" ht="12.75" customHeight="1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16"/>
        <v>16000</v>
      </c>
      <c r="K317" s="44">
        <v>0</v>
      </c>
      <c r="L317" s="38">
        <v>0</v>
      </c>
      <c r="M317" s="40">
        <f t="shared" si="115"/>
        <v>0</v>
      </c>
      <c r="N317" s="44">
        <v>0</v>
      </c>
      <c r="O317" s="38">
        <v>0</v>
      </c>
      <c r="P317" s="39">
        <f t="shared" si="112"/>
        <v>0</v>
      </c>
      <c r="Q317" s="66">
        <f t="shared" si="113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/>
      <c r="H318" s="43"/>
      <c r="I318" s="43"/>
      <c r="J318" s="34">
        <f t="shared" si="116"/>
        <v>0</v>
      </c>
      <c r="K318" s="55"/>
      <c r="L318" s="43"/>
      <c r="M318" s="34">
        <f t="shared" si="115"/>
        <v>0</v>
      </c>
      <c r="N318" s="55"/>
      <c r="O318" s="43"/>
      <c r="P318" s="33">
        <f t="shared" si="112"/>
        <v>0</v>
      </c>
      <c r="Q318" s="65">
        <f t="shared" si="113"/>
        <v>0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16"/>
        <v>0</v>
      </c>
      <c r="K319" s="44">
        <v>0</v>
      </c>
      <c r="L319" s="38">
        <v>0</v>
      </c>
      <c r="M319" s="40">
        <f t="shared" si="115"/>
        <v>0</v>
      </c>
      <c r="N319" s="44">
        <v>0</v>
      </c>
      <c r="O319" s="38">
        <v>0</v>
      </c>
      <c r="P319" s="39">
        <f t="shared" si="112"/>
        <v>0</v>
      </c>
      <c r="Q319" s="66">
        <f t="shared" si="113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16"/>
        <v>0</v>
      </c>
      <c r="K320" s="55"/>
      <c r="L320" s="43"/>
      <c r="M320" s="34">
        <f t="shared" si="115"/>
        <v>0</v>
      </c>
      <c r="N320" s="55"/>
      <c r="O320" s="43"/>
      <c r="P320" s="33">
        <f t="shared" si="112"/>
        <v>0</v>
      </c>
      <c r="Q320" s="65">
        <f t="shared" si="113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1101</v>
      </c>
      <c r="H321" s="38">
        <v>0</v>
      </c>
      <c r="I321" s="38">
        <v>0</v>
      </c>
      <c r="J321" s="40">
        <f t="shared" si="116"/>
        <v>1101</v>
      </c>
      <c r="K321" s="44">
        <v>0</v>
      </c>
      <c r="L321" s="38">
        <v>0</v>
      </c>
      <c r="M321" s="40">
        <f t="shared" si="115"/>
        <v>0</v>
      </c>
      <c r="N321" s="44">
        <v>0</v>
      </c>
      <c r="O321" s="38">
        <v>0</v>
      </c>
      <c r="P321" s="39">
        <f t="shared" si="112"/>
        <v>0</v>
      </c>
      <c r="Q321" s="66">
        <f t="shared" si="113"/>
        <v>1101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/>
      <c r="I322" s="43"/>
      <c r="J322" s="34">
        <f t="shared" si="116"/>
        <v>0</v>
      </c>
      <c r="K322" s="55"/>
      <c r="L322" s="43"/>
      <c r="M322" s="34">
        <f t="shared" si="115"/>
        <v>0</v>
      </c>
      <c r="N322" s="55"/>
      <c r="O322" s="43"/>
      <c r="P322" s="33">
        <f t="shared" si="112"/>
        <v>0</v>
      </c>
      <c r="Q322" s="65">
        <f t="shared" si="113"/>
        <v>0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16"/>
        <v>8506</v>
      </c>
      <c r="K323" s="44">
        <v>0</v>
      </c>
      <c r="L323" s="38">
        <v>0</v>
      </c>
      <c r="M323" s="40">
        <f t="shared" si="115"/>
        <v>0</v>
      </c>
      <c r="N323" s="44">
        <v>0</v>
      </c>
      <c r="O323" s="38">
        <v>0</v>
      </c>
      <c r="P323" s="39">
        <f t="shared" si="112"/>
        <v>0</v>
      </c>
      <c r="Q323" s="66">
        <f t="shared" si="113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/>
      <c r="I324" s="43"/>
      <c r="J324" s="34">
        <f t="shared" si="116"/>
        <v>0</v>
      </c>
      <c r="K324" s="55"/>
      <c r="L324" s="43"/>
      <c r="M324" s="34">
        <f t="shared" si="115"/>
        <v>0</v>
      </c>
      <c r="N324" s="55"/>
      <c r="O324" s="43"/>
      <c r="P324" s="33">
        <f t="shared" si="112"/>
        <v>0</v>
      </c>
      <c r="Q324" s="65">
        <f t="shared" si="113"/>
        <v>0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800</v>
      </c>
      <c r="I325" s="38">
        <v>0</v>
      </c>
      <c r="J325" s="40">
        <f t="shared" si="116"/>
        <v>800</v>
      </c>
      <c r="K325" s="44">
        <v>0</v>
      </c>
      <c r="L325" s="38">
        <v>0</v>
      </c>
      <c r="M325" s="40">
        <f t="shared" si="115"/>
        <v>0</v>
      </c>
      <c r="N325" s="44">
        <v>0</v>
      </c>
      <c r="O325" s="38">
        <v>0</v>
      </c>
      <c r="P325" s="39">
        <f t="shared" si="112"/>
        <v>0</v>
      </c>
      <c r="Q325" s="66">
        <f t="shared" si="113"/>
        <v>800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/>
      <c r="I326" s="43"/>
      <c r="J326" s="34">
        <f t="shared" si="116"/>
        <v>0</v>
      </c>
      <c r="K326" s="55"/>
      <c r="L326" s="43"/>
      <c r="M326" s="34">
        <f t="shared" si="115"/>
        <v>0</v>
      </c>
      <c r="N326" s="55"/>
      <c r="O326" s="43"/>
      <c r="P326" s="33">
        <f t="shared" si="112"/>
        <v>0</v>
      </c>
      <c r="Q326" s="65">
        <f t="shared" si="113"/>
        <v>0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6"/>
        <v>0</v>
      </c>
      <c r="K327" s="44">
        <v>810</v>
      </c>
      <c r="L327" s="38">
        <v>0</v>
      </c>
      <c r="M327" s="40">
        <f t="shared" si="115"/>
        <v>810</v>
      </c>
      <c r="N327" s="44">
        <v>0</v>
      </c>
      <c r="O327" s="38">
        <v>0</v>
      </c>
      <c r="P327" s="39">
        <f t="shared" si="112"/>
        <v>0</v>
      </c>
      <c r="Q327" s="66">
        <f t="shared" si="113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/>
      <c r="L328" s="45"/>
      <c r="M328" s="24">
        <f>SUM(K328:L328)</f>
        <v>0</v>
      </c>
      <c r="N328" s="56"/>
      <c r="O328" s="45"/>
      <c r="P328" s="23">
        <f>SUM(N328:O328)</f>
        <v>0</v>
      </c>
      <c r="Q328" s="63">
        <f t="shared" si="113"/>
        <v>0</v>
      </c>
    </row>
  </sheetData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selection activeCell="L20" sqref="L20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909677</v>
      </c>
      <c r="F4" s="5">
        <f t="shared" si="0"/>
        <v>325269</v>
      </c>
      <c r="G4" s="5">
        <f t="shared" si="0"/>
        <v>1348106</v>
      </c>
      <c r="H4" s="5">
        <f t="shared" si="0"/>
        <v>193372</v>
      </c>
      <c r="I4" s="5">
        <f t="shared" si="0"/>
        <v>17666</v>
      </c>
      <c r="J4" s="6">
        <f t="shared" ref="J4:J9" si="1">SUM(E4:I4)</f>
        <v>2794090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392768</v>
      </c>
      <c r="P4" s="7">
        <f>SUM(N4:O4)</f>
        <v>392768</v>
      </c>
      <c r="Q4" s="8">
        <f>P4+M4+J4</f>
        <v>4093800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K7+K40+K59+K86+K97+K110+K117+K134+K147+K158+K185+K226+K249+K270</f>
        <v>0</v>
      </c>
      <c r="L5" s="13">
        <f>L7+L40+L59+L86+L97+L110+L117+L134+L147+L158+L185+L226+L249+L270</f>
        <v>0</v>
      </c>
      <c r="M5" s="13">
        <f>SUM(K5:L5)</f>
        <v>0</v>
      </c>
      <c r="N5" s="13">
        <f>N7+N40+N59+N86+N97+N110+N117+N134+N147+N158+N185+N226+N249+N270</f>
        <v>0</v>
      </c>
      <c r="O5" s="13">
        <f>O7+O40+O59+O86+O97+O110+O117+O134+O147+O158+O185+O226+O249+O270</f>
        <v>0</v>
      </c>
      <c r="P5" s="14">
        <f>SUM(N5:O5)</f>
        <v>0</v>
      </c>
      <c r="Q5" s="15">
        <f>P5+M5+J5</f>
        <v>0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48025</v>
      </c>
      <c r="H6" s="17">
        <f t="shared" si="2"/>
        <v>15723</v>
      </c>
      <c r="I6" s="17">
        <f t="shared" si="2"/>
        <v>0</v>
      </c>
      <c r="J6" s="18">
        <f t="shared" si="1"/>
        <v>105108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151388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7600</v>
      </c>
      <c r="H24" s="38">
        <v>0</v>
      </c>
      <c r="I24" s="38">
        <v>0</v>
      </c>
      <c r="J24" s="39">
        <f t="shared" si="7"/>
        <v>7600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7600</v>
      </c>
    </row>
    <row r="25" spans="1:17" x14ac:dyDescent="0.2">
      <c r="A25" s="113"/>
      <c r="B25" s="113"/>
      <c r="C25" s="115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/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20200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20452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20452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34">
        <f t="shared" si="15"/>
        <v>0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0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62236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62531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73531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0</v>
      </c>
      <c r="H59" s="22">
        <f t="shared" si="22"/>
        <v>0</v>
      </c>
      <c r="I59" s="22">
        <f t="shared" si="22"/>
        <v>0</v>
      </c>
      <c r="J59" s="24">
        <f t="shared" si="17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0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/>
      <c r="H61" s="43"/>
      <c r="I61" s="43"/>
      <c r="J61" s="34">
        <f t="shared" si="17"/>
        <v>0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0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26630</v>
      </c>
      <c r="H62" s="38">
        <v>0</v>
      </c>
      <c r="I62" s="38">
        <v>0</v>
      </c>
      <c r="J62" s="29">
        <f>SUM(E62:I62)</f>
        <v>26630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26630</v>
      </c>
    </row>
    <row r="63" spans="1:17" x14ac:dyDescent="0.2">
      <c r="A63" s="113"/>
      <c r="B63" s="113"/>
      <c r="C63" s="115"/>
      <c r="D63" s="36"/>
      <c r="E63" s="42"/>
      <c r="F63" s="43"/>
      <c r="G63" s="43"/>
      <c r="H63" s="43"/>
      <c r="I63" s="43"/>
      <c r="J63" s="34">
        <f t="shared" si="17"/>
        <v>0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0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/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/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/>
      <c r="H69" s="43"/>
      <c r="I69" s="43"/>
      <c r="J69" s="34">
        <f t="shared" si="17"/>
        <v>0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0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/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/>
      <c r="F75" s="43"/>
      <c r="G75" s="43"/>
      <c r="H75" s="43"/>
      <c r="I75" s="43"/>
      <c r="J75" s="34">
        <f t="shared" si="17"/>
        <v>0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0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12000</v>
      </c>
    </row>
    <row r="79" spans="1:17" x14ac:dyDescent="0.2">
      <c r="A79" s="113"/>
      <c r="B79" s="113"/>
      <c r="C79" s="115"/>
      <c r="D79" s="36"/>
      <c r="E79" s="42"/>
      <c r="F79" s="43"/>
      <c r="G79" s="43"/>
      <c r="H79" s="43"/>
      <c r="I79" s="43"/>
      <c r="J79" s="34">
        <f t="shared" si="17"/>
        <v>0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0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/>
      <c r="H81" s="43"/>
      <c r="I81" s="43"/>
      <c r="J81" s="34">
        <f t="shared" si="17"/>
        <v>0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0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18695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18695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0</v>
      </c>
      <c r="F86" s="22">
        <f t="shared" si="27"/>
        <v>0</v>
      </c>
      <c r="G86" s="22">
        <f t="shared" si="27"/>
        <v>0</v>
      </c>
      <c r="H86" s="22">
        <f t="shared" si="27"/>
        <v>0</v>
      </c>
      <c r="I86" s="22">
        <f t="shared" si="27"/>
        <v>0</v>
      </c>
      <c r="J86" s="24">
        <f t="shared" si="28"/>
        <v>0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0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5036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5036</v>
      </c>
    </row>
    <row r="88" spans="1:17" x14ac:dyDescent="0.2">
      <c r="A88" s="113"/>
      <c r="B88" s="113"/>
      <c r="C88" s="115"/>
      <c r="D88" s="36"/>
      <c r="E88" s="42"/>
      <c r="F88" s="43"/>
      <c r="G88" s="43"/>
      <c r="H88" s="43"/>
      <c r="I88" s="43"/>
      <c r="J88" s="34">
        <f t="shared" si="28"/>
        <v>0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0</v>
      </c>
    </row>
    <row r="89" spans="1:17" ht="12.75" customHeight="1" x14ac:dyDescent="0.2">
      <c r="A89" s="117" t="s">
        <v>81</v>
      </c>
      <c r="B89" s="117"/>
      <c r="C89" s="119" t="s">
        <v>84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/>
      <c r="F92" s="43"/>
      <c r="G92" s="43"/>
      <c r="H92" s="43"/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/>
      <c r="H94" s="45"/>
      <c r="I94" s="45"/>
      <c r="J94" s="24">
        <f t="shared" si="28"/>
        <v>0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0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40423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161364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163864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0</v>
      </c>
      <c r="F97" s="22">
        <f t="shared" si="32"/>
        <v>0</v>
      </c>
      <c r="G97" s="22">
        <f t="shared" si="32"/>
        <v>0</v>
      </c>
      <c r="H97" s="22">
        <f t="shared" si="32"/>
        <v>0</v>
      </c>
      <c r="I97" s="22">
        <f t="shared" si="32"/>
        <v>0</v>
      </c>
      <c r="J97" s="24">
        <f t="shared" si="33"/>
        <v>0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0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/>
      <c r="F99" s="43"/>
      <c r="G99" s="43"/>
      <c r="H99" s="43"/>
      <c r="I99" s="43"/>
      <c r="J99" s="34">
        <f t="shared" si="33"/>
        <v>0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0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/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/>
      <c r="F103" s="43"/>
      <c r="G103" s="43"/>
      <c r="H103" s="43"/>
      <c r="I103" s="43"/>
      <c r="J103" s="34">
        <f t="shared" si="33"/>
        <v>0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0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/>
      <c r="G105" s="43"/>
      <c r="H105" s="43"/>
      <c r="I105" s="43"/>
      <c r="J105" s="34">
        <f t="shared" si="33"/>
        <v>0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0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16944</v>
      </c>
      <c r="H106" s="38">
        <v>0</v>
      </c>
      <c r="I106" s="38">
        <v>0</v>
      </c>
      <c r="J106" s="29">
        <f t="shared" si="33"/>
        <v>17714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17714</v>
      </c>
    </row>
    <row r="107" spans="1:17" ht="13.5" thickBot="1" x14ac:dyDescent="0.25">
      <c r="A107" s="113"/>
      <c r="B107" s="113"/>
      <c r="C107" s="115"/>
      <c r="D107" s="36"/>
      <c r="E107" s="51"/>
      <c r="F107" s="45"/>
      <c r="G107" s="45"/>
      <c r="H107" s="45"/>
      <c r="I107" s="45"/>
      <c r="J107" s="24">
        <f t="shared" si="33"/>
        <v>0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0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199127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199127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199127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0</v>
      </c>
      <c r="H110" s="22">
        <f t="shared" si="37"/>
        <v>0</v>
      </c>
      <c r="I110" s="22">
        <f t="shared" si="37"/>
        <v>0</v>
      </c>
      <c r="J110" s="24">
        <f t="shared" si="38"/>
        <v>0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0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197657</v>
      </c>
      <c r="H111" s="27">
        <v>0</v>
      </c>
      <c r="I111" s="27">
        <v>0</v>
      </c>
      <c r="J111" s="29">
        <f>SUM(E111:I111)</f>
        <v>197657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197657</v>
      </c>
    </row>
    <row r="112" spans="1:17" x14ac:dyDescent="0.2">
      <c r="A112" s="113"/>
      <c r="B112" s="113"/>
      <c r="C112" s="115"/>
      <c r="D112" s="36"/>
      <c r="E112" s="42"/>
      <c r="F112" s="43"/>
      <c r="G112" s="43"/>
      <c r="H112" s="43"/>
      <c r="I112" s="43"/>
      <c r="J112" s="34">
        <f t="shared" si="38"/>
        <v>0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0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/>
      <c r="H114" s="45"/>
      <c r="I114" s="45"/>
      <c r="J114" s="24">
        <f t="shared" si="38"/>
        <v>0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0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49000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51900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139060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0</v>
      </c>
      <c r="H117" s="22">
        <f t="shared" si="42"/>
        <v>0</v>
      </c>
      <c r="I117" s="22">
        <f t="shared" si="42"/>
        <v>0</v>
      </c>
      <c r="J117" s="24">
        <f t="shared" si="43"/>
        <v>0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0</v>
      </c>
      <c r="P117" s="24">
        <f t="shared" si="47"/>
        <v>0</v>
      </c>
      <c r="Q117" s="25">
        <f t="shared" si="48"/>
        <v>0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/>
      <c r="H119" s="43"/>
      <c r="I119" s="43"/>
      <c r="J119" s="34">
        <f t="shared" si="43"/>
        <v>0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0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16000</v>
      </c>
      <c r="H120" s="38">
        <v>0</v>
      </c>
      <c r="I120" s="38">
        <v>0</v>
      </c>
      <c r="J120" s="29">
        <f t="shared" si="43"/>
        <v>16000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16000</v>
      </c>
    </row>
    <row r="121" spans="1:17" x14ac:dyDescent="0.2">
      <c r="A121" s="111"/>
      <c r="B121" s="113"/>
      <c r="C121" s="115"/>
      <c r="D121" s="36"/>
      <c r="E121" s="42"/>
      <c r="F121" s="43"/>
      <c r="G121" s="43"/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/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/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/>
      <c r="J127" s="34">
        <f t="shared" si="43"/>
        <v>0</v>
      </c>
      <c r="K127" s="42"/>
      <c r="L127" s="43"/>
      <c r="M127" s="34">
        <f t="shared" si="45"/>
        <v>0</v>
      </c>
      <c r="N127" s="55"/>
      <c r="O127" s="43"/>
      <c r="P127" s="34">
        <f t="shared" si="47"/>
        <v>0</v>
      </c>
      <c r="Q127" s="35">
        <f t="shared" si="48"/>
        <v>0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/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179239</v>
      </c>
      <c r="F133" s="17">
        <f t="shared" si="52"/>
        <v>60992</v>
      </c>
      <c r="G133" s="17">
        <f t="shared" si="52"/>
        <v>74350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0</v>
      </c>
      <c r="F134" s="32">
        <f t="shared" si="52"/>
        <v>0</v>
      </c>
      <c r="G134" s="32">
        <f t="shared" si="52"/>
        <v>0</v>
      </c>
      <c r="H134" s="32">
        <f t="shared" si="52"/>
        <v>0</v>
      </c>
      <c r="I134" s="32">
        <f t="shared" si="52"/>
        <v>0</v>
      </c>
      <c r="J134" s="33">
        <f t="shared" si="53"/>
        <v>0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0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/>
      <c r="F136" s="43"/>
      <c r="G136" s="43"/>
      <c r="H136" s="43"/>
      <c r="I136" s="43"/>
      <c r="J136" s="34">
        <f t="shared" si="53"/>
        <v>0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0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250</v>
      </c>
      <c r="H141" s="38">
        <v>0</v>
      </c>
      <c r="I141" s="38">
        <v>0</v>
      </c>
      <c r="J141" s="28">
        <f t="shared" si="53"/>
        <v>250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250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8036</v>
      </c>
      <c r="H143" s="38">
        <v>100</v>
      </c>
      <c r="I143" s="38">
        <v>0</v>
      </c>
      <c r="J143" s="28">
        <f t="shared" si="53"/>
        <v>27002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27002</v>
      </c>
    </row>
    <row r="144" spans="1:17" ht="13.5" thickBot="1" x14ac:dyDescent="0.25">
      <c r="A144" s="112"/>
      <c r="B144" s="114"/>
      <c r="C144" s="116"/>
      <c r="D144" s="50"/>
      <c r="E144" s="51"/>
      <c r="F144" s="45"/>
      <c r="G144" s="45"/>
      <c r="H144" s="45"/>
      <c r="I144" s="45"/>
      <c r="J144" s="23">
        <f t="shared" si="53"/>
        <v>0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0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0</v>
      </c>
      <c r="H147" s="22">
        <f t="shared" si="57"/>
        <v>0</v>
      </c>
      <c r="I147" s="22">
        <f>I149+I151+I153+I155</f>
        <v>0</v>
      </c>
      <c r="J147" s="24">
        <f>SUM(E147:I147)</f>
        <v>0</v>
      </c>
      <c r="K147" s="53">
        <f>K149+K151+K153+K155</f>
        <v>0</v>
      </c>
      <c r="L147" s="22">
        <f>L149+L151+L153+L155</f>
        <v>0</v>
      </c>
      <c r="M147" s="24">
        <f t="shared" si="58"/>
        <v>0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0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/>
      <c r="I149" s="43"/>
      <c r="J149" s="34">
        <f t="shared" si="60"/>
        <v>0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0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/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/>
      <c r="H153" s="43"/>
      <c r="I153" s="43"/>
      <c r="J153" s="34">
        <f>SUM(E153:I153)</f>
        <v>0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0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/>
      <c r="L155" s="45"/>
      <c r="M155" s="24">
        <f t="shared" si="58"/>
        <v>0</v>
      </c>
      <c r="N155" s="56"/>
      <c r="O155" s="45"/>
      <c r="P155" s="24">
        <f t="shared" si="59"/>
        <v>0</v>
      </c>
      <c r="Q155" s="25">
        <f t="shared" si="61"/>
        <v>0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2">F159+F161+F163+F165+F167+F169+F171++F173+F175+F177+F179+F181</f>
        <v>10387</v>
      </c>
      <c r="G157" s="17">
        <f t="shared" si="62"/>
        <v>125680</v>
      </c>
      <c r="H157" s="17">
        <f t="shared" si="62"/>
        <v>200</v>
      </c>
      <c r="I157" s="17">
        <f t="shared" si="62"/>
        <v>0</v>
      </c>
      <c r="J157" s="19">
        <f>SUM(E157:I157)</f>
        <v>165457</v>
      </c>
      <c r="K157" s="52">
        <f t="shared" ref="K157:L158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8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170457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0</v>
      </c>
      <c r="F158" s="32">
        <f t="shared" si="62"/>
        <v>0</v>
      </c>
      <c r="G158" s="32">
        <f t="shared" si="62"/>
        <v>0</v>
      </c>
      <c r="H158" s="32">
        <f t="shared" si="62"/>
        <v>0</v>
      </c>
      <c r="I158" s="32">
        <f t="shared" si="62"/>
        <v>0</v>
      </c>
      <c r="J158" s="34">
        <f t="shared" ref="J158:J170" si="66">SUM(E158:I158)</f>
        <v>0</v>
      </c>
      <c r="K158" s="57">
        <f t="shared" si="63"/>
        <v>0</v>
      </c>
      <c r="L158" s="32">
        <f t="shared" si="63"/>
        <v>0</v>
      </c>
      <c r="M158" s="34">
        <f t="shared" ref="M158:M170" si="67">SUM(K158:L158)</f>
        <v>0</v>
      </c>
      <c r="N158" s="57">
        <f t="shared" si="64"/>
        <v>0</v>
      </c>
      <c r="O158" s="32">
        <f t="shared" si="64"/>
        <v>0</v>
      </c>
      <c r="P158" s="34">
        <f t="shared" ref="P158:P182" si="68">SUM(N158:O158)</f>
        <v>0</v>
      </c>
      <c r="Q158" s="35">
        <f t="shared" si="65"/>
        <v>0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6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8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/>
      <c r="F160" s="43"/>
      <c r="G160" s="43"/>
      <c r="H160" s="43"/>
      <c r="I160" s="43"/>
      <c r="J160" s="34">
        <f t="shared" si="66"/>
        <v>0</v>
      </c>
      <c r="K160" s="42"/>
      <c r="L160" s="43"/>
      <c r="M160" s="34">
        <f t="shared" si="67"/>
        <v>0</v>
      </c>
      <c r="N160" s="55"/>
      <c r="O160" s="43"/>
      <c r="P160" s="34">
        <f t="shared" si="68"/>
        <v>0</v>
      </c>
      <c r="Q160" s="35">
        <f t="shared" si="65"/>
        <v>0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6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5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/>
      <c r="H162" s="43"/>
      <c r="I162" s="43"/>
      <c r="J162" s="34">
        <f t="shared" si="66"/>
        <v>0</v>
      </c>
      <c r="K162" s="55"/>
      <c r="L162" s="43"/>
      <c r="M162" s="34">
        <f t="shared" si="67"/>
        <v>0</v>
      </c>
      <c r="N162" s="55"/>
      <c r="O162" s="43"/>
      <c r="P162" s="34">
        <f t="shared" si="68"/>
        <v>0</v>
      </c>
      <c r="Q162" s="35">
        <f t="shared" si="65"/>
        <v>0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6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/>
      <c r="H164" s="43"/>
      <c r="I164" s="43"/>
      <c r="J164" s="34">
        <f t="shared" si="66"/>
        <v>0</v>
      </c>
      <c r="K164" s="55"/>
      <c r="L164" s="43"/>
      <c r="M164" s="34">
        <f t="shared" si="67"/>
        <v>0</v>
      </c>
      <c r="N164" s="55"/>
      <c r="O164" s="43"/>
      <c r="P164" s="34">
        <f t="shared" si="68"/>
        <v>0</v>
      </c>
      <c r="Q164" s="35">
        <f t="shared" si="65"/>
        <v>0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6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/>
      <c r="H166" s="43"/>
      <c r="I166" s="43"/>
      <c r="J166" s="34">
        <f t="shared" si="66"/>
        <v>0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5"/>
        <v>0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/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6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6"/>
        <v>0</v>
      </c>
      <c r="K170" s="55"/>
      <c r="L170" s="43"/>
      <c r="M170" s="34">
        <f t="shared" si="67"/>
        <v>0</v>
      </c>
      <c r="N170" s="55"/>
      <c r="O170" s="43"/>
      <c r="P170" s="34">
        <f t="shared" si="68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1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8"/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/>
      <c r="H172" s="43"/>
      <c r="I172" s="43"/>
      <c r="J172" s="34">
        <f t="shared" si="71"/>
        <v>0</v>
      </c>
      <c r="K172" s="55"/>
      <c r="L172" s="43"/>
      <c r="M172" s="34">
        <f t="shared" ref="M172:M182" si="72">SUM(K172:L172)</f>
        <v>0</v>
      </c>
      <c r="N172" s="55"/>
      <c r="O172" s="43"/>
      <c r="P172" s="34">
        <f t="shared" si="68"/>
        <v>0</v>
      </c>
      <c r="Q172" s="35">
        <f t="shared" si="65"/>
        <v>0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1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/>
      <c r="H174" s="43"/>
      <c r="I174" s="43"/>
      <c r="J174" s="34">
        <f t="shared" si="71"/>
        <v>0</v>
      </c>
      <c r="K174" s="55"/>
      <c r="L174" s="43"/>
      <c r="M174" s="34">
        <f t="shared" si="72"/>
        <v>0</v>
      </c>
      <c r="N174" s="55"/>
      <c r="O174" s="43"/>
      <c r="P174" s="34">
        <f t="shared" si="68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1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/>
      <c r="H176" s="43"/>
      <c r="I176" s="43"/>
      <c r="J176" s="34">
        <f t="shared" si="71"/>
        <v>0</v>
      </c>
      <c r="K176" s="55"/>
      <c r="L176" s="43"/>
      <c r="M176" s="34">
        <f t="shared" si="72"/>
        <v>0</v>
      </c>
      <c r="N176" s="55"/>
      <c r="O176" s="43"/>
      <c r="P176" s="34">
        <f t="shared" si="68"/>
        <v>0</v>
      </c>
      <c r="Q176" s="35">
        <f t="shared" si="65"/>
        <v>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1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/>
      <c r="H178" s="43"/>
      <c r="I178" s="43"/>
      <c r="J178" s="34">
        <f t="shared" si="71"/>
        <v>0</v>
      </c>
      <c r="K178" s="55"/>
      <c r="L178" s="43"/>
      <c r="M178" s="34">
        <f t="shared" ref="M178:M181" si="73">SUM(K178:L178)</f>
        <v>0</v>
      </c>
      <c r="N178" s="55"/>
      <c r="O178" s="43"/>
      <c r="P178" s="34">
        <f t="shared" si="68"/>
        <v>0</v>
      </c>
      <c r="Q178" s="35">
        <f t="shared" si="65"/>
        <v>0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2100</v>
      </c>
      <c r="H179" s="38">
        <v>0</v>
      </c>
      <c r="I179" s="38">
        <v>0</v>
      </c>
      <c r="J179" s="29">
        <f t="shared" si="71"/>
        <v>2100</v>
      </c>
      <c r="K179" s="44">
        <v>0</v>
      </c>
      <c r="L179" s="38">
        <v>0</v>
      </c>
      <c r="M179" s="40">
        <f t="shared" si="73"/>
        <v>0</v>
      </c>
      <c r="N179" s="44">
        <v>0</v>
      </c>
      <c r="O179" s="38">
        <v>0</v>
      </c>
      <c r="P179" s="40">
        <f t="shared" si="68"/>
        <v>0</v>
      </c>
      <c r="Q179" s="41">
        <f t="shared" si="65"/>
        <v>2100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/>
      <c r="H180" s="43"/>
      <c r="I180" s="43"/>
      <c r="J180" s="34">
        <f t="shared" si="71"/>
        <v>0</v>
      </c>
      <c r="K180" s="55"/>
      <c r="L180" s="43"/>
      <c r="M180" s="34">
        <f t="shared" si="73"/>
        <v>0</v>
      </c>
      <c r="N180" s="55"/>
      <c r="O180" s="43"/>
      <c r="P180" s="34">
        <f t="shared" si="68"/>
        <v>0</v>
      </c>
      <c r="Q180" s="35">
        <f t="shared" si="65"/>
        <v>0</v>
      </c>
    </row>
    <row r="181" spans="1:17" ht="13.5" customHeight="1" x14ac:dyDescent="0.2">
      <c r="A181" s="111" t="s">
        <v>318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1"/>
        <v>5000</v>
      </c>
      <c r="K181" s="44">
        <v>0</v>
      </c>
      <c r="L181" s="38">
        <v>0</v>
      </c>
      <c r="M181" s="40">
        <f t="shared" si="73"/>
        <v>0</v>
      </c>
      <c r="N181" s="44">
        <v>0</v>
      </c>
      <c r="O181" s="38">
        <v>0</v>
      </c>
      <c r="P181" s="40">
        <f t="shared" si="68"/>
        <v>0</v>
      </c>
      <c r="Q181" s="41">
        <f t="shared" si="65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/>
      <c r="H182" s="45"/>
      <c r="I182" s="45"/>
      <c r="J182" s="24">
        <f t="shared" si="71"/>
        <v>0</v>
      </c>
      <c r="K182" s="56"/>
      <c r="L182" s="45"/>
      <c r="M182" s="24">
        <f t="shared" si="72"/>
        <v>0</v>
      </c>
      <c r="N182" s="56"/>
      <c r="O182" s="45"/>
      <c r="P182" s="24">
        <f t="shared" si="68"/>
        <v>0</v>
      </c>
      <c r="Q182" s="25">
        <f t="shared" si="65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74">E186+E188+E190+E192++E206+E208+E210+E220+E222</f>
        <v>152122</v>
      </c>
      <c r="F184" s="17">
        <f t="shared" si="74"/>
        <v>53348</v>
      </c>
      <c r="G184" s="17">
        <f t="shared" si="74"/>
        <v>343054</v>
      </c>
      <c r="H184" s="17">
        <f t="shared" si="74"/>
        <v>550</v>
      </c>
      <c r="I184" s="17">
        <f t="shared" si="74"/>
        <v>455</v>
      </c>
      <c r="J184" s="19">
        <f>SUM(E184:I184)</f>
        <v>549529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75">SUM(K184:L184)</f>
        <v>437612</v>
      </c>
      <c r="N184" s="52">
        <f>N186+N188+N190+N192++N206+N208+N210+N220+N222</f>
        <v>0</v>
      </c>
      <c r="O184" s="17">
        <f>O186+O188+O190+O192++O206+O208+O210+O220+O222</f>
        <v>299707</v>
      </c>
      <c r="P184" s="19">
        <f>SUM(N184:O184)</f>
        <v>299707</v>
      </c>
      <c r="Q184" s="20">
        <f>P184+M184+J184</f>
        <v>1286848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74"/>
        <v>0</v>
      </c>
      <c r="F185" s="22">
        <f t="shared" si="74"/>
        <v>0</v>
      </c>
      <c r="G185" s="22">
        <f t="shared" si="74"/>
        <v>0</v>
      </c>
      <c r="H185" s="22">
        <f t="shared" si="74"/>
        <v>0</v>
      </c>
      <c r="I185" s="22">
        <f t="shared" si="74"/>
        <v>0</v>
      </c>
      <c r="J185" s="24">
        <f t="shared" ref="J185:J223" si="76">SUM(E185:I185)</f>
        <v>0</v>
      </c>
      <c r="K185" s="53">
        <f>K187+K189+K191+K193++K207+K209+K211+K221+K223</f>
        <v>0</v>
      </c>
      <c r="L185" s="22">
        <f>L187+L189+L191+L193++L207+L209+L211+L221+L223</f>
        <v>0</v>
      </c>
      <c r="M185" s="24">
        <f t="shared" si="75"/>
        <v>0</v>
      </c>
      <c r="N185" s="53">
        <f>N187+N189+N191+N193++N207+N209+N211+N221+N223</f>
        <v>0</v>
      </c>
      <c r="O185" s="22">
        <f>O187+O189+O191+O193++O207+O209+O211+O221+O223</f>
        <v>0</v>
      </c>
      <c r="P185" s="24">
        <f t="shared" ref="P185:P223" si="77">SUM(N185:O185)</f>
        <v>0</v>
      </c>
      <c r="Q185" s="25">
        <f t="shared" ref="Q185:Q223" si="78">P185+M185+J185</f>
        <v>0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22940</v>
      </c>
      <c r="H186" s="27">
        <v>400</v>
      </c>
      <c r="I186" s="27">
        <v>0</v>
      </c>
      <c r="J186" s="29">
        <f t="shared" si="76"/>
        <v>165169</v>
      </c>
      <c r="K186" s="54">
        <v>0</v>
      </c>
      <c r="L186" s="27">
        <v>0</v>
      </c>
      <c r="M186" s="29">
        <f t="shared" si="75"/>
        <v>0</v>
      </c>
      <c r="N186" s="54">
        <v>0</v>
      </c>
      <c r="O186" s="27">
        <v>0</v>
      </c>
      <c r="P186" s="29">
        <f t="shared" si="77"/>
        <v>0</v>
      </c>
      <c r="Q186" s="30">
        <f t="shared" si="78"/>
        <v>165169</v>
      </c>
    </row>
    <row r="187" spans="1:17" x14ac:dyDescent="0.2">
      <c r="A187" s="123"/>
      <c r="B187" s="113"/>
      <c r="C187" s="115"/>
      <c r="D187" s="36"/>
      <c r="E187" s="42"/>
      <c r="F187" s="43"/>
      <c r="G187" s="43"/>
      <c r="H187" s="43"/>
      <c r="I187" s="43"/>
      <c r="J187" s="34">
        <f t="shared" si="76"/>
        <v>0</v>
      </c>
      <c r="K187" s="55"/>
      <c r="L187" s="43"/>
      <c r="M187" s="34">
        <f t="shared" si="75"/>
        <v>0</v>
      </c>
      <c r="N187" s="55"/>
      <c r="O187" s="43"/>
      <c r="P187" s="34">
        <f t="shared" si="77"/>
        <v>0</v>
      </c>
      <c r="Q187" s="35">
        <f t="shared" si="78"/>
        <v>0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6"/>
        <v>1900</v>
      </c>
      <c r="K188" s="44">
        <v>0</v>
      </c>
      <c r="L188" s="38">
        <v>0</v>
      </c>
      <c r="M188" s="40">
        <f t="shared" si="75"/>
        <v>0</v>
      </c>
      <c r="N188" s="44">
        <v>0</v>
      </c>
      <c r="O188" s="38">
        <v>0</v>
      </c>
      <c r="P188" s="40">
        <f t="shared" si="77"/>
        <v>0</v>
      </c>
      <c r="Q188" s="41">
        <f t="shared" si="78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/>
      <c r="H189" s="43"/>
      <c r="I189" s="43"/>
      <c r="J189" s="34">
        <f t="shared" si="76"/>
        <v>0</v>
      </c>
      <c r="K189" s="55"/>
      <c r="L189" s="43"/>
      <c r="M189" s="34">
        <f t="shared" si="75"/>
        <v>0</v>
      </c>
      <c r="N189" s="55"/>
      <c r="O189" s="43"/>
      <c r="P189" s="34">
        <f t="shared" si="77"/>
        <v>0</v>
      </c>
      <c r="Q189" s="35">
        <f t="shared" si="78"/>
        <v>0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6"/>
        <v>17725</v>
      </c>
      <c r="K190" s="44">
        <v>0</v>
      </c>
      <c r="L190" s="38">
        <v>0</v>
      </c>
      <c r="M190" s="40">
        <f t="shared" si="75"/>
        <v>0</v>
      </c>
      <c r="N190" s="44">
        <v>0</v>
      </c>
      <c r="O190" s="38">
        <v>0</v>
      </c>
      <c r="P190" s="40">
        <f t="shared" si="77"/>
        <v>0</v>
      </c>
      <c r="Q190" s="41">
        <f t="shared" si="78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/>
      <c r="H191" s="43"/>
      <c r="I191" s="43"/>
      <c r="J191" s="34">
        <f t="shared" si="76"/>
        <v>0</v>
      </c>
      <c r="K191" s="55"/>
      <c r="L191" s="43"/>
      <c r="M191" s="34">
        <f t="shared" si="75"/>
        <v>0</v>
      </c>
      <c r="N191" s="55"/>
      <c r="O191" s="43"/>
      <c r="P191" s="34">
        <f t="shared" si="77"/>
        <v>0</v>
      </c>
      <c r="Q191" s="35">
        <f t="shared" si="78"/>
        <v>0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79">F194+F196+F198+F200+F202+F204</f>
        <v>0</v>
      </c>
      <c r="G192" s="38">
        <f t="shared" si="79"/>
        <v>13900</v>
      </c>
      <c r="H192" s="38">
        <f t="shared" si="79"/>
        <v>0</v>
      </c>
      <c r="I192" s="38">
        <f t="shared" si="79"/>
        <v>455</v>
      </c>
      <c r="J192" s="29">
        <f t="shared" si="76"/>
        <v>14355</v>
      </c>
      <c r="K192" s="44">
        <f t="shared" ref="K192:L193" si="80">K194+K196+K198+K200+K202+K204</f>
        <v>0</v>
      </c>
      <c r="L192" s="38">
        <f t="shared" si="80"/>
        <v>0</v>
      </c>
      <c r="M192" s="40">
        <f t="shared" si="75"/>
        <v>0</v>
      </c>
      <c r="N192" s="44">
        <f t="shared" ref="N192:O193" si="81">N194+N196+N198+N200+N202+N204</f>
        <v>0</v>
      </c>
      <c r="O192" s="38">
        <f>O194+O196+O198+O200+O202+O204</f>
        <v>90700</v>
      </c>
      <c r="P192" s="40">
        <f t="shared" si="77"/>
        <v>90700</v>
      </c>
      <c r="Q192" s="41">
        <f>P192+M192+J192</f>
        <v>105055</v>
      </c>
    </row>
    <row r="193" spans="1:17" x14ac:dyDescent="0.2">
      <c r="A193" s="111"/>
      <c r="B193" s="113"/>
      <c r="C193" s="115"/>
      <c r="D193" s="36"/>
      <c r="E193" s="42">
        <f t="shared" ref="E193:I193" si="82">E195+E197+E199+E201+E203+E205</f>
        <v>0</v>
      </c>
      <c r="F193" s="57">
        <f t="shared" si="82"/>
        <v>0</v>
      </c>
      <c r="G193" s="57">
        <f t="shared" si="82"/>
        <v>0</v>
      </c>
      <c r="H193" s="57">
        <f t="shared" si="82"/>
        <v>0</v>
      </c>
      <c r="I193" s="57">
        <f t="shared" si="82"/>
        <v>0</v>
      </c>
      <c r="J193" s="34">
        <f t="shared" si="76"/>
        <v>0</v>
      </c>
      <c r="K193" s="57">
        <f t="shared" si="80"/>
        <v>0</v>
      </c>
      <c r="L193" s="32">
        <f t="shared" si="80"/>
        <v>0</v>
      </c>
      <c r="M193" s="34">
        <f t="shared" si="75"/>
        <v>0</v>
      </c>
      <c r="N193" s="57">
        <f t="shared" si="81"/>
        <v>0</v>
      </c>
      <c r="O193" s="32">
        <f t="shared" si="81"/>
        <v>0</v>
      </c>
      <c r="P193" s="34">
        <f t="shared" si="77"/>
        <v>0</v>
      </c>
      <c r="Q193" s="35">
        <f t="shared" ref="Q193:Q205" si="83">P193+M193+J193</f>
        <v>0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6"/>
        <v>1500</v>
      </c>
      <c r="K194" s="44">
        <v>0</v>
      </c>
      <c r="L194" s="38">
        <v>0</v>
      </c>
      <c r="M194" s="40">
        <f t="shared" si="75"/>
        <v>0</v>
      </c>
      <c r="N194" s="44">
        <v>0</v>
      </c>
      <c r="O194" s="38">
        <v>10000</v>
      </c>
      <c r="P194" s="40">
        <f t="shared" si="77"/>
        <v>10000</v>
      </c>
      <c r="Q194" s="41">
        <f t="shared" si="83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/>
      <c r="H195" s="43"/>
      <c r="I195" s="43"/>
      <c r="J195" s="34">
        <f t="shared" si="76"/>
        <v>0</v>
      </c>
      <c r="K195" s="55"/>
      <c r="L195" s="43"/>
      <c r="M195" s="34">
        <f t="shared" si="75"/>
        <v>0</v>
      </c>
      <c r="N195" s="55"/>
      <c r="O195" s="43"/>
      <c r="P195" s="34">
        <f t="shared" si="77"/>
        <v>0</v>
      </c>
      <c r="Q195" s="35">
        <f t="shared" si="83"/>
        <v>0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0</v>
      </c>
      <c r="J196" s="29">
        <f t="shared" si="76"/>
        <v>2000</v>
      </c>
      <c r="K196" s="44">
        <v>0</v>
      </c>
      <c r="L196" s="38">
        <v>0</v>
      </c>
      <c r="M196" s="40">
        <f t="shared" si="75"/>
        <v>0</v>
      </c>
      <c r="N196" s="44">
        <v>0</v>
      </c>
      <c r="O196" s="38">
        <v>53376</v>
      </c>
      <c r="P196" s="40">
        <f t="shared" si="77"/>
        <v>53376</v>
      </c>
      <c r="Q196" s="41">
        <f t="shared" si="83"/>
        <v>55376</v>
      </c>
    </row>
    <row r="197" spans="1:17" x14ac:dyDescent="0.2">
      <c r="A197" s="111"/>
      <c r="B197" s="113"/>
      <c r="C197" s="115"/>
      <c r="D197" s="36"/>
      <c r="E197" s="42"/>
      <c r="F197" s="43"/>
      <c r="G197" s="43"/>
      <c r="H197" s="43"/>
      <c r="I197" s="43"/>
      <c r="J197" s="34">
        <f t="shared" si="76"/>
        <v>0</v>
      </c>
      <c r="K197" s="55"/>
      <c r="L197" s="43"/>
      <c r="M197" s="34">
        <f t="shared" si="75"/>
        <v>0</v>
      </c>
      <c r="N197" s="55"/>
      <c r="O197" s="43"/>
      <c r="P197" s="34">
        <f t="shared" si="77"/>
        <v>0</v>
      </c>
      <c r="Q197" s="35">
        <f t="shared" si="83"/>
        <v>0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6"/>
        <v>2500</v>
      </c>
      <c r="K198" s="44">
        <v>0</v>
      </c>
      <c r="L198" s="38">
        <v>0</v>
      </c>
      <c r="M198" s="40">
        <f t="shared" ref="M198:M199" si="84">SUM(K198:L198)</f>
        <v>0</v>
      </c>
      <c r="N198" s="44">
        <v>0</v>
      </c>
      <c r="O198" s="38">
        <v>11244</v>
      </c>
      <c r="P198" s="40">
        <f t="shared" ref="P198:P199" si="85">SUM(N198:O198)</f>
        <v>11244</v>
      </c>
      <c r="Q198" s="41">
        <f t="shared" si="83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/>
      <c r="H199" s="43"/>
      <c r="I199" s="43"/>
      <c r="J199" s="34">
        <f t="shared" si="76"/>
        <v>0</v>
      </c>
      <c r="K199" s="55"/>
      <c r="L199" s="43"/>
      <c r="M199" s="34">
        <f t="shared" si="84"/>
        <v>0</v>
      </c>
      <c r="N199" s="55"/>
      <c r="O199" s="43"/>
      <c r="P199" s="34">
        <f t="shared" si="85"/>
        <v>0</v>
      </c>
      <c r="Q199" s="35">
        <f t="shared" si="83"/>
        <v>0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6"/>
        <v>900</v>
      </c>
      <c r="K200" s="44">
        <v>0</v>
      </c>
      <c r="L200" s="38">
        <v>0</v>
      </c>
      <c r="M200" s="40">
        <f t="shared" si="75"/>
        <v>0</v>
      </c>
      <c r="N200" s="44">
        <v>0</v>
      </c>
      <c r="O200" s="38">
        <v>16080</v>
      </c>
      <c r="P200" s="40">
        <f t="shared" si="77"/>
        <v>16080</v>
      </c>
      <c r="Q200" s="41">
        <f t="shared" si="83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/>
      <c r="H201" s="43"/>
      <c r="I201" s="43"/>
      <c r="J201" s="34">
        <f t="shared" si="76"/>
        <v>0</v>
      </c>
      <c r="K201" s="55"/>
      <c r="L201" s="43"/>
      <c r="M201" s="34">
        <f t="shared" si="75"/>
        <v>0</v>
      </c>
      <c r="N201" s="55"/>
      <c r="O201" s="43"/>
      <c r="P201" s="34">
        <f t="shared" si="77"/>
        <v>0</v>
      </c>
      <c r="Q201" s="35">
        <f t="shared" si="83"/>
        <v>0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455</v>
      </c>
      <c r="J202" s="29">
        <f t="shared" ref="J202:J205" si="86">SUM(E202:I202)</f>
        <v>7455</v>
      </c>
      <c r="K202" s="44">
        <v>0</v>
      </c>
      <c r="L202" s="38">
        <v>0</v>
      </c>
      <c r="M202" s="40">
        <f t="shared" ref="M202:M205" si="87">SUM(K202:L202)</f>
        <v>0</v>
      </c>
      <c r="N202" s="44">
        <v>0</v>
      </c>
      <c r="O202" s="38">
        <v>0</v>
      </c>
      <c r="P202" s="40">
        <f t="shared" ref="P202:P205" si="88">SUM(N202:O202)</f>
        <v>0</v>
      </c>
      <c r="Q202" s="41">
        <f t="shared" si="83"/>
        <v>7455</v>
      </c>
    </row>
    <row r="203" spans="1:17" x14ac:dyDescent="0.2">
      <c r="A203" s="111"/>
      <c r="B203" s="113"/>
      <c r="C203" s="115"/>
      <c r="D203" s="36"/>
      <c r="E203" s="42"/>
      <c r="F203" s="43"/>
      <c r="G203" s="43"/>
      <c r="H203" s="43"/>
      <c r="I203" s="43"/>
      <c r="J203" s="34">
        <f t="shared" si="86"/>
        <v>0</v>
      </c>
      <c r="K203" s="55"/>
      <c r="L203" s="43"/>
      <c r="M203" s="34">
        <f t="shared" si="87"/>
        <v>0</v>
      </c>
      <c r="N203" s="55"/>
      <c r="O203" s="43"/>
      <c r="P203" s="34">
        <f t="shared" si="88"/>
        <v>0</v>
      </c>
      <c r="Q203" s="35">
        <f t="shared" si="83"/>
        <v>0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86"/>
        <v>0</v>
      </c>
      <c r="K204" s="44">
        <v>0</v>
      </c>
      <c r="L204" s="38">
        <v>0</v>
      </c>
      <c r="M204" s="40">
        <f t="shared" si="87"/>
        <v>0</v>
      </c>
      <c r="N204" s="44">
        <v>0</v>
      </c>
      <c r="O204" s="38">
        <v>0</v>
      </c>
      <c r="P204" s="40">
        <f t="shared" si="88"/>
        <v>0</v>
      </c>
      <c r="Q204" s="41">
        <f t="shared" si="83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86"/>
        <v>0</v>
      </c>
      <c r="K205" s="55"/>
      <c r="L205" s="43"/>
      <c r="M205" s="34">
        <f t="shared" si="87"/>
        <v>0</v>
      </c>
      <c r="N205" s="55"/>
      <c r="O205" s="43"/>
      <c r="P205" s="34">
        <f t="shared" si="88"/>
        <v>0</v>
      </c>
      <c r="Q205" s="35">
        <f t="shared" si="83"/>
        <v>0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143000</v>
      </c>
      <c r="H206" s="38">
        <v>0</v>
      </c>
      <c r="I206" s="38">
        <v>0</v>
      </c>
      <c r="J206" s="29">
        <f t="shared" si="76"/>
        <v>143000</v>
      </c>
      <c r="K206" s="44">
        <v>0</v>
      </c>
      <c r="L206" s="38">
        <v>0</v>
      </c>
      <c r="M206" s="40">
        <f t="shared" si="75"/>
        <v>0</v>
      </c>
      <c r="N206" s="44">
        <v>0</v>
      </c>
      <c r="O206" s="38">
        <v>0</v>
      </c>
      <c r="P206" s="40">
        <f t="shared" si="77"/>
        <v>0</v>
      </c>
      <c r="Q206" s="41">
        <f t="shared" si="78"/>
        <v>143000</v>
      </c>
    </row>
    <row r="207" spans="1:17" x14ac:dyDescent="0.2">
      <c r="A207" s="111"/>
      <c r="B207" s="113"/>
      <c r="C207" s="115"/>
      <c r="D207" s="36"/>
      <c r="E207" s="42"/>
      <c r="F207" s="43"/>
      <c r="G207" s="43"/>
      <c r="H207" s="43"/>
      <c r="I207" s="43"/>
      <c r="J207" s="34">
        <f t="shared" si="76"/>
        <v>0</v>
      </c>
      <c r="K207" s="55"/>
      <c r="L207" s="43"/>
      <c r="M207" s="34">
        <f t="shared" si="75"/>
        <v>0</v>
      </c>
      <c r="N207" s="55"/>
      <c r="O207" s="43"/>
      <c r="P207" s="34">
        <f t="shared" si="77"/>
        <v>0</v>
      </c>
      <c r="Q207" s="35">
        <f t="shared" si="78"/>
        <v>0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76"/>
        <v>6500</v>
      </c>
      <c r="K208" s="44">
        <v>17000</v>
      </c>
      <c r="L208" s="38">
        <v>0</v>
      </c>
      <c r="M208" s="40">
        <f t="shared" si="75"/>
        <v>17000</v>
      </c>
      <c r="N208" s="44">
        <v>0</v>
      </c>
      <c r="O208" s="38">
        <v>0</v>
      </c>
      <c r="P208" s="40">
        <f t="shared" si="77"/>
        <v>0</v>
      </c>
      <c r="Q208" s="41">
        <f t="shared" si="78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/>
      <c r="H209" s="43"/>
      <c r="I209" s="43"/>
      <c r="J209" s="34">
        <f t="shared" si="76"/>
        <v>0</v>
      </c>
      <c r="K209" s="55"/>
      <c r="L209" s="43"/>
      <c r="M209" s="34">
        <f t="shared" si="75"/>
        <v>0</v>
      </c>
      <c r="N209" s="55"/>
      <c r="O209" s="43"/>
      <c r="P209" s="34">
        <f t="shared" si="77"/>
        <v>0</v>
      </c>
      <c r="Q209" s="35">
        <f t="shared" si="78"/>
        <v>0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1" si="89">E212+E214+E216+E218</f>
        <v>0</v>
      </c>
      <c r="F210" s="38">
        <f t="shared" si="89"/>
        <v>0</v>
      </c>
      <c r="G210" s="38">
        <f>G212+G214+G216+G218</f>
        <v>89350</v>
      </c>
      <c r="H210" s="38">
        <f t="shared" ref="H210:I211" si="90">H212+H214+H216+H218</f>
        <v>0</v>
      </c>
      <c r="I210" s="38">
        <f t="shared" si="90"/>
        <v>0</v>
      </c>
      <c r="J210" s="29">
        <f t="shared" si="76"/>
        <v>89350</v>
      </c>
      <c r="K210" s="44">
        <f t="shared" ref="K210:L211" si="91">K212+K214+K216+K218</f>
        <v>3720</v>
      </c>
      <c r="L210" s="38">
        <f t="shared" si="91"/>
        <v>0</v>
      </c>
      <c r="M210" s="40">
        <f t="shared" si="75"/>
        <v>3720</v>
      </c>
      <c r="N210" s="44">
        <f t="shared" ref="N210:O211" si="92">N212+N214+N216+N218</f>
        <v>0</v>
      </c>
      <c r="O210" s="38">
        <f t="shared" si="92"/>
        <v>209007</v>
      </c>
      <c r="P210" s="40">
        <f t="shared" si="77"/>
        <v>209007</v>
      </c>
      <c r="Q210" s="41">
        <f>P210+M210+J210</f>
        <v>302077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si="89"/>
        <v>0</v>
      </c>
      <c r="G211" s="32">
        <f>G213+G215+G217+G219</f>
        <v>0</v>
      </c>
      <c r="H211" s="32">
        <f t="shared" si="90"/>
        <v>0</v>
      </c>
      <c r="I211" s="32">
        <f t="shared" si="90"/>
        <v>0</v>
      </c>
      <c r="J211" s="34">
        <f>SUM(E211:I211)</f>
        <v>0</v>
      </c>
      <c r="K211" s="57">
        <f t="shared" si="91"/>
        <v>0</v>
      </c>
      <c r="L211" s="32">
        <f t="shared" si="91"/>
        <v>0</v>
      </c>
      <c r="M211" s="34">
        <f t="shared" si="75"/>
        <v>0</v>
      </c>
      <c r="N211" s="57">
        <f t="shared" si="92"/>
        <v>0</v>
      </c>
      <c r="O211" s="32">
        <f t="shared" si="92"/>
        <v>0</v>
      </c>
      <c r="P211" s="34">
        <f t="shared" si="77"/>
        <v>0</v>
      </c>
      <c r="Q211" s="35">
        <f>P211+M211+J211</f>
        <v>0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93">SUM(K212:L212)</f>
        <v>0</v>
      </c>
      <c r="N212" s="44">
        <v>0</v>
      </c>
      <c r="O212" s="38">
        <v>0</v>
      </c>
      <c r="P212" s="40">
        <f t="shared" si="77"/>
        <v>0</v>
      </c>
      <c r="Q212" s="41">
        <f t="shared" si="78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/>
      <c r="H213" s="43"/>
      <c r="I213" s="43"/>
      <c r="J213" s="34">
        <f t="shared" si="76"/>
        <v>0</v>
      </c>
      <c r="K213" s="55"/>
      <c r="L213" s="43"/>
      <c r="M213" s="34">
        <f t="shared" si="93"/>
        <v>0</v>
      </c>
      <c r="N213" s="55"/>
      <c r="O213" s="43"/>
      <c r="P213" s="34">
        <f t="shared" si="77"/>
        <v>0</v>
      </c>
      <c r="Q213" s="35">
        <f t="shared" si="78"/>
        <v>0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23000</v>
      </c>
      <c r="H214" s="38">
        <v>0</v>
      </c>
      <c r="I214" s="38">
        <v>0</v>
      </c>
      <c r="J214" s="29">
        <f t="shared" si="76"/>
        <v>23000</v>
      </c>
      <c r="K214" s="44"/>
      <c r="L214" s="38">
        <v>0</v>
      </c>
      <c r="M214" s="40">
        <f t="shared" si="93"/>
        <v>0</v>
      </c>
      <c r="N214" s="44">
        <v>0</v>
      </c>
      <c r="O214" s="38">
        <v>0</v>
      </c>
      <c r="P214" s="40">
        <f t="shared" si="77"/>
        <v>0</v>
      </c>
      <c r="Q214" s="41">
        <f t="shared" si="78"/>
        <v>23000</v>
      </c>
    </row>
    <row r="215" spans="1:17" x14ac:dyDescent="0.2">
      <c r="A215" s="111"/>
      <c r="B215" s="113"/>
      <c r="C215" s="115"/>
      <c r="D215" s="36"/>
      <c r="E215" s="31"/>
      <c r="F215" s="43"/>
      <c r="G215" s="43"/>
      <c r="H215" s="43"/>
      <c r="I215" s="43"/>
      <c r="J215" s="34">
        <f t="shared" si="76"/>
        <v>0</v>
      </c>
      <c r="K215" s="55"/>
      <c r="L215" s="43"/>
      <c r="M215" s="34">
        <f t="shared" si="93"/>
        <v>0</v>
      </c>
      <c r="N215" s="55"/>
      <c r="O215" s="43"/>
      <c r="P215" s="34">
        <f t="shared" si="77"/>
        <v>0</v>
      </c>
      <c r="Q215" s="35">
        <f t="shared" si="78"/>
        <v>0</v>
      </c>
    </row>
    <row r="216" spans="1:17" ht="12.75" customHeight="1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94">SUM(E216:I216)</f>
        <v>9500</v>
      </c>
      <c r="K216" s="44">
        <v>0</v>
      </c>
      <c r="L216" s="38">
        <v>0</v>
      </c>
      <c r="M216" s="40">
        <f t="shared" si="93"/>
        <v>0</v>
      </c>
      <c r="N216" s="44">
        <v>0</v>
      </c>
      <c r="O216" s="38">
        <v>0</v>
      </c>
      <c r="P216" s="40">
        <f t="shared" ref="P216:P219" si="95">SUM(N216:O216)</f>
        <v>0</v>
      </c>
      <c r="Q216" s="41">
        <f t="shared" si="78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/>
      <c r="H217" s="43"/>
      <c r="I217" s="43"/>
      <c r="J217" s="34">
        <f t="shared" si="94"/>
        <v>0</v>
      </c>
      <c r="K217" s="55"/>
      <c r="L217" s="43"/>
      <c r="M217" s="34">
        <f t="shared" si="93"/>
        <v>0</v>
      </c>
      <c r="N217" s="55"/>
      <c r="O217" s="43"/>
      <c r="P217" s="34">
        <f t="shared" si="95"/>
        <v>0</v>
      </c>
      <c r="Q217" s="35">
        <f t="shared" si="78"/>
        <v>0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94"/>
        <v>0</v>
      </c>
      <c r="K218" s="44">
        <v>3720</v>
      </c>
      <c r="L218" s="38">
        <v>0</v>
      </c>
      <c r="M218" s="40">
        <f t="shared" si="93"/>
        <v>3720</v>
      </c>
      <c r="N218" s="44">
        <v>0</v>
      </c>
      <c r="O218" s="38">
        <v>209007</v>
      </c>
      <c r="P218" s="40">
        <f t="shared" si="95"/>
        <v>209007</v>
      </c>
      <c r="Q218" s="41">
        <f t="shared" si="78"/>
        <v>212727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94"/>
        <v>0</v>
      </c>
      <c r="K219" s="55"/>
      <c r="L219" s="43"/>
      <c r="M219" s="34">
        <f t="shared" si="93"/>
        <v>0</v>
      </c>
      <c r="N219" s="55"/>
      <c r="O219" s="43"/>
      <c r="P219" s="34">
        <f t="shared" si="95"/>
        <v>0</v>
      </c>
      <c r="Q219" s="35">
        <f t="shared" si="78"/>
        <v>0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76"/>
        <v>109530</v>
      </c>
      <c r="K220" s="44">
        <v>0</v>
      </c>
      <c r="L220" s="38">
        <v>0</v>
      </c>
      <c r="M220" s="40">
        <f t="shared" si="93"/>
        <v>0</v>
      </c>
      <c r="N220" s="44">
        <v>0</v>
      </c>
      <c r="O220" s="38">
        <v>0</v>
      </c>
      <c r="P220" s="40">
        <f t="shared" si="77"/>
        <v>0</v>
      </c>
      <c r="Q220" s="41">
        <f t="shared" si="78"/>
        <v>109530</v>
      </c>
    </row>
    <row r="221" spans="1:17" ht="12.75" customHeight="1" x14ac:dyDescent="0.2">
      <c r="A221" s="111"/>
      <c r="B221" s="113"/>
      <c r="C221" s="115"/>
      <c r="D221" s="36"/>
      <c r="E221" s="42"/>
      <c r="F221" s="43"/>
      <c r="G221" s="43"/>
      <c r="H221" s="43"/>
      <c r="I221" s="43"/>
      <c r="J221" s="34">
        <f t="shared" si="76"/>
        <v>0</v>
      </c>
      <c r="K221" s="55"/>
      <c r="L221" s="43"/>
      <c r="M221" s="34">
        <f t="shared" si="93"/>
        <v>0</v>
      </c>
      <c r="N221" s="55"/>
      <c r="O221" s="43"/>
      <c r="P221" s="34">
        <f t="shared" si="77"/>
        <v>0</v>
      </c>
      <c r="Q221" s="35">
        <f t="shared" si="78"/>
        <v>0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76"/>
        <v>2000</v>
      </c>
      <c r="K222" s="44">
        <v>416892</v>
      </c>
      <c r="L222" s="38">
        <v>0</v>
      </c>
      <c r="M222" s="40">
        <f t="shared" si="93"/>
        <v>416892</v>
      </c>
      <c r="N222" s="44">
        <v>0</v>
      </c>
      <c r="O222" s="38">
        <v>0</v>
      </c>
      <c r="P222" s="40">
        <f t="shared" si="77"/>
        <v>0</v>
      </c>
      <c r="Q222" s="41">
        <f t="shared" si="78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/>
      <c r="H223" s="45"/>
      <c r="I223" s="45"/>
      <c r="J223" s="24">
        <f t="shared" si="76"/>
        <v>0</v>
      </c>
      <c r="K223" s="56"/>
      <c r="L223" s="45"/>
      <c r="M223" s="24">
        <f t="shared" si="93"/>
        <v>0</v>
      </c>
      <c r="N223" s="56"/>
      <c r="O223" s="45"/>
      <c r="P223" s="24">
        <f t="shared" si="77"/>
        <v>0</v>
      </c>
      <c r="Q223" s="25">
        <f t="shared" si="78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96">F227+F229+F231+F233+F235+F237+F239+F241+F243+F245</f>
        <v>43143</v>
      </c>
      <c r="G225" s="17">
        <f t="shared" si="96"/>
        <v>42583</v>
      </c>
      <c r="H225" s="17">
        <f t="shared" si="96"/>
        <v>10638</v>
      </c>
      <c r="I225" s="17">
        <f t="shared" si="96"/>
        <v>0</v>
      </c>
      <c r="J225" s="19">
        <f t="shared" ref="J225:J246" si="97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98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99">SUM(N225:O225)</f>
        <v>0</v>
      </c>
      <c r="Q225" s="20">
        <f t="shared" ref="Q225:Q246" si="100">P225+M225+J225</f>
        <v>215463</v>
      </c>
    </row>
    <row r="226" spans="1:17" ht="13.5" customHeight="1" thickBot="1" x14ac:dyDescent="0.25">
      <c r="A226" s="126"/>
      <c r="B226" s="127"/>
      <c r="C226" s="129"/>
      <c r="D226" s="122"/>
      <c r="E226" s="21">
        <f>E228+E230+E232+E234+E236+E238+E240+E242+E244+E246</f>
        <v>0</v>
      </c>
      <c r="F226" s="22">
        <f t="shared" si="96"/>
        <v>0</v>
      </c>
      <c r="G226" s="22">
        <f t="shared" si="96"/>
        <v>0</v>
      </c>
      <c r="H226" s="22">
        <f t="shared" si="96"/>
        <v>0</v>
      </c>
      <c r="I226" s="22">
        <f t="shared" si="96"/>
        <v>0</v>
      </c>
      <c r="J226" s="24">
        <f t="shared" si="97"/>
        <v>0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98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99"/>
        <v>0</v>
      </c>
      <c r="Q226" s="25">
        <f t="shared" si="100"/>
        <v>0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97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99"/>
        <v>0</v>
      </c>
      <c r="Q227" s="30">
        <f t="shared" si="100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/>
      <c r="I228" s="43"/>
      <c r="J228" s="34">
        <f t="shared" si="97"/>
        <v>0</v>
      </c>
      <c r="K228" s="55"/>
      <c r="L228" s="43"/>
      <c r="M228" s="34">
        <f t="shared" si="98"/>
        <v>0</v>
      </c>
      <c r="N228" s="55"/>
      <c r="O228" s="43"/>
      <c r="P228" s="34">
        <f t="shared" si="99"/>
        <v>0</v>
      </c>
      <c r="Q228" s="35">
        <f t="shared" si="100"/>
        <v>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97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99"/>
        <v>0</v>
      </c>
      <c r="Q229" s="41">
        <f t="shared" si="100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/>
      <c r="I230" s="43"/>
      <c r="J230" s="34">
        <f t="shared" si="97"/>
        <v>0</v>
      </c>
      <c r="K230" s="55"/>
      <c r="L230" s="43"/>
      <c r="M230" s="34">
        <f t="shared" si="98"/>
        <v>0</v>
      </c>
      <c r="N230" s="55"/>
      <c r="O230" s="43"/>
      <c r="P230" s="34">
        <f t="shared" si="99"/>
        <v>0</v>
      </c>
      <c r="Q230" s="35">
        <f t="shared" si="100"/>
        <v>0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97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99"/>
        <v>0</v>
      </c>
      <c r="Q231" s="41">
        <f t="shared" si="100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/>
      <c r="H232" s="43"/>
      <c r="I232" s="43"/>
      <c r="J232" s="34">
        <f t="shared" si="97"/>
        <v>0</v>
      </c>
      <c r="K232" s="55"/>
      <c r="L232" s="43"/>
      <c r="M232" s="34">
        <f t="shared" si="98"/>
        <v>0</v>
      </c>
      <c r="N232" s="55"/>
      <c r="O232" s="43"/>
      <c r="P232" s="34">
        <f t="shared" si="99"/>
        <v>0</v>
      </c>
      <c r="Q232" s="35">
        <f t="shared" si="100"/>
        <v>0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97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99"/>
        <v>0</v>
      </c>
      <c r="Q233" s="41">
        <f t="shared" si="100"/>
        <v>26789</v>
      </c>
    </row>
    <row r="234" spans="1:17" x14ac:dyDescent="0.2">
      <c r="A234" s="111"/>
      <c r="B234" s="113"/>
      <c r="C234" s="115"/>
      <c r="D234" s="36"/>
      <c r="E234" s="42"/>
      <c r="F234" s="43"/>
      <c r="G234" s="43"/>
      <c r="H234" s="43"/>
      <c r="I234" s="43"/>
      <c r="J234" s="34">
        <f t="shared" si="97"/>
        <v>0</v>
      </c>
      <c r="K234" s="55"/>
      <c r="L234" s="43"/>
      <c r="M234" s="34">
        <f t="shared" si="98"/>
        <v>0</v>
      </c>
      <c r="N234" s="55"/>
      <c r="O234" s="43"/>
      <c r="P234" s="34">
        <f t="shared" si="99"/>
        <v>0</v>
      </c>
      <c r="Q234" s="35">
        <f t="shared" si="100"/>
        <v>0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97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99"/>
        <v>0</v>
      </c>
      <c r="Q235" s="41">
        <f t="shared" si="100"/>
        <v>158383</v>
      </c>
    </row>
    <row r="236" spans="1:17" x14ac:dyDescent="0.2">
      <c r="A236" s="111"/>
      <c r="B236" s="113"/>
      <c r="C236" s="115"/>
      <c r="D236" s="36"/>
      <c r="E236" s="42"/>
      <c r="F236" s="43"/>
      <c r="G236" s="43"/>
      <c r="H236" s="43"/>
      <c r="I236" s="43"/>
      <c r="J236" s="34">
        <f t="shared" si="97"/>
        <v>0</v>
      </c>
      <c r="K236" s="55"/>
      <c r="L236" s="43"/>
      <c r="M236" s="34">
        <f t="shared" si="98"/>
        <v>0</v>
      </c>
      <c r="N236" s="55"/>
      <c r="O236" s="43"/>
      <c r="P236" s="34">
        <f t="shared" si="99"/>
        <v>0</v>
      </c>
      <c r="Q236" s="35">
        <f t="shared" si="100"/>
        <v>0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97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99"/>
        <v>0</v>
      </c>
      <c r="Q237" s="41">
        <f t="shared" si="100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/>
      <c r="H238" s="43"/>
      <c r="I238" s="43"/>
      <c r="J238" s="34">
        <f t="shared" si="97"/>
        <v>0</v>
      </c>
      <c r="K238" s="55"/>
      <c r="L238" s="43"/>
      <c r="M238" s="34">
        <f t="shared" si="98"/>
        <v>0</v>
      </c>
      <c r="N238" s="55"/>
      <c r="O238" s="43"/>
      <c r="P238" s="34">
        <f t="shared" si="99"/>
        <v>0</v>
      </c>
      <c r="Q238" s="35">
        <f t="shared" si="100"/>
        <v>0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97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99"/>
        <v>0</v>
      </c>
      <c r="Q239" s="41">
        <f t="shared" si="100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/>
      <c r="I240" s="43"/>
      <c r="J240" s="34">
        <f t="shared" si="97"/>
        <v>0</v>
      </c>
      <c r="K240" s="55"/>
      <c r="L240" s="43"/>
      <c r="M240" s="34">
        <f t="shared" si="98"/>
        <v>0</v>
      </c>
      <c r="N240" s="55"/>
      <c r="O240" s="43"/>
      <c r="P240" s="34">
        <f t="shared" si="99"/>
        <v>0</v>
      </c>
      <c r="Q240" s="35">
        <f t="shared" si="100"/>
        <v>0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97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99"/>
        <v>0</v>
      </c>
      <c r="Q241" s="41">
        <f t="shared" si="100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/>
      <c r="I242" s="43"/>
      <c r="J242" s="34">
        <f t="shared" si="97"/>
        <v>0</v>
      </c>
      <c r="K242" s="55"/>
      <c r="L242" s="43"/>
      <c r="M242" s="34">
        <f t="shared" si="98"/>
        <v>0</v>
      </c>
      <c r="N242" s="55"/>
      <c r="O242" s="43"/>
      <c r="P242" s="34">
        <f t="shared" si="99"/>
        <v>0</v>
      </c>
      <c r="Q242" s="35">
        <f t="shared" si="100"/>
        <v>0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97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99"/>
        <v>0</v>
      </c>
      <c r="Q243" s="41">
        <f t="shared" si="100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/>
      <c r="I244" s="43"/>
      <c r="J244" s="34">
        <f t="shared" si="97"/>
        <v>0</v>
      </c>
      <c r="K244" s="55"/>
      <c r="L244" s="43"/>
      <c r="M244" s="34">
        <f t="shared" si="98"/>
        <v>0</v>
      </c>
      <c r="N244" s="55"/>
      <c r="O244" s="43"/>
      <c r="P244" s="34">
        <f t="shared" si="99"/>
        <v>0</v>
      </c>
      <c r="Q244" s="35">
        <f t="shared" si="100"/>
        <v>0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97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99"/>
        <v>0</v>
      </c>
      <c r="Q245" s="41">
        <f t="shared" si="100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/>
      <c r="I246" s="45"/>
      <c r="J246" s="24">
        <f t="shared" si="97"/>
        <v>0</v>
      </c>
      <c r="K246" s="56"/>
      <c r="L246" s="45"/>
      <c r="M246" s="24">
        <f t="shared" si="98"/>
        <v>0</v>
      </c>
      <c r="N246" s="56"/>
      <c r="O246" s="45"/>
      <c r="P246" s="24">
        <f t="shared" si="99"/>
        <v>0</v>
      </c>
      <c r="Q246" s="25">
        <f t="shared" si="100"/>
        <v>0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01">F250+F252+F254+F256+F258+F260+F262+F264+F266</f>
        <v>0</v>
      </c>
      <c r="G248" s="17">
        <f>G250+G252+G254+G256+G258+G260+G262+G264+G266</f>
        <v>96826</v>
      </c>
      <c r="H248" s="17">
        <f t="shared" si="101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75901</v>
      </c>
      <c r="P248" s="19">
        <f>SUM(N248:O248)</f>
        <v>75901</v>
      </c>
      <c r="Q248" s="20">
        <f>P248+M248+J248</f>
        <v>213128</v>
      </c>
    </row>
    <row r="249" spans="1:17" ht="13.5" customHeight="1" thickBot="1" x14ac:dyDescent="0.25">
      <c r="A249" s="126"/>
      <c r="B249" s="127"/>
      <c r="C249" s="129"/>
      <c r="D249" s="122"/>
      <c r="E249" s="21">
        <f t="shared" si="101"/>
        <v>0</v>
      </c>
      <c r="F249" s="22">
        <f t="shared" si="101"/>
        <v>0</v>
      </c>
      <c r="G249" s="22">
        <f t="shared" si="101"/>
        <v>0</v>
      </c>
      <c r="H249" s="22">
        <f t="shared" si="101"/>
        <v>0</v>
      </c>
      <c r="I249" s="22">
        <f t="shared" si="101"/>
        <v>0</v>
      </c>
      <c r="J249" s="24">
        <f t="shared" ref="J249:J267" si="102">SUM(E249:I249)</f>
        <v>0</v>
      </c>
      <c r="K249" s="53">
        <f>K251+K253+K255+K257+K259+K261+K263+K265+K267</f>
        <v>0</v>
      </c>
      <c r="L249" s="22">
        <f>L251+L253+L255+L257+L259+L261+L263+L265+L267</f>
        <v>0</v>
      </c>
      <c r="M249" s="24">
        <f t="shared" ref="M249:M265" si="103">SUM(K249:L249)</f>
        <v>0</v>
      </c>
      <c r="N249" s="53">
        <f>N251+N253+N255+N257+N259+N261+N263+N265+N267</f>
        <v>0</v>
      </c>
      <c r="O249" s="22">
        <f>O251+O253+O255+O257+O259+O261+O263+O265+O267</f>
        <v>0</v>
      </c>
      <c r="P249" s="24">
        <f t="shared" ref="P249:P267" si="104">SUM(N249:O249)</f>
        <v>0</v>
      </c>
      <c r="Q249" s="25">
        <f t="shared" ref="Q249:Q267" si="105">P249+M249+J249</f>
        <v>0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02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04"/>
        <v>0</v>
      </c>
      <c r="Q250" s="30">
        <f t="shared" si="105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03"/>
        <v>0</v>
      </c>
      <c r="N251" s="55"/>
      <c r="O251" s="43"/>
      <c r="P251" s="34">
        <f t="shared" si="104"/>
        <v>0</v>
      </c>
      <c r="Q251" s="35">
        <f t="shared" si="105"/>
        <v>0</v>
      </c>
    </row>
    <row r="252" spans="1:17" ht="12.75" customHeight="1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02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04"/>
        <v>0</v>
      </c>
      <c r="Q252" s="41">
        <f t="shared" si="105"/>
        <v>96660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/>
      <c r="J253" s="34">
        <f t="shared" si="102"/>
        <v>0</v>
      </c>
      <c r="K253" s="55"/>
      <c r="L253" s="43"/>
      <c r="M253" s="34">
        <f t="shared" si="103"/>
        <v>0</v>
      </c>
      <c r="N253" s="55"/>
      <c r="O253" s="43"/>
      <c r="P253" s="34">
        <f t="shared" si="104"/>
        <v>0</v>
      </c>
      <c r="Q253" s="35">
        <f t="shared" si="105"/>
        <v>0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02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04"/>
        <v>28202</v>
      </c>
      <c r="Q254" s="41">
        <f t="shared" si="105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/>
      <c r="J255" s="34">
        <f t="shared" si="102"/>
        <v>0</v>
      </c>
      <c r="K255" s="55"/>
      <c r="L255" s="43"/>
      <c r="M255" s="34">
        <f t="shared" si="103"/>
        <v>0</v>
      </c>
      <c r="N255" s="55"/>
      <c r="O255" s="43"/>
      <c r="P255" s="34">
        <f t="shared" si="104"/>
        <v>0</v>
      </c>
      <c r="Q255" s="35">
        <f t="shared" si="105"/>
        <v>0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02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04"/>
        <v>0</v>
      </c>
      <c r="Q256" s="41">
        <f t="shared" si="105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02"/>
        <v>0</v>
      </c>
      <c r="K257" s="55"/>
      <c r="L257" s="43"/>
      <c r="M257" s="34">
        <f t="shared" si="103"/>
        <v>0</v>
      </c>
      <c r="N257" s="55"/>
      <c r="O257" s="43"/>
      <c r="P257" s="34">
        <f t="shared" si="104"/>
        <v>0</v>
      </c>
      <c r="Q257" s="35">
        <f t="shared" si="105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02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04"/>
        <v>0</v>
      </c>
      <c r="Q258" s="41">
        <f t="shared" si="105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/>
      <c r="H259" s="43"/>
      <c r="I259" s="43"/>
      <c r="J259" s="34">
        <f t="shared" si="102"/>
        <v>0</v>
      </c>
      <c r="K259" s="55"/>
      <c r="L259" s="43"/>
      <c r="M259" s="34">
        <f t="shared" si="103"/>
        <v>0</v>
      </c>
      <c r="N259" s="55"/>
      <c r="O259" s="43"/>
      <c r="P259" s="34">
        <f t="shared" si="104"/>
        <v>0</v>
      </c>
      <c r="Q259" s="35">
        <f t="shared" si="105"/>
        <v>0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02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04"/>
        <v>0</v>
      </c>
      <c r="Q260" s="41">
        <f t="shared" si="105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/>
      <c r="J261" s="34">
        <f t="shared" si="102"/>
        <v>0</v>
      </c>
      <c r="K261" s="55"/>
      <c r="L261" s="43"/>
      <c r="M261" s="34">
        <f t="shared" si="103"/>
        <v>0</v>
      </c>
      <c r="N261" s="55"/>
      <c r="O261" s="43"/>
      <c r="P261" s="34">
        <f t="shared" si="104"/>
        <v>0</v>
      </c>
      <c r="Q261" s="35">
        <f t="shared" si="105"/>
        <v>0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02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04"/>
        <v>14985</v>
      </c>
      <c r="Q262" s="41">
        <f t="shared" si="105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/>
      <c r="J263" s="34">
        <f t="shared" si="102"/>
        <v>0</v>
      </c>
      <c r="K263" s="55"/>
      <c r="L263" s="43"/>
      <c r="M263" s="34">
        <f t="shared" si="103"/>
        <v>0</v>
      </c>
      <c r="N263" s="55"/>
      <c r="O263" s="43"/>
      <c r="P263" s="34">
        <f t="shared" si="104"/>
        <v>0</v>
      </c>
      <c r="Q263" s="35">
        <f t="shared" si="105"/>
        <v>0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02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04"/>
        <v>16394</v>
      </c>
      <c r="Q264" s="41">
        <f t="shared" si="105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/>
      <c r="J265" s="34">
        <f t="shared" si="102"/>
        <v>0</v>
      </c>
      <c r="K265" s="55"/>
      <c r="L265" s="43"/>
      <c r="M265" s="34">
        <f t="shared" si="103"/>
        <v>0</v>
      </c>
      <c r="N265" s="55"/>
      <c r="O265" s="43"/>
      <c r="P265" s="34">
        <f t="shared" si="104"/>
        <v>0</v>
      </c>
      <c r="Q265" s="35">
        <f t="shared" si="105"/>
        <v>0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02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04"/>
        <v>16320</v>
      </c>
      <c r="Q266" s="41">
        <f t="shared" si="105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02"/>
        <v>0</v>
      </c>
      <c r="K267" s="56"/>
      <c r="L267" s="45"/>
      <c r="M267" s="24">
        <v>0</v>
      </c>
      <c r="N267" s="56"/>
      <c r="O267" s="45"/>
      <c r="P267" s="24">
        <f t="shared" si="104"/>
        <v>0</v>
      </c>
      <c r="Q267" s="25">
        <f t="shared" si="105"/>
        <v>0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06">E271+E273+E275+E277+E295+E297+E299+E323+E325+E327</f>
        <v>308417</v>
      </c>
      <c r="F269" s="17">
        <f t="shared" si="106"/>
        <v>111055</v>
      </c>
      <c r="G269" s="17">
        <f>G271+G273+G275+G277+G295+G297+G299+G323+G325+G327</f>
        <v>102387</v>
      </c>
      <c r="H269" s="17">
        <f t="shared" ref="H269:I270" si="107">H271+H273+H275+H277+H295+H297+H299+H323+H325+H327</f>
        <v>9156</v>
      </c>
      <c r="I269" s="17">
        <f t="shared" si="107"/>
        <v>0</v>
      </c>
      <c r="J269" s="19">
        <f>SUM(E269:I269)</f>
        <v>531015</v>
      </c>
      <c r="K269" s="52">
        <f t="shared" ref="K269:L270" si="108">K271+K273+K275+K277+K295+K297+K299+K323+K325+K327</f>
        <v>810</v>
      </c>
      <c r="L269" s="17">
        <f t="shared" si="108"/>
        <v>0</v>
      </c>
      <c r="M269" s="19">
        <f>SUM(K269:L269)</f>
        <v>810</v>
      </c>
      <c r="N269" s="52">
        <f t="shared" ref="N269:O270" si="109">N271+N273+N275+N277+N295+N297+N299+N323+N325+N327</f>
        <v>0</v>
      </c>
      <c r="O269" s="17">
        <f t="shared" si="109"/>
        <v>0</v>
      </c>
      <c r="P269" s="18">
        <f>SUM(N269:O269)</f>
        <v>0</v>
      </c>
      <c r="Q269" s="62">
        <f>P269+M269+J269</f>
        <v>531825</v>
      </c>
    </row>
    <row r="270" spans="1:17" ht="13.5" customHeight="1" thickBot="1" x14ac:dyDescent="0.25">
      <c r="A270" s="126"/>
      <c r="B270" s="127"/>
      <c r="C270" s="129"/>
      <c r="D270" s="122"/>
      <c r="E270" s="21">
        <f t="shared" si="106"/>
        <v>0</v>
      </c>
      <c r="F270" s="22">
        <f t="shared" si="106"/>
        <v>0</v>
      </c>
      <c r="G270" s="22">
        <f>G272+G274+G276+G278+G296+G298+G300+G324+G326+G328</f>
        <v>0</v>
      </c>
      <c r="H270" s="22">
        <f t="shared" si="107"/>
        <v>0</v>
      </c>
      <c r="I270" s="22">
        <f t="shared" si="107"/>
        <v>0</v>
      </c>
      <c r="J270" s="24">
        <f>SUM(E270:I270)</f>
        <v>0</v>
      </c>
      <c r="K270" s="53">
        <f t="shared" si="108"/>
        <v>0</v>
      </c>
      <c r="L270" s="22">
        <f t="shared" si="108"/>
        <v>0</v>
      </c>
      <c r="M270" s="24">
        <f>SUM(K270:L270)</f>
        <v>0</v>
      </c>
      <c r="N270" s="53">
        <f t="shared" si="109"/>
        <v>0</v>
      </c>
      <c r="O270" s="22">
        <f t="shared" si="109"/>
        <v>0</v>
      </c>
      <c r="P270" s="23">
        <f>SUM(N270:O270)</f>
        <v>0</v>
      </c>
      <c r="Q270" s="63">
        <f>P270+M270+J270</f>
        <v>0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10">SUM(E271:I271)</f>
        <v>419472</v>
      </c>
      <c r="K271" s="54"/>
      <c r="L271" s="27">
        <v>0</v>
      </c>
      <c r="M271" s="29">
        <f t="shared" ref="M271:M283" si="111">SUM(K271:L271)</f>
        <v>0</v>
      </c>
      <c r="N271" s="54">
        <v>0</v>
      </c>
      <c r="O271" s="27">
        <v>0</v>
      </c>
      <c r="P271" s="28">
        <f t="shared" ref="P271:P327" si="112">SUM(N271:O271)</f>
        <v>0</v>
      </c>
      <c r="Q271" s="64">
        <f t="shared" ref="Q271:Q328" si="113">P271+M271+J271</f>
        <v>419472</v>
      </c>
    </row>
    <row r="272" spans="1:17" x14ac:dyDescent="0.2">
      <c r="A272" s="111"/>
      <c r="B272" s="113"/>
      <c r="C272" s="115"/>
      <c r="D272" s="36"/>
      <c r="E272" s="42"/>
      <c r="F272" s="43"/>
      <c r="G272" s="43"/>
      <c r="H272" s="43"/>
      <c r="I272" s="43"/>
      <c r="J272" s="34">
        <f t="shared" si="110"/>
        <v>0</v>
      </c>
      <c r="K272" s="55"/>
      <c r="L272" s="43"/>
      <c r="M272" s="34">
        <f t="shared" si="111"/>
        <v>0</v>
      </c>
      <c r="N272" s="55"/>
      <c r="O272" s="43"/>
      <c r="P272" s="33">
        <f t="shared" si="112"/>
        <v>0</v>
      </c>
      <c r="Q272" s="65">
        <f t="shared" si="113"/>
        <v>0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0"/>
        <v>2000</v>
      </c>
      <c r="K273" s="44">
        <v>0</v>
      </c>
      <c r="L273" s="38">
        <v>0</v>
      </c>
      <c r="M273" s="40">
        <f t="shared" si="111"/>
        <v>0</v>
      </c>
      <c r="N273" s="44">
        <v>0</v>
      </c>
      <c r="O273" s="38">
        <v>0</v>
      </c>
      <c r="P273" s="39">
        <f t="shared" si="112"/>
        <v>0</v>
      </c>
      <c r="Q273" s="66">
        <f t="shared" si="113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/>
      <c r="H274" s="43"/>
      <c r="I274" s="43"/>
      <c r="J274" s="34">
        <f t="shared" si="110"/>
        <v>0</v>
      </c>
      <c r="K274" s="55"/>
      <c r="L274" s="43"/>
      <c r="M274" s="34">
        <f t="shared" si="111"/>
        <v>0</v>
      </c>
      <c r="N274" s="55"/>
      <c r="O274" s="43"/>
      <c r="P274" s="33">
        <f t="shared" si="112"/>
        <v>0</v>
      </c>
      <c r="Q274" s="65">
        <f t="shared" si="113"/>
        <v>0</v>
      </c>
    </row>
    <row r="275" spans="1:17" ht="12.75" customHeight="1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0"/>
        <v>9630</v>
      </c>
      <c r="K275" s="44">
        <v>0</v>
      </c>
      <c r="L275" s="38">
        <v>0</v>
      </c>
      <c r="M275" s="40">
        <f t="shared" si="111"/>
        <v>0</v>
      </c>
      <c r="N275" s="44">
        <v>0</v>
      </c>
      <c r="O275" s="38">
        <v>0</v>
      </c>
      <c r="P275" s="39">
        <f t="shared" si="112"/>
        <v>0</v>
      </c>
      <c r="Q275" s="66">
        <f t="shared" si="113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/>
      <c r="H276" s="43"/>
      <c r="I276" s="43"/>
      <c r="J276" s="34">
        <f t="shared" si="110"/>
        <v>0</v>
      </c>
      <c r="K276" s="55"/>
      <c r="L276" s="43"/>
      <c r="M276" s="34">
        <f t="shared" si="111"/>
        <v>0</v>
      </c>
      <c r="N276" s="55"/>
      <c r="O276" s="43"/>
      <c r="P276" s="33">
        <f t="shared" si="112"/>
        <v>0</v>
      </c>
      <c r="Q276" s="65">
        <f t="shared" si="113"/>
        <v>0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14">E279+E281+E283+E285+E287+E289+E291+E293</f>
        <v>0</v>
      </c>
      <c r="F277" s="38">
        <f t="shared" si="114"/>
        <v>0</v>
      </c>
      <c r="G277" s="38">
        <f t="shared" si="114"/>
        <v>20300</v>
      </c>
      <c r="H277" s="38">
        <f t="shared" si="114"/>
        <v>0</v>
      </c>
      <c r="I277" s="38">
        <f t="shared" si="114"/>
        <v>0</v>
      </c>
      <c r="J277" s="40">
        <f t="shared" si="110"/>
        <v>20300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11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12"/>
        <v>0</v>
      </c>
      <c r="Q277" s="66">
        <f t="shared" si="113"/>
        <v>20300</v>
      </c>
    </row>
    <row r="278" spans="1:17" x14ac:dyDescent="0.2">
      <c r="A278" s="111"/>
      <c r="B278" s="113"/>
      <c r="C278" s="115"/>
      <c r="D278" s="36"/>
      <c r="E278" s="31">
        <f t="shared" si="114"/>
        <v>0</v>
      </c>
      <c r="F278" s="32">
        <f t="shared" si="114"/>
        <v>0</v>
      </c>
      <c r="G278" s="32">
        <f t="shared" si="114"/>
        <v>0</v>
      </c>
      <c r="H278" s="32">
        <f t="shared" si="114"/>
        <v>0</v>
      </c>
      <c r="I278" s="32">
        <f t="shared" si="114"/>
        <v>0</v>
      </c>
      <c r="J278" s="34">
        <f t="shared" si="110"/>
        <v>0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11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12"/>
        <v>0</v>
      </c>
      <c r="Q278" s="65">
        <f t="shared" si="113"/>
        <v>0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5000</v>
      </c>
      <c r="H279" s="38">
        <v>0</v>
      </c>
      <c r="I279" s="38">
        <v>0</v>
      </c>
      <c r="J279" s="40">
        <f t="shared" si="110"/>
        <v>5000</v>
      </c>
      <c r="K279" s="44">
        <v>0</v>
      </c>
      <c r="L279" s="38">
        <v>0</v>
      </c>
      <c r="M279" s="40">
        <f t="shared" si="111"/>
        <v>0</v>
      </c>
      <c r="N279" s="44">
        <v>0</v>
      </c>
      <c r="O279" s="38">
        <v>0</v>
      </c>
      <c r="P279" s="39">
        <f t="shared" si="112"/>
        <v>0</v>
      </c>
      <c r="Q279" s="66">
        <f t="shared" si="113"/>
        <v>5000</v>
      </c>
    </row>
    <row r="280" spans="1:17" x14ac:dyDescent="0.2">
      <c r="A280" s="111"/>
      <c r="B280" s="113"/>
      <c r="C280" s="115"/>
      <c r="D280" s="36"/>
      <c r="E280" s="42"/>
      <c r="F280" s="43"/>
      <c r="G280" s="43"/>
      <c r="H280" s="43"/>
      <c r="I280" s="43"/>
      <c r="J280" s="34">
        <f t="shared" si="110"/>
        <v>0</v>
      </c>
      <c r="K280" s="55"/>
      <c r="L280" s="43"/>
      <c r="M280" s="34">
        <f t="shared" si="111"/>
        <v>0</v>
      </c>
      <c r="N280" s="55"/>
      <c r="O280" s="43"/>
      <c r="P280" s="33">
        <f t="shared" si="112"/>
        <v>0</v>
      </c>
      <c r="Q280" s="65">
        <f t="shared" si="113"/>
        <v>0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10"/>
        <v>150</v>
      </c>
      <c r="K281" s="44">
        <v>0</v>
      </c>
      <c r="L281" s="38">
        <v>0</v>
      </c>
      <c r="M281" s="40">
        <f t="shared" si="111"/>
        <v>0</v>
      </c>
      <c r="N281" s="44">
        <v>0</v>
      </c>
      <c r="O281" s="38">
        <v>0</v>
      </c>
      <c r="P281" s="39">
        <f t="shared" si="112"/>
        <v>0</v>
      </c>
      <c r="Q281" s="66">
        <f t="shared" si="113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/>
      <c r="H282" s="43"/>
      <c r="I282" s="43"/>
      <c r="J282" s="34">
        <f t="shared" si="110"/>
        <v>0</v>
      </c>
      <c r="K282" s="55"/>
      <c r="L282" s="43"/>
      <c r="M282" s="34">
        <f t="shared" si="111"/>
        <v>0</v>
      </c>
      <c r="N282" s="55"/>
      <c r="O282" s="43"/>
      <c r="P282" s="33">
        <f t="shared" si="112"/>
        <v>0</v>
      </c>
      <c r="Q282" s="65">
        <f t="shared" si="113"/>
        <v>0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10"/>
        <v>1850</v>
      </c>
      <c r="K283" s="44">
        <v>0</v>
      </c>
      <c r="L283" s="38">
        <v>0</v>
      </c>
      <c r="M283" s="40">
        <f t="shared" si="111"/>
        <v>0</v>
      </c>
      <c r="N283" s="44">
        <v>0</v>
      </c>
      <c r="O283" s="38">
        <v>0</v>
      </c>
      <c r="P283" s="39">
        <f t="shared" si="112"/>
        <v>0</v>
      </c>
      <c r="Q283" s="66">
        <f t="shared" si="113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/>
      <c r="H284" s="43"/>
      <c r="I284" s="43"/>
      <c r="J284" s="34">
        <f t="shared" si="110"/>
        <v>0</v>
      </c>
      <c r="K284" s="55"/>
      <c r="L284" s="43"/>
      <c r="M284" s="34">
        <f t="shared" ref="M284:M327" si="115">SUM(K284:L284)</f>
        <v>0</v>
      </c>
      <c r="N284" s="55"/>
      <c r="O284" s="43"/>
      <c r="P284" s="33">
        <f t="shared" si="112"/>
        <v>0</v>
      </c>
      <c r="Q284" s="65">
        <f t="shared" si="113"/>
        <v>0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0"/>
        <v>0</v>
      </c>
      <c r="K285" s="44">
        <v>0</v>
      </c>
      <c r="L285" s="38">
        <v>0</v>
      </c>
      <c r="M285" s="40">
        <f t="shared" si="115"/>
        <v>0</v>
      </c>
      <c r="N285" s="44">
        <v>0</v>
      </c>
      <c r="O285" s="38">
        <v>0</v>
      </c>
      <c r="P285" s="39">
        <f t="shared" si="112"/>
        <v>0</v>
      </c>
      <c r="Q285" s="66">
        <f t="shared" si="113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0"/>
        <v>0</v>
      </c>
      <c r="K286" s="55"/>
      <c r="L286" s="43"/>
      <c r="M286" s="34">
        <f t="shared" si="115"/>
        <v>0</v>
      </c>
      <c r="N286" s="55"/>
      <c r="O286" s="43"/>
      <c r="P286" s="33">
        <f t="shared" si="112"/>
        <v>0</v>
      </c>
      <c r="Q286" s="65">
        <f t="shared" si="113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0"/>
        <v>8000</v>
      </c>
      <c r="K287" s="44">
        <v>0</v>
      </c>
      <c r="L287" s="38">
        <v>0</v>
      </c>
      <c r="M287" s="40">
        <f t="shared" si="115"/>
        <v>0</v>
      </c>
      <c r="N287" s="44">
        <v>0</v>
      </c>
      <c r="O287" s="38">
        <v>0</v>
      </c>
      <c r="P287" s="39">
        <f t="shared" si="112"/>
        <v>0</v>
      </c>
      <c r="Q287" s="66">
        <f t="shared" si="113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/>
      <c r="H288" s="43"/>
      <c r="I288" s="43"/>
      <c r="J288" s="34">
        <f t="shared" si="110"/>
        <v>0</v>
      </c>
      <c r="K288" s="55"/>
      <c r="L288" s="43"/>
      <c r="M288" s="34">
        <f t="shared" si="115"/>
        <v>0</v>
      </c>
      <c r="N288" s="55"/>
      <c r="O288" s="43"/>
      <c r="P288" s="33">
        <f t="shared" si="112"/>
        <v>0</v>
      </c>
      <c r="Q288" s="65">
        <f t="shared" si="113"/>
        <v>0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0"/>
        <v>500</v>
      </c>
      <c r="K289" s="44">
        <v>0</v>
      </c>
      <c r="L289" s="38">
        <v>0</v>
      </c>
      <c r="M289" s="40">
        <f t="shared" si="115"/>
        <v>0</v>
      </c>
      <c r="N289" s="44">
        <v>0</v>
      </c>
      <c r="O289" s="38">
        <v>0</v>
      </c>
      <c r="P289" s="39">
        <f t="shared" si="112"/>
        <v>0</v>
      </c>
      <c r="Q289" s="66">
        <f t="shared" si="113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/>
      <c r="H290" s="43"/>
      <c r="I290" s="43"/>
      <c r="J290" s="34">
        <f t="shared" si="110"/>
        <v>0</v>
      </c>
      <c r="K290" s="55"/>
      <c r="L290" s="43"/>
      <c r="M290" s="34">
        <f t="shared" si="115"/>
        <v>0</v>
      </c>
      <c r="N290" s="55"/>
      <c r="O290" s="43"/>
      <c r="P290" s="33">
        <f t="shared" si="112"/>
        <v>0</v>
      </c>
      <c r="Q290" s="65">
        <f t="shared" si="113"/>
        <v>0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10"/>
        <v>500</v>
      </c>
      <c r="K291" s="44">
        <v>0</v>
      </c>
      <c r="L291" s="38">
        <v>0</v>
      </c>
      <c r="M291" s="40">
        <f t="shared" si="115"/>
        <v>0</v>
      </c>
      <c r="N291" s="44">
        <v>0</v>
      </c>
      <c r="O291" s="38">
        <v>0</v>
      </c>
      <c r="P291" s="39">
        <f t="shared" si="112"/>
        <v>0</v>
      </c>
      <c r="Q291" s="66">
        <f t="shared" si="113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/>
      <c r="H292" s="43"/>
      <c r="I292" s="43"/>
      <c r="J292" s="34">
        <f t="shared" si="110"/>
        <v>0</v>
      </c>
      <c r="K292" s="55"/>
      <c r="L292" s="43"/>
      <c r="M292" s="34">
        <f t="shared" si="115"/>
        <v>0</v>
      </c>
      <c r="N292" s="55"/>
      <c r="O292" s="43"/>
      <c r="P292" s="33">
        <f t="shared" si="112"/>
        <v>0</v>
      </c>
      <c r="Q292" s="65">
        <f t="shared" si="113"/>
        <v>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10"/>
        <v>4300</v>
      </c>
      <c r="K293" s="44">
        <v>0</v>
      </c>
      <c r="L293" s="38">
        <v>0</v>
      </c>
      <c r="M293" s="40">
        <f t="shared" si="115"/>
        <v>0</v>
      </c>
      <c r="N293" s="44">
        <v>0</v>
      </c>
      <c r="O293" s="38">
        <v>0</v>
      </c>
      <c r="P293" s="39">
        <f t="shared" si="112"/>
        <v>0</v>
      </c>
      <c r="Q293" s="66">
        <f t="shared" si="113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/>
      <c r="H294" s="43"/>
      <c r="I294" s="43"/>
      <c r="J294" s="34">
        <f t="shared" si="110"/>
        <v>0</v>
      </c>
      <c r="K294" s="55"/>
      <c r="L294" s="43"/>
      <c r="M294" s="34">
        <f t="shared" si="115"/>
        <v>0</v>
      </c>
      <c r="N294" s="55"/>
      <c r="O294" s="43"/>
      <c r="P294" s="33">
        <f t="shared" si="112"/>
        <v>0</v>
      </c>
      <c r="Q294" s="65">
        <f t="shared" si="113"/>
        <v>0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10"/>
        <v>16300</v>
      </c>
      <c r="K295" s="44">
        <v>0</v>
      </c>
      <c r="L295" s="38">
        <v>0</v>
      </c>
      <c r="M295" s="40">
        <f t="shared" si="115"/>
        <v>0</v>
      </c>
      <c r="N295" s="44">
        <v>0</v>
      </c>
      <c r="O295" s="38">
        <v>0</v>
      </c>
      <c r="P295" s="39">
        <f t="shared" si="112"/>
        <v>0</v>
      </c>
      <c r="Q295" s="66">
        <f t="shared" si="113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/>
      <c r="H296" s="43"/>
      <c r="I296" s="43"/>
      <c r="J296" s="34">
        <f t="shared" si="110"/>
        <v>0</v>
      </c>
      <c r="K296" s="55"/>
      <c r="L296" s="43"/>
      <c r="M296" s="34">
        <f t="shared" si="115"/>
        <v>0</v>
      </c>
      <c r="N296" s="55"/>
      <c r="O296" s="43"/>
      <c r="P296" s="33">
        <f t="shared" si="112"/>
        <v>0</v>
      </c>
      <c r="Q296" s="65">
        <f t="shared" si="113"/>
        <v>0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1550</v>
      </c>
      <c r="H297" s="38">
        <v>0</v>
      </c>
      <c r="I297" s="38">
        <v>0</v>
      </c>
      <c r="J297" s="40">
        <f t="shared" si="110"/>
        <v>1550</v>
      </c>
      <c r="K297" s="44">
        <v>0</v>
      </c>
      <c r="L297" s="38">
        <v>0</v>
      </c>
      <c r="M297" s="40">
        <f t="shared" si="115"/>
        <v>0</v>
      </c>
      <c r="N297" s="44">
        <v>0</v>
      </c>
      <c r="O297" s="38">
        <v>0</v>
      </c>
      <c r="P297" s="39">
        <f t="shared" si="112"/>
        <v>0</v>
      </c>
      <c r="Q297" s="66">
        <f t="shared" si="113"/>
        <v>1550</v>
      </c>
    </row>
    <row r="298" spans="1:17" x14ac:dyDescent="0.2">
      <c r="A298" s="111"/>
      <c r="B298" s="118"/>
      <c r="C298" s="120"/>
      <c r="D298" s="36"/>
      <c r="E298" s="42"/>
      <c r="F298" s="43"/>
      <c r="G298" s="43"/>
      <c r="H298" s="43"/>
      <c r="I298" s="43"/>
      <c r="J298" s="34">
        <f t="shared" ref="J298:J327" si="116">SUM(E298:I298)</f>
        <v>0</v>
      </c>
      <c r="K298" s="55"/>
      <c r="L298" s="43"/>
      <c r="M298" s="34">
        <f t="shared" si="115"/>
        <v>0</v>
      </c>
      <c r="N298" s="55"/>
      <c r="O298" s="43"/>
      <c r="P298" s="33">
        <f t="shared" si="112"/>
        <v>0</v>
      </c>
      <c r="Q298" s="65">
        <f t="shared" si="113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52607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16"/>
        <v>52607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15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12"/>
        <v>0</v>
      </c>
      <c r="Q299" s="66">
        <f t="shared" si="113"/>
        <v>52607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0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16"/>
        <v>0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15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12"/>
        <v>0</v>
      </c>
      <c r="Q300" s="65">
        <f t="shared" si="113"/>
        <v>0</v>
      </c>
    </row>
    <row r="301" spans="1:17" ht="12.75" customHeight="1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16"/>
        <v>2000</v>
      </c>
      <c r="K301" s="44">
        <v>0</v>
      </c>
      <c r="L301" s="38">
        <v>0</v>
      </c>
      <c r="M301" s="40">
        <f t="shared" si="115"/>
        <v>0</v>
      </c>
      <c r="N301" s="44">
        <v>0</v>
      </c>
      <c r="O301" s="38">
        <v>0</v>
      </c>
      <c r="P301" s="39">
        <f t="shared" si="112"/>
        <v>0</v>
      </c>
      <c r="Q301" s="66">
        <f t="shared" si="113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/>
      <c r="H302" s="43"/>
      <c r="I302" s="43"/>
      <c r="J302" s="34">
        <f t="shared" si="116"/>
        <v>0</v>
      </c>
      <c r="K302" s="55"/>
      <c r="L302" s="43"/>
      <c r="M302" s="34">
        <f t="shared" si="115"/>
        <v>0</v>
      </c>
      <c r="N302" s="55"/>
      <c r="O302" s="43"/>
      <c r="P302" s="33">
        <f t="shared" si="112"/>
        <v>0</v>
      </c>
      <c r="Q302" s="65">
        <f t="shared" si="113"/>
        <v>0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16"/>
        <v>5800</v>
      </c>
      <c r="K303" s="44">
        <v>0</v>
      </c>
      <c r="L303" s="38">
        <v>0</v>
      </c>
      <c r="M303" s="40">
        <f t="shared" si="115"/>
        <v>0</v>
      </c>
      <c r="N303" s="44">
        <v>0</v>
      </c>
      <c r="O303" s="38">
        <v>0</v>
      </c>
      <c r="P303" s="39">
        <f t="shared" si="112"/>
        <v>0</v>
      </c>
      <c r="Q303" s="66">
        <f t="shared" si="113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/>
      <c r="H304" s="43"/>
      <c r="I304" s="43"/>
      <c r="J304" s="34">
        <f t="shared" si="116"/>
        <v>0</v>
      </c>
      <c r="K304" s="55"/>
      <c r="L304" s="43"/>
      <c r="M304" s="34">
        <f t="shared" si="115"/>
        <v>0</v>
      </c>
      <c r="N304" s="55"/>
      <c r="O304" s="43"/>
      <c r="P304" s="33">
        <f t="shared" si="112"/>
        <v>0</v>
      </c>
      <c r="Q304" s="65">
        <f t="shared" si="113"/>
        <v>0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1500</v>
      </c>
      <c r="H305" s="38">
        <v>0</v>
      </c>
      <c r="I305" s="38">
        <v>0</v>
      </c>
      <c r="J305" s="40">
        <f t="shared" si="116"/>
        <v>1500</v>
      </c>
      <c r="K305" s="44">
        <v>0</v>
      </c>
      <c r="L305" s="38">
        <v>0</v>
      </c>
      <c r="M305" s="40">
        <f t="shared" si="115"/>
        <v>0</v>
      </c>
      <c r="N305" s="44">
        <v>0</v>
      </c>
      <c r="O305" s="38">
        <v>0</v>
      </c>
      <c r="P305" s="39">
        <f t="shared" si="112"/>
        <v>0</v>
      </c>
      <c r="Q305" s="66">
        <f t="shared" si="113"/>
        <v>1500</v>
      </c>
    </row>
    <row r="306" spans="1:17" x14ac:dyDescent="0.2">
      <c r="A306" s="111"/>
      <c r="B306" s="113"/>
      <c r="C306" s="115"/>
      <c r="D306" s="36"/>
      <c r="E306" s="42"/>
      <c r="F306" s="43"/>
      <c r="G306" s="43"/>
      <c r="H306" s="43"/>
      <c r="I306" s="43"/>
      <c r="J306" s="34">
        <f t="shared" si="116"/>
        <v>0</v>
      </c>
      <c r="K306" s="55"/>
      <c r="L306" s="43"/>
      <c r="M306" s="34">
        <f t="shared" si="115"/>
        <v>0</v>
      </c>
      <c r="N306" s="55"/>
      <c r="O306" s="43"/>
      <c r="P306" s="33">
        <f t="shared" si="112"/>
        <v>0</v>
      </c>
      <c r="Q306" s="65">
        <f t="shared" si="113"/>
        <v>0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16"/>
        <v>106</v>
      </c>
      <c r="K307" s="44">
        <v>0</v>
      </c>
      <c r="L307" s="38">
        <v>0</v>
      </c>
      <c r="M307" s="40">
        <f t="shared" si="115"/>
        <v>0</v>
      </c>
      <c r="N307" s="44">
        <v>0</v>
      </c>
      <c r="O307" s="38">
        <v>0</v>
      </c>
      <c r="P307" s="39">
        <f t="shared" si="112"/>
        <v>0</v>
      </c>
      <c r="Q307" s="66">
        <f t="shared" si="113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/>
      <c r="H308" s="43"/>
      <c r="I308" s="43"/>
      <c r="J308" s="34">
        <f t="shared" si="116"/>
        <v>0</v>
      </c>
      <c r="K308" s="55"/>
      <c r="L308" s="43"/>
      <c r="M308" s="34">
        <f t="shared" si="115"/>
        <v>0</v>
      </c>
      <c r="N308" s="55"/>
      <c r="O308" s="43"/>
      <c r="P308" s="33">
        <f t="shared" si="112"/>
        <v>0</v>
      </c>
      <c r="Q308" s="65">
        <f t="shared" si="113"/>
        <v>0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16"/>
        <v>2300</v>
      </c>
      <c r="K309" s="44">
        <v>0</v>
      </c>
      <c r="L309" s="38">
        <v>0</v>
      </c>
      <c r="M309" s="40">
        <f t="shared" si="115"/>
        <v>0</v>
      </c>
      <c r="N309" s="44">
        <v>0</v>
      </c>
      <c r="O309" s="38">
        <v>0</v>
      </c>
      <c r="P309" s="39">
        <f t="shared" si="112"/>
        <v>0</v>
      </c>
      <c r="Q309" s="66">
        <f t="shared" si="113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/>
      <c r="H310" s="43"/>
      <c r="I310" s="43"/>
      <c r="J310" s="34">
        <f t="shared" si="116"/>
        <v>0</v>
      </c>
      <c r="K310" s="55"/>
      <c r="L310" s="43"/>
      <c r="M310" s="34">
        <f t="shared" si="115"/>
        <v>0</v>
      </c>
      <c r="N310" s="55"/>
      <c r="O310" s="43"/>
      <c r="P310" s="33">
        <f t="shared" si="112"/>
        <v>0</v>
      </c>
      <c r="Q310" s="65">
        <f t="shared" si="113"/>
        <v>0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16"/>
        <v>13700</v>
      </c>
      <c r="K311" s="44">
        <v>0</v>
      </c>
      <c r="L311" s="38">
        <v>0</v>
      </c>
      <c r="M311" s="40">
        <f t="shared" si="115"/>
        <v>0</v>
      </c>
      <c r="N311" s="44">
        <v>0</v>
      </c>
      <c r="O311" s="38">
        <v>0</v>
      </c>
      <c r="P311" s="39">
        <f t="shared" si="112"/>
        <v>0</v>
      </c>
      <c r="Q311" s="66">
        <f t="shared" si="113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/>
      <c r="H312" s="43"/>
      <c r="I312" s="43"/>
      <c r="J312" s="34">
        <f t="shared" si="116"/>
        <v>0</v>
      </c>
      <c r="K312" s="55"/>
      <c r="L312" s="43"/>
      <c r="M312" s="34">
        <f t="shared" si="115"/>
        <v>0</v>
      </c>
      <c r="N312" s="55"/>
      <c r="O312" s="43"/>
      <c r="P312" s="33">
        <f t="shared" si="112"/>
        <v>0</v>
      </c>
      <c r="Q312" s="65">
        <f t="shared" si="113"/>
        <v>0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16"/>
        <v>7200</v>
      </c>
      <c r="K313" s="44">
        <v>0</v>
      </c>
      <c r="L313" s="38">
        <v>0</v>
      </c>
      <c r="M313" s="40">
        <f t="shared" si="115"/>
        <v>0</v>
      </c>
      <c r="N313" s="44">
        <v>0</v>
      </c>
      <c r="O313" s="38">
        <v>0</v>
      </c>
      <c r="P313" s="39">
        <f t="shared" si="112"/>
        <v>0</v>
      </c>
      <c r="Q313" s="66">
        <f t="shared" si="113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/>
      <c r="H314" s="43"/>
      <c r="I314" s="43"/>
      <c r="J314" s="34">
        <f t="shared" si="116"/>
        <v>0</v>
      </c>
      <c r="K314" s="55"/>
      <c r="L314" s="43"/>
      <c r="M314" s="34">
        <f t="shared" si="115"/>
        <v>0</v>
      </c>
      <c r="N314" s="55"/>
      <c r="O314" s="43"/>
      <c r="P314" s="33">
        <f t="shared" si="112"/>
        <v>0</v>
      </c>
      <c r="Q314" s="65">
        <f t="shared" si="113"/>
        <v>0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16"/>
        <v>3000</v>
      </c>
      <c r="K315" s="44">
        <v>0</v>
      </c>
      <c r="L315" s="38">
        <v>0</v>
      </c>
      <c r="M315" s="40">
        <f t="shared" si="115"/>
        <v>0</v>
      </c>
      <c r="N315" s="44">
        <v>0</v>
      </c>
      <c r="O315" s="38">
        <v>0</v>
      </c>
      <c r="P315" s="39">
        <f t="shared" si="112"/>
        <v>0</v>
      </c>
      <c r="Q315" s="66">
        <f t="shared" si="113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/>
      <c r="H316" s="43"/>
      <c r="I316" s="43"/>
      <c r="J316" s="34">
        <f t="shared" si="116"/>
        <v>0</v>
      </c>
      <c r="K316" s="55"/>
      <c r="L316" s="43"/>
      <c r="M316" s="34">
        <f t="shared" si="115"/>
        <v>0</v>
      </c>
      <c r="N316" s="55"/>
      <c r="O316" s="43"/>
      <c r="P316" s="33">
        <f t="shared" si="112"/>
        <v>0</v>
      </c>
      <c r="Q316" s="65">
        <f t="shared" si="113"/>
        <v>0</v>
      </c>
    </row>
    <row r="317" spans="1:17" ht="12.75" customHeight="1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16"/>
        <v>16000</v>
      </c>
      <c r="K317" s="44">
        <v>0</v>
      </c>
      <c r="L317" s="38">
        <v>0</v>
      </c>
      <c r="M317" s="40">
        <f t="shared" si="115"/>
        <v>0</v>
      </c>
      <c r="N317" s="44">
        <v>0</v>
      </c>
      <c r="O317" s="38">
        <v>0</v>
      </c>
      <c r="P317" s="39">
        <f t="shared" si="112"/>
        <v>0</v>
      </c>
      <c r="Q317" s="66">
        <f t="shared" si="113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/>
      <c r="H318" s="43"/>
      <c r="I318" s="43"/>
      <c r="J318" s="34">
        <f t="shared" si="116"/>
        <v>0</v>
      </c>
      <c r="K318" s="55"/>
      <c r="L318" s="43"/>
      <c r="M318" s="34">
        <f t="shared" si="115"/>
        <v>0</v>
      </c>
      <c r="N318" s="55"/>
      <c r="O318" s="43"/>
      <c r="P318" s="33">
        <f t="shared" si="112"/>
        <v>0</v>
      </c>
      <c r="Q318" s="65">
        <f t="shared" si="113"/>
        <v>0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16"/>
        <v>0</v>
      </c>
      <c r="K319" s="44">
        <v>0</v>
      </c>
      <c r="L319" s="38">
        <v>0</v>
      </c>
      <c r="M319" s="40">
        <f t="shared" si="115"/>
        <v>0</v>
      </c>
      <c r="N319" s="44">
        <v>0</v>
      </c>
      <c r="O319" s="38">
        <v>0</v>
      </c>
      <c r="P319" s="39">
        <f t="shared" si="112"/>
        <v>0</v>
      </c>
      <c r="Q319" s="66">
        <f t="shared" si="113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16"/>
        <v>0</v>
      </c>
      <c r="K320" s="55"/>
      <c r="L320" s="43"/>
      <c r="M320" s="34">
        <f t="shared" si="115"/>
        <v>0</v>
      </c>
      <c r="N320" s="55"/>
      <c r="O320" s="43"/>
      <c r="P320" s="33">
        <f t="shared" si="112"/>
        <v>0</v>
      </c>
      <c r="Q320" s="65">
        <f t="shared" si="113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16"/>
        <v>1001</v>
      </c>
      <c r="K321" s="44">
        <v>0</v>
      </c>
      <c r="L321" s="38">
        <v>0</v>
      </c>
      <c r="M321" s="40">
        <f t="shared" si="115"/>
        <v>0</v>
      </c>
      <c r="N321" s="44">
        <v>0</v>
      </c>
      <c r="O321" s="38">
        <v>0</v>
      </c>
      <c r="P321" s="39">
        <f t="shared" si="112"/>
        <v>0</v>
      </c>
      <c r="Q321" s="66">
        <f t="shared" si="113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/>
      <c r="I322" s="43"/>
      <c r="J322" s="34">
        <f t="shared" si="116"/>
        <v>0</v>
      </c>
      <c r="K322" s="55"/>
      <c r="L322" s="43"/>
      <c r="M322" s="34">
        <f t="shared" si="115"/>
        <v>0</v>
      </c>
      <c r="N322" s="55"/>
      <c r="O322" s="43"/>
      <c r="P322" s="33">
        <f t="shared" si="112"/>
        <v>0</v>
      </c>
      <c r="Q322" s="65">
        <f t="shared" si="113"/>
        <v>0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16"/>
        <v>8506</v>
      </c>
      <c r="K323" s="44">
        <v>0</v>
      </c>
      <c r="L323" s="38">
        <v>0</v>
      </c>
      <c r="M323" s="40">
        <f t="shared" si="115"/>
        <v>0</v>
      </c>
      <c r="N323" s="44">
        <v>0</v>
      </c>
      <c r="O323" s="38">
        <v>0</v>
      </c>
      <c r="P323" s="39">
        <f t="shared" si="112"/>
        <v>0</v>
      </c>
      <c r="Q323" s="66">
        <f t="shared" si="113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/>
      <c r="I324" s="43"/>
      <c r="J324" s="34">
        <f t="shared" si="116"/>
        <v>0</v>
      </c>
      <c r="K324" s="55"/>
      <c r="L324" s="43"/>
      <c r="M324" s="34">
        <f t="shared" si="115"/>
        <v>0</v>
      </c>
      <c r="N324" s="55"/>
      <c r="O324" s="43"/>
      <c r="P324" s="33">
        <f t="shared" si="112"/>
        <v>0</v>
      </c>
      <c r="Q324" s="65">
        <f t="shared" si="113"/>
        <v>0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16"/>
        <v>650</v>
      </c>
      <c r="K325" s="44">
        <v>0</v>
      </c>
      <c r="L325" s="38">
        <v>0</v>
      </c>
      <c r="M325" s="40">
        <f t="shared" si="115"/>
        <v>0</v>
      </c>
      <c r="N325" s="44">
        <v>0</v>
      </c>
      <c r="O325" s="38">
        <v>0</v>
      </c>
      <c r="P325" s="39">
        <f t="shared" si="112"/>
        <v>0</v>
      </c>
      <c r="Q325" s="66">
        <f t="shared" si="113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/>
      <c r="I326" s="43"/>
      <c r="J326" s="34">
        <f t="shared" si="116"/>
        <v>0</v>
      </c>
      <c r="K326" s="55"/>
      <c r="L326" s="43"/>
      <c r="M326" s="34">
        <f t="shared" si="115"/>
        <v>0</v>
      </c>
      <c r="N326" s="55"/>
      <c r="O326" s="43"/>
      <c r="P326" s="33">
        <f t="shared" si="112"/>
        <v>0</v>
      </c>
      <c r="Q326" s="65">
        <f t="shared" si="113"/>
        <v>0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6"/>
        <v>0</v>
      </c>
      <c r="K327" s="44">
        <v>810</v>
      </c>
      <c r="L327" s="38">
        <v>0</v>
      </c>
      <c r="M327" s="40">
        <f t="shared" si="115"/>
        <v>810</v>
      </c>
      <c r="N327" s="44">
        <v>0</v>
      </c>
      <c r="O327" s="38">
        <v>0</v>
      </c>
      <c r="P327" s="39">
        <f t="shared" si="112"/>
        <v>0</v>
      </c>
      <c r="Q327" s="66">
        <f t="shared" si="113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/>
      <c r="L328" s="45"/>
      <c r="M328" s="24">
        <f>SUM(K328:L328)</f>
        <v>0</v>
      </c>
      <c r="N328" s="56"/>
      <c r="O328" s="45"/>
      <c r="P328" s="23">
        <f>SUM(N328:O328)</f>
        <v>0</v>
      </c>
      <c r="Q328" s="63">
        <f t="shared" si="113"/>
        <v>0</v>
      </c>
    </row>
  </sheetData>
  <sheetProtection sheet="1" objects="1" scenarios="1"/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8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T293" sqref="T293:T294"/>
    </sheetView>
  </sheetViews>
  <sheetFormatPr defaultRowHeight="12.75" x14ac:dyDescent="0.2"/>
  <cols>
    <col min="1" max="1" width="5.7109375" style="46" customWidth="1"/>
    <col min="2" max="2" width="6.140625" style="46" customWidth="1"/>
    <col min="3" max="3" width="30.5703125" style="47" customWidth="1"/>
    <col min="4" max="4" width="13.140625" style="87" hidden="1" customWidth="1"/>
    <col min="5" max="6" width="13.140625" style="88" customWidth="1"/>
    <col min="7" max="8" width="11.28515625" customWidth="1"/>
    <col min="9" max="9" width="11.28515625" hidden="1" customWidth="1"/>
    <col min="10" max="10" width="11.28515625" customWidth="1"/>
    <col min="11" max="11" width="11.28515625" hidden="1" customWidth="1"/>
    <col min="12" max="12" width="11.28515625" customWidth="1"/>
    <col min="13" max="13" width="11.28515625" hidden="1" customWidth="1"/>
    <col min="14" max="14" width="11.28515625" customWidth="1"/>
    <col min="15" max="15" width="11.28515625" hidden="1" customWidth="1"/>
    <col min="16" max="16" width="11.28515625" customWidth="1"/>
    <col min="17" max="17" width="12.7109375" hidden="1" customWidth="1"/>
    <col min="18" max="18" width="12.28515625" customWidth="1"/>
    <col min="19" max="19" width="13.85546875" hidden="1" customWidth="1"/>
    <col min="20" max="20" width="12.28515625" customWidth="1"/>
    <col min="21" max="21" width="12.7109375" hidden="1" customWidth="1"/>
    <col min="22" max="22" width="12.7109375" customWidth="1"/>
    <col min="23" max="23" width="12.7109375" hidden="1" customWidth="1"/>
    <col min="24" max="24" width="12.7109375" customWidth="1"/>
    <col min="25" max="29" width="12.7109375" hidden="1" customWidth="1"/>
    <col min="30" max="32" width="12.28515625" customWidth="1"/>
    <col min="33" max="36" width="9.140625" customWidth="1"/>
  </cols>
  <sheetData>
    <row r="1" spans="1:31" ht="15" x14ac:dyDescent="0.2">
      <c r="A1" s="228" t="s">
        <v>259</v>
      </c>
      <c r="B1" s="228"/>
      <c r="C1" s="228"/>
      <c r="D1" s="230" t="s">
        <v>292</v>
      </c>
      <c r="E1" s="230" t="s">
        <v>293</v>
      </c>
      <c r="F1" s="230" t="s">
        <v>292</v>
      </c>
      <c r="G1" s="70" t="s">
        <v>294</v>
      </c>
      <c r="H1" s="222" t="s">
        <v>295</v>
      </c>
      <c r="I1" s="222"/>
      <c r="J1" s="222" t="s">
        <v>296</v>
      </c>
      <c r="K1" s="222"/>
      <c r="L1" s="222" t="s">
        <v>297</v>
      </c>
      <c r="M1" s="222"/>
      <c r="N1" s="222" t="s">
        <v>298</v>
      </c>
      <c r="O1" s="222"/>
      <c r="P1" s="222" t="s">
        <v>299</v>
      </c>
      <c r="Q1" s="222"/>
      <c r="R1" s="222" t="s">
        <v>300</v>
      </c>
      <c r="S1" s="222"/>
      <c r="T1" s="222" t="s">
        <v>301</v>
      </c>
      <c r="U1" s="222"/>
      <c r="V1" s="222" t="s">
        <v>302</v>
      </c>
      <c r="W1" s="222"/>
      <c r="X1" s="222" t="s">
        <v>303</v>
      </c>
      <c r="Y1" s="222"/>
      <c r="Z1" s="222" t="s">
        <v>304</v>
      </c>
      <c r="AA1" s="222"/>
      <c r="AB1" s="222" t="s">
        <v>305</v>
      </c>
      <c r="AC1" s="223"/>
      <c r="AD1" s="71"/>
      <c r="AE1" s="72"/>
    </row>
    <row r="2" spans="1:31" x14ac:dyDescent="0.2">
      <c r="A2" s="228"/>
      <c r="B2" s="228"/>
      <c r="C2" s="228"/>
      <c r="D2" s="231"/>
      <c r="E2" s="231"/>
      <c r="F2" s="231"/>
      <c r="G2" s="224" t="s">
        <v>306</v>
      </c>
      <c r="H2" s="226" t="s">
        <v>306</v>
      </c>
      <c r="I2" s="73"/>
      <c r="J2" s="226" t="s">
        <v>306</v>
      </c>
      <c r="K2" s="73"/>
      <c r="L2" s="226" t="s">
        <v>306</v>
      </c>
      <c r="M2" s="73"/>
      <c r="N2" s="226" t="s">
        <v>306</v>
      </c>
      <c r="O2" s="73"/>
      <c r="P2" s="226" t="s">
        <v>306</v>
      </c>
      <c r="Q2" s="73"/>
      <c r="R2" s="226" t="s">
        <v>306</v>
      </c>
      <c r="S2" s="73"/>
      <c r="T2" s="226" t="s">
        <v>306</v>
      </c>
      <c r="U2" s="73"/>
      <c r="V2" s="226" t="s">
        <v>306</v>
      </c>
      <c r="W2" s="73"/>
      <c r="X2" s="226" t="s">
        <v>306</v>
      </c>
      <c r="Y2" s="73"/>
      <c r="Z2" s="226" t="s">
        <v>306</v>
      </c>
      <c r="AA2" s="73"/>
      <c r="AB2" s="226" t="s">
        <v>306</v>
      </c>
      <c r="AC2" s="73"/>
      <c r="AD2" s="74"/>
      <c r="AE2" s="74"/>
    </row>
    <row r="3" spans="1:31" ht="13.5" thickBot="1" x14ac:dyDescent="0.25">
      <c r="A3" s="229"/>
      <c r="B3" s="229"/>
      <c r="C3" s="229"/>
      <c r="D3" s="232"/>
      <c r="E3" s="232"/>
      <c r="F3" s="232"/>
      <c r="G3" s="225"/>
      <c r="H3" s="227"/>
      <c r="I3" s="75" t="s">
        <v>307</v>
      </c>
      <c r="J3" s="227"/>
      <c r="K3" s="75" t="s">
        <v>307</v>
      </c>
      <c r="L3" s="227"/>
      <c r="M3" s="75" t="s">
        <v>307</v>
      </c>
      <c r="N3" s="227"/>
      <c r="O3" s="75" t="s">
        <v>307</v>
      </c>
      <c r="P3" s="227"/>
      <c r="Q3" s="75" t="s">
        <v>307</v>
      </c>
      <c r="R3" s="227"/>
      <c r="S3" s="75" t="s">
        <v>307</v>
      </c>
      <c r="T3" s="227"/>
      <c r="U3" s="75" t="s">
        <v>307</v>
      </c>
      <c r="V3" s="227"/>
      <c r="W3" s="75" t="s">
        <v>307</v>
      </c>
      <c r="X3" s="227"/>
      <c r="Y3" s="75" t="s">
        <v>307</v>
      </c>
      <c r="Z3" s="227"/>
      <c r="AA3" s="75" t="s">
        <v>307</v>
      </c>
      <c r="AB3" s="227"/>
      <c r="AC3" s="75" t="s">
        <v>307</v>
      </c>
      <c r="AD3" s="76"/>
      <c r="AE3" s="77"/>
    </row>
    <row r="4" spans="1:31" s="78" customFormat="1" ht="15" x14ac:dyDescent="0.25">
      <c r="A4" s="141" t="s">
        <v>260</v>
      </c>
      <c r="B4" s="142"/>
      <c r="C4" s="235" t="s">
        <v>6</v>
      </c>
      <c r="D4" s="237">
        <f>XII.!Q4</f>
        <v>4093800</v>
      </c>
      <c r="E4" s="176">
        <f>I.!Q4</f>
        <v>3505670</v>
      </c>
      <c r="F4" s="176">
        <f>X.!Q4</f>
        <v>4101670</v>
      </c>
      <c r="G4" s="239">
        <f>I.!$Q5</f>
        <v>183172.56999999998</v>
      </c>
      <c r="H4" s="220">
        <f>I4-G4</f>
        <v>284647.88</v>
      </c>
      <c r="I4" s="220">
        <f>II.!$Q5</f>
        <v>467820.44999999995</v>
      </c>
      <c r="J4" s="220">
        <f>K4-I4</f>
        <v>247825.18000000005</v>
      </c>
      <c r="K4" s="220">
        <f>III.!$Q5</f>
        <v>715645.63</v>
      </c>
      <c r="L4" s="220">
        <f>M4-K4</f>
        <v>211941.29000000015</v>
      </c>
      <c r="M4" s="220">
        <f>IV.!$Q5</f>
        <v>927586.92000000016</v>
      </c>
      <c r="N4" s="220">
        <f>O4-M4</f>
        <v>310594.30999999982</v>
      </c>
      <c r="O4" s="220">
        <f>V.!$Q5</f>
        <v>1238181.23</v>
      </c>
      <c r="P4" s="220">
        <f>Q4-O4</f>
        <v>310637.49000000022</v>
      </c>
      <c r="Q4" s="220">
        <f>VI.!$Q5</f>
        <v>1548818.7200000002</v>
      </c>
      <c r="R4" s="220">
        <f>S4-Q4</f>
        <v>404613.39999999991</v>
      </c>
      <c r="S4" s="220">
        <f>VII.!$Q5</f>
        <v>1953432.12</v>
      </c>
      <c r="T4" s="220">
        <f>U4-S4</f>
        <v>227878.33999999985</v>
      </c>
      <c r="U4" s="220">
        <f>VIII.!$Q5</f>
        <v>2181310.46</v>
      </c>
      <c r="V4" s="220">
        <f>W4-U4</f>
        <v>207825.20000000019</v>
      </c>
      <c r="W4" s="220">
        <f>IX.!$Q5</f>
        <v>2389135.66</v>
      </c>
      <c r="X4" s="220">
        <f>Y4-W4</f>
        <v>215483.04000000004</v>
      </c>
      <c r="Y4" s="220">
        <f>X.!$Q5</f>
        <v>2604618.7000000002</v>
      </c>
      <c r="Z4" s="220">
        <f>AA4-Y4</f>
        <v>-2604618.7000000002</v>
      </c>
      <c r="AA4" s="220">
        <f>XI.!$Q5</f>
        <v>0</v>
      </c>
      <c r="AB4" s="220">
        <f>AC4-AA4</f>
        <v>0</v>
      </c>
      <c r="AC4" s="220">
        <f>XII.!$Q5</f>
        <v>0</v>
      </c>
      <c r="AD4" s="72"/>
      <c r="AE4" s="72"/>
    </row>
    <row r="5" spans="1:31" s="78" customFormat="1" ht="15.75" thickBot="1" x14ac:dyDescent="0.3">
      <c r="A5" s="233"/>
      <c r="B5" s="234"/>
      <c r="C5" s="236"/>
      <c r="D5" s="238"/>
      <c r="E5" s="177"/>
      <c r="F5" s="177"/>
      <c r="G5" s="240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72"/>
      <c r="AE5" s="72"/>
    </row>
    <row r="6" spans="1:31" s="78" customFormat="1" ht="15" x14ac:dyDescent="0.25">
      <c r="A6" s="141" t="s">
        <v>8</v>
      </c>
      <c r="B6" s="142"/>
      <c r="C6" s="128" t="s">
        <v>9</v>
      </c>
      <c r="D6" s="172">
        <f>XII.!Q6</f>
        <v>151388</v>
      </c>
      <c r="E6" s="169">
        <f>I.!Q6</f>
        <v>179418</v>
      </c>
      <c r="F6" s="169">
        <f>X.!Q6</f>
        <v>154988</v>
      </c>
      <c r="G6" s="239">
        <f>I.!$Q7</f>
        <v>6786.13</v>
      </c>
      <c r="H6" s="185">
        <f t="shared" ref="H6" si="0">I6-G6</f>
        <v>4192.28</v>
      </c>
      <c r="I6" s="185">
        <f>II.!$Q7</f>
        <v>10978.41</v>
      </c>
      <c r="J6" s="185">
        <f t="shared" ref="J6" si="1">K6-I6</f>
        <v>8426.61</v>
      </c>
      <c r="K6" s="185">
        <f>III.!$Q7</f>
        <v>19405.02</v>
      </c>
      <c r="L6" s="185">
        <f t="shared" ref="L6" si="2">M6-K6</f>
        <v>12309.8</v>
      </c>
      <c r="M6" s="185">
        <f>IV.!$Q7</f>
        <v>31714.82</v>
      </c>
      <c r="N6" s="185">
        <f t="shared" ref="N6" si="3">O6-M6</f>
        <v>5098.3000000000029</v>
      </c>
      <c r="O6" s="185">
        <f>V.!$Q7</f>
        <v>36813.120000000003</v>
      </c>
      <c r="P6" s="185">
        <f t="shared" ref="P6" si="4">Q6-O6</f>
        <v>6241.0299999999988</v>
      </c>
      <c r="Q6" s="185">
        <f>VI.!$Q7</f>
        <v>43054.15</v>
      </c>
      <c r="R6" s="185">
        <f t="shared" ref="R6" si="5">S6-Q6</f>
        <v>7425.8700000000026</v>
      </c>
      <c r="S6" s="185">
        <f>VII.!$Q7</f>
        <v>50480.020000000004</v>
      </c>
      <c r="T6" s="185">
        <f t="shared" ref="T6" si="6">U6-S6</f>
        <v>6398.43</v>
      </c>
      <c r="U6" s="185">
        <f>VIII.!$Q7</f>
        <v>56878.450000000004</v>
      </c>
      <c r="V6" s="185">
        <f t="shared" ref="V6" si="7">W6-U6</f>
        <v>12461.049999999996</v>
      </c>
      <c r="W6" s="185">
        <f>IX.!$Q7</f>
        <v>69339.5</v>
      </c>
      <c r="X6" s="185">
        <f t="shared" ref="X6" si="8">Y6-W6</f>
        <v>8213.9799999999959</v>
      </c>
      <c r="Y6" s="185">
        <f>X.!$Q7</f>
        <v>77553.48</v>
      </c>
      <c r="Z6" s="185">
        <f t="shared" ref="Z6" si="9">AA6-Y6</f>
        <v>-77553.48</v>
      </c>
      <c r="AA6" s="185">
        <f>XI.!$Q7</f>
        <v>0</v>
      </c>
      <c r="AB6" s="185">
        <f t="shared" ref="AB6" si="10">AC6-AA6</f>
        <v>0</v>
      </c>
      <c r="AC6" s="185">
        <f>XII.!$Q7</f>
        <v>0</v>
      </c>
    </row>
    <row r="7" spans="1:31" s="78" customFormat="1" ht="15.75" thickBot="1" x14ac:dyDescent="0.3">
      <c r="A7" s="143"/>
      <c r="B7" s="144"/>
      <c r="C7" s="129"/>
      <c r="D7" s="173"/>
      <c r="E7" s="170"/>
      <c r="F7" s="170"/>
      <c r="G7" s="241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</row>
    <row r="8" spans="1:31" ht="12.75" customHeight="1" x14ac:dyDescent="0.2">
      <c r="A8" s="123" t="s">
        <v>10</v>
      </c>
      <c r="B8" s="118"/>
      <c r="C8" s="120" t="s">
        <v>11</v>
      </c>
      <c r="D8" s="178">
        <f>XII.!Q8</f>
        <v>57289</v>
      </c>
      <c r="E8" s="178">
        <f>I.!Q8</f>
        <v>58899</v>
      </c>
      <c r="F8" s="178">
        <f>X.!Q8</f>
        <v>57289</v>
      </c>
      <c r="G8" s="219">
        <f>I.!$Q9</f>
        <v>5881.58</v>
      </c>
      <c r="H8" s="160">
        <f t="shared" ref="H8" si="11">I8-G8</f>
        <v>3792.2800000000007</v>
      </c>
      <c r="I8" s="160">
        <f>II.!$Q9</f>
        <v>9673.86</v>
      </c>
      <c r="J8" s="160">
        <f t="shared" ref="J8" si="12">K8-I8</f>
        <v>3253.08</v>
      </c>
      <c r="K8" s="160">
        <f>III.!$Q9</f>
        <v>12926.94</v>
      </c>
      <c r="L8" s="160">
        <f t="shared" ref="L8" si="13">M8-K8</f>
        <v>7510.1999999999989</v>
      </c>
      <c r="M8" s="160">
        <f>IV.!$Q9</f>
        <v>20437.14</v>
      </c>
      <c r="N8" s="160">
        <f t="shared" ref="N8" si="14">O8-M8</f>
        <v>2062.9800000000032</v>
      </c>
      <c r="O8" s="160">
        <f>V.!$Q9</f>
        <v>22500.120000000003</v>
      </c>
      <c r="P8" s="160">
        <f t="shared" ref="P8" si="15">Q8-O8</f>
        <v>3947.4299999999967</v>
      </c>
      <c r="Q8" s="160">
        <f>VI.!$Q9</f>
        <v>26447.55</v>
      </c>
      <c r="R8" s="160">
        <f t="shared" ref="R8" si="16">S8-Q8</f>
        <v>5303.7800000000025</v>
      </c>
      <c r="S8" s="160">
        <f>VII.!$Q9</f>
        <v>31751.33</v>
      </c>
      <c r="T8" s="160">
        <f t="shared" ref="T8" si="17">U8-S8</f>
        <v>3786.5299999999988</v>
      </c>
      <c r="U8" s="160">
        <f>VIII.!$Q9</f>
        <v>35537.86</v>
      </c>
      <c r="V8" s="160">
        <f t="shared" ref="V8" si="18">W8-U8</f>
        <v>4362.5499999999956</v>
      </c>
      <c r="W8" s="160">
        <f>IX.!$Q9</f>
        <v>39900.409999999996</v>
      </c>
      <c r="X8" s="160">
        <f t="shared" ref="X8" si="19">Y8-W8</f>
        <v>5513.8799999999974</v>
      </c>
      <c r="Y8" s="160">
        <f>X.!$Q9</f>
        <v>45414.289999999994</v>
      </c>
      <c r="Z8" s="160">
        <f t="shared" ref="Z8" si="20">AA8-Y8</f>
        <v>-45414.289999999994</v>
      </c>
      <c r="AA8" s="160">
        <f>XI.!$Q9</f>
        <v>0</v>
      </c>
      <c r="AB8" s="160">
        <f t="shared" ref="AB8" si="21">AC8-AA8</f>
        <v>0</v>
      </c>
      <c r="AC8" s="160">
        <f>XII.!$Q9</f>
        <v>0</v>
      </c>
    </row>
    <row r="9" spans="1:31" ht="13.5" customHeight="1" x14ac:dyDescent="0.2">
      <c r="A9" s="111"/>
      <c r="B9" s="113"/>
      <c r="C9" s="115"/>
      <c r="D9" s="164"/>
      <c r="E9" s="164"/>
      <c r="F9" s="164"/>
      <c r="G9" s="217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</row>
    <row r="10" spans="1:31" ht="12.75" customHeight="1" x14ac:dyDescent="0.2">
      <c r="A10" s="111"/>
      <c r="B10" s="113" t="s">
        <v>12</v>
      </c>
      <c r="C10" s="115" t="s">
        <v>261</v>
      </c>
      <c r="D10" s="163">
        <f>XII.!Q10</f>
        <v>42101</v>
      </c>
      <c r="E10" s="163">
        <f>I.!Q10</f>
        <v>41801</v>
      </c>
      <c r="F10" s="163">
        <f>X.!Q10</f>
        <v>42101</v>
      </c>
      <c r="G10" s="217">
        <f>I.!$Q11</f>
        <v>3178.48</v>
      </c>
      <c r="H10" s="180">
        <f t="shared" ref="H10" si="22">I10-G10</f>
        <v>3232.8399999999997</v>
      </c>
      <c r="I10" s="180">
        <f>II.!$Q11</f>
        <v>6411.32</v>
      </c>
      <c r="J10" s="180">
        <f t="shared" ref="J10" si="23">K10-I10</f>
        <v>2773.17</v>
      </c>
      <c r="K10" s="180">
        <f>III.!$Q11</f>
        <v>9184.49</v>
      </c>
      <c r="L10" s="180">
        <f t="shared" ref="L10" si="24">M10-K10</f>
        <v>4327.9900000000016</v>
      </c>
      <c r="M10" s="180">
        <f>IV.!$Q11</f>
        <v>13512.480000000001</v>
      </c>
      <c r="N10" s="180">
        <f t="shared" ref="N10" si="25">O10-M10</f>
        <v>3271.3799999999992</v>
      </c>
      <c r="O10" s="180">
        <f>V.!$Q11</f>
        <v>16783.86</v>
      </c>
      <c r="P10" s="180">
        <f t="shared" ref="P10" si="26">Q10-O10</f>
        <v>3308.5799999999981</v>
      </c>
      <c r="Q10" s="180">
        <f>VI.!$Q11</f>
        <v>20092.439999999999</v>
      </c>
      <c r="R10" s="180">
        <f t="shared" ref="R10" si="27">S10-Q10</f>
        <v>2961.369999999999</v>
      </c>
      <c r="S10" s="180">
        <f>VII.!$Q11</f>
        <v>23053.809999999998</v>
      </c>
      <c r="T10" s="180">
        <f t="shared" ref="T10" si="28">U10-S10</f>
        <v>3239.9900000000016</v>
      </c>
      <c r="U10" s="180">
        <f>VIII.!$Q11</f>
        <v>26293.8</v>
      </c>
      <c r="V10" s="180">
        <f t="shared" ref="V10" si="29">W10-U10</f>
        <v>3842.5299999999988</v>
      </c>
      <c r="W10" s="180">
        <f>IX.!$Q11</f>
        <v>30136.329999999998</v>
      </c>
      <c r="X10" s="180">
        <f t="shared" ref="X10" si="30">Y10-W10</f>
        <v>3304.8200000000033</v>
      </c>
      <c r="Y10" s="180">
        <f>X.!$Q11</f>
        <v>33441.15</v>
      </c>
      <c r="Z10" s="180">
        <f t="shared" ref="Z10" si="31">AA10-Y10</f>
        <v>-33441.15</v>
      </c>
      <c r="AA10" s="180">
        <f>XI.!$Q11</f>
        <v>0</v>
      </c>
      <c r="AB10" s="180">
        <f t="shared" ref="AB10" si="32">AC10-AA10</f>
        <v>0</v>
      </c>
      <c r="AC10" s="180">
        <f>XII.!$Q11</f>
        <v>0</v>
      </c>
    </row>
    <row r="11" spans="1:31" ht="13.5" customHeight="1" x14ac:dyDescent="0.2">
      <c r="A11" s="111"/>
      <c r="B11" s="113"/>
      <c r="C11" s="115"/>
      <c r="D11" s="164"/>
      <c r="E11" s="164"/>
      <c r="F11" s="164"/>
      <c r="G11" s="217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</row>
    <row r="12" spans="1:31" ht="12.75" customHeight="1" x14ac:dyDescent="0.2">
      <c r="A12" s="111"/>
      <c r="B12" s="113" t="s">
        <v>14</v>
      </c>
      <c r="C12" s="115" t="s">
        <v>15</v>
      </c>
      <c r="D12" s="163">
        <f>XII.!Q12</f>
        <v>15188</v>
      </c>
      <c r="E12" s="163">
        <f>I.!Q12</f>
        <v>17098</v>
      </c>
      <c r="F12" s="163">
        <f>X.!Q12</f>
        <v>15188</v>
      </c>
      <c r="G12" s="217">
        <f>I.!$Q13</f>
        <v>2703.1000000000004</v>
      </c>
      <c r="H12" s="180">
        <f t="shared" ref="H12" si="33">I12-G12</f>
        <v>559.4399999999996</v>
      </c>
      <c r="I12" s="180">
        <f>II.!$Q13</f>
        <v>3262.54</v>
      </c>
      <c r="J12" s="180">
        <f t="shared" ref="J12" si="34">K12-I12</f>
        <v>479.90999999999985</v>
      </c>
      <c r="K12" s="180">
        <f>III.!$Q13</f>
        <v>3742.45</v>
      </c>
      <c r="L12" s="180">
        <f t="shared" ref="L12" si="35">M12-K12</f>
        <v>3182.21</v>
      </c>
      <c r="M12" s="180">
        <f>IV.!$Q13</f>
        <v>6924.66</v>
      </c>
      <c r="N12" s="180">
        <f t="shared" ref="N12" si="36">O12-M12</f>
        <v>-1208.3999999999996</v>
      </c>
      <c r="O12" s="180">
        <f>V.!$Q13</f>
        <v>5716.26</v>
      </c>
      <c r="P12" s="180">
        <f t="shared" ref="P12" si="37">Q12-O12</f>
        <v>638.84999999999945</v>
      </c>
      <c r="Q12" s="180">
        <f>VI.!$Q13</f>
        <v>6355.11</v>
      </c>
      <c r="R12" s="180">
        <f t="shared" ref="R12" si="38">S12-Q12</f>
        <v>2342.4100000000008</v>
      </c>
      <c r="S12" s="180">
        <f>VII.!$Q13</f>
        <v>8697.52</v>
      </c>
      <c r="T12" s="180">
        <f t="shared" ref="T12" si="39">U12-S12</f>
        <v>546.53999999999905</v>
      </c>
      <c r="U12" s="180">
        <f>VIII.!$Q13</f>
        <v>9244.06</v>
      </c>
      <c r="V12" s="180">
        <f t="shared" ref="V12" si="40">W12-U12</f>
        <v>520.02000000000044</v>
      </c>
      <c r="W12" s="180">
        <f>IX.!$Q13</f>
        <v>9764.08</v>
      </c>
      <c r="X12" s="180">
        <f t="shared" ref="X12" si="41">Y12-W12</f>
        <v>2209.0599999999995</v>
      </c>
      <c r="Y12" s="180">
        <f>X.!$Q13</f>
        <v>11973.14</v>
      </c>
      <c r="Z12" s="180">
        <f t="shared" ref="Z12" si="42">AA12-Y12</f>
        <v>-11973.14</v>
      </c>
      <c r="AA12" s="180">
        <f>XI.!$Q13</f>
        <v>0</v>
      </c>
      <c r="AB12" s="180">
        <f t="shared" ref="AB12" si="43">AC12-AA12</f>
        <v>0</v>
      </c>
      <c r="AC12" s="180">
        <f>XII.!$Q13</f>
        <v>0</v>
      </c>
    </row>
    <row r="13" spans="1:31" ht="13.5" customHeight="1" x14ac:dyDescent="0.2">
      <c r="A13" s="111"/>
      <c r="B13" s="113"/>
      <c r="C13" s="115"/>
      <c r="D13" s="164"/>
      <c r="E13" s="164"/>
      <c r="F13" s="164"/>
      <c r="G13" s="217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</row>
    <row r="14" spans="1:31" ht="12.75" customHeight="1" x14ac:dyDescent="0.2">
      <c r="A14" s="111" t="s">
        <v>16</v>
      </c>
      <c r="B14" s="113"/>
      <c r="C14" s="115" t="s">
        <v>17</v>
      </c>
      <c r="D14" s="163">
        <f>XII.!Q14</f>
        <v>2600</v>
      </c>
      <c r="E14" s="163">
        <f>I.!Q14</f>
        <v>2600</v>
      </c>
      <c r="F14" s="163">
        <f>X.!Q14</f>
        <v>2600</v>
      </c>
      <c r="G14" s="217">
        <f>I.!$Q15</f>
        <v>904.55</v>
      </c>
      <c r="H14" s="180">
        <f t="shared" ref="H14" si="44">I14-G14</f>
        <v>200</v>
      </c>
      <c r="I14" s="180">
        <f>II.!$Q15</f>
        <v>1104.55</v>
      </c>
      <c r="J14" s="180">
        <f t="shared" ref="J14" si="45">K14-I14</f>
        <v>193.52999999999997</v>
      </c>
      <c r="K14" s="180">
        <f>III.!$Q15</f>
        <v>1298.08</v>
      </c>
      <c r="L14" s="180">
        <f t="shared" ref="L14" si="46">M14-K14</f>
        <v>120</v>
      </c>
      <c r="M14" s="180">
        <f>IV.!$Q15</f>
        <v>1418.08</v>
      </c>
      <c r="N14" s="180">
        <f t="shared" ref="N14" si="47">O14-M14</f>
        <v>849.73</v>
      </c>
      <c r="O14" s="180">
        <f>V.!$Q15</f>
        <v>2267.81</v>
      </c>
      <c r="P14" s="180">
        <f t="shared" ref="P14" si="48">Q14-O14</f>
        <v>0</v>
      </c>
      <c r="Q14" s="180">
        <f>VI.!$Q15</f>
        <v>2267.81</v>
      </c>
      <c r="R14" s="180">
        <f t="shared" ref="R14" si="49">S14-Q14</f>
        <v>0</v>
      </c>
      <c r="S14" s="180">
        <f>VII.!$Q15</f>
        <v>2267.81</v>
      </c>
      <c r="T14" s="180">
        <f t="shared" ref="T14" si="50">U14-S14</f>
        <v>0</v>
      </c>
      <c r="U14" s="180">
        <f>VIII.!$Q15</f>
        <v>2267.81</v>
      </c>
      <c r="V14" s="180">
        <f t="shared" ref="V14" si="51">W14-U14</f>
        <v>0</v>
      </c>
      <c r="W14" s="180">
        <f>IX.!$Q15</f>
        <v>2267.81</v>
      </c>
      <c r="X14" s="180">
        <f t="shared" ref="X14" si="52">Y14-W14</f>
        <v>0</v>
      </c>
      <c r="Y14" s="180">
        <f>X.!$Q15</f>
        <v>2267.81</v>
      </c>
      <c r="Z14" s="180">
        <f t="shared" ref="Z14" si="53">AA14-Y14</f>
        <v>-2267.81</v>
      </c>
      <c r="AA14" s="180">
        <f>XI.!$Q15</f>
        <v>0</v>
      </c>
      <c r="AB14" s="180">
        <f t="shared" ref="AB14" si="54">AC14-AA14</f>
        <v>0</v>
      </c>
      <c r="AC14" s="180">
        <f>XII.!$Q15</f>
        <v>0</v>
      </c>
    </row>
    <row r="15" spans="1:31" ht="13.5" customHeight="1" x14ac:dyDescent="0.2">
      <c r="A15" s="111"/>
      <c r="B15" s="113"/>
      <c r="C15" s="115"/>
      <c r="D15" s="164"/>
      <c r="E15" s="164"/>
      <c r="F15" s="164"/>
      <c r="G15" s="217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</row>
    <row r="16" spans="1:31" ht="12.75" customHeight="1" x14ac:dyDescent="0.2">
      <c r="A16" s="111" t="s">
        <v>19</v>
      </c>
      <c r="B16" s="113"/>
      <c r="C16" s="115" t="s">
        <v>20</v>
      </c>
      <c r="D16" s="163">
        <f>XII.!Q16</f>
        <v>12023</v>
      </c>
      <c r="E16" s="163">
        <f>I.!Q16</f>
        <v>12023</v>
      </c>
      <c r="F16" s="163">
        <f>X.!Q16</f>
        <v>12023</v>
      </c>
      <c r="G16" s="217">
        <f>I.!$Q17</f>
        <v>0</v>
      </c>
      <c r="H16" s="180">
        <f t="shared" ref="H16" si="55">I16-G16</f>
        <v>0</v>
      </c>
      <c r="I16" s="180">
        <f>II.!$Q17</f>
        <v>0</v>
      </c>
      <c r="J16" s="180">
        <f t="shared" ref="J16" si="56">K16-I16</f>
        <v>2100</v>
      </c>
      <c r="K16" s="180">
        <f>III.!$Q17</f>
        <v>2100</v>
      </c>
      <c r="L16" s="180">
        <f t="shared" ref="L16" si="57">M16-K16</f>
        <v>700.19999999999982</v>
      </c>
      <c r="M16" s="180">
        <f>IV.!$Q17</f>
        <v>2800.2</v>
      </c>
      <c r="N16" s="180">
        <f t="shared" ref="N16" si="58">O16-M16</f>
        <v>900.20000000000027</v>
      </c>
      <c r="O16" s="180">
        <f>V.!$Q17</f>
        <v>3700.4</v>
      </c>
      <c r="P16" s="180">
        <f t="shared" ref="P16" si="59">Q16-O16</f>
        <v>1000.2000000000003</v>
      </c>
      <c r="Q16" s="180">
        <f>VI.!$Q17</f>
        <v>4700.6000000000004</v>
      </c>
      <c r="R16" s="180">
        <f t="shared" ref="R16" si="60">S16-Q16</f>
        <v>375.09999999999945</v>
      </c>
      <c r="S16" s="180">
        <f>VII.!$Q17</f>
        <v>5075.7</v>
      </c>
      <c r="T16" s="180">
        <f t="shared" ref="T16" si="61">U16-S16</f>
        <v>875.10000000000036</v>
      </c>
      <c r="U16" s="180">
        <f>VIII.!$Q17</f>
        <v>5950.8</v>
      </c>
      <c r="V16" s="180">
        <f t="shared" ref="V16" si="62">W16-U16</f>
        <v>475.09999999999945</v>
      </c>
      <c r="W16" s="180">
        <f>IX.!$Q17</f>
        <v>6425.9</v>
      </c>
      <c r="X16" s="180">
        <f t="shared" ref="X16" si="63">Y16-W16</f>
        <v>708.70000000000073</v>
      </c>
      <c r="Y16" s="180">
        <f>X.!$Q17</f>
        <v>7134.6</v>
      </c>
      <c r="Z16" s="180">
        <f t="shared" ref="Z16" si="64">AA16-Y16</f>
        <v>-7134.6</v>
      </c>
      <c r="AA16" s="180">
        <f>XI.!$Q17</f>
        <v>0</v>
      </c>
      <c r="AB16" s="180">
        <f t="shared" ref="AB16" si="65">AC16-AA16</f>
        <v>0</v>
      </c>
      <c r="AC16" s="180">
        <f>XII.!$Q17</f>
        <v>0</v>
      </c>
    </row>
    <row r="17" spans="1:29" ht="13.5" customHeight="1" x14ac:dyDescent="0.2">
      <c r="A17" s="111"/>
      <c r="B17" s="113"/>
      <c r="C17" s="115"/>
      <c r="D17" s="164"/>
      <c r="E17" s="164"/>
      <c r="F17" s="164"/>
      <c r="G17" s="217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</row>
    <row r="18" spans="1:29" ht="12.75" customHeight="1" x14ac:dyDescent="0.2">
      <c r="A18" s="111" t="s">
        <v>19</v>
      </c>
      <c r="B18" s="113"/>
      <c r="C18" s="115" t="s">
        <v>22</v>
      </c>
      <c r="D18" s="163">
        <f>XII.!Q18</f>
        <v>1000</v>
      </c>
      <c r="E18" s="163">
        <f>I.!Q18</f>
        <v>1000</v>
      </c>
      <c r="F18" s="163">
        <f>X.!Q18</f>
        <v>1000</v>
      </c>
      <c r="G18" s="217">
        <f>I.!$Q19</f>
        <v>0</v>
      </c>
      <c r="H18" s="180">
        <f t="shared" ref="H18" si="66">I18-G18</f>
        <v>0</v>
      </c>
      <c r="I18" s="180">
        <f>II.!$Q19</f>
        <v>0</v>
      </c>
      <c r="J18" s="180">
        <f t="shared" ref="J18" si="67">K18-I18</f>
        <v>250</v>
      </c>
      <c r="K18" s="180">
        <f>III.!$Q19</f>
        <v>250</v>
      </c>
      <c r="L18" s="180">
        <f t="shared" ref="L18" si="68">M18-K18</f>
        <v>83.399999999999977</v>
      </c>
      <c r="M18" s="180">
        <f>IV.!$Q19</f>
        <v>333.4</v>
      </c>
      <c r="N18" s="180">
        <f t="shared" ref="N18" si="69">O18-M18</f>
        <v>83.400000000000034</v>
      </c>
      <c r="O18" s="180">
        <f>V.!$Q19</f>
        <v>416.8</v>
      </c>
      <c r="P18" s="180">
        <f t="shared" ref="P18" si="70">Q18-O18</f>
        <v>83.399999999999977</v>
      </c>
      <c r="Q18" s="180">
        <f>VI.!$Q19</f>
        <v>500.2</v>
      </c>
      <c r="R18" s="180">
        <f t="shared" ref="R18" si="71">S18-Q18</f>
        <v>0</v>
      </c>
      <c r="S18" s="180">
        <f>VII.!$Q19</f>
        <v>500.2</v>
      </c>
      <c r="T18" s="180">
        <f t="shared" ref="T18" si="72">U18-S18</f>
        <v>166.8</v>
      </c>
      <c r="U18" s="180">
        <f>VIII.!$Q19</f>
        <v>667</v>
      </c>
      <c r="V18" s="180">
        <f t="shared" ref="V18" si="73">W18-U18</f>
        <v>83.399999999999977</v>
      </c>
      <c r="W18" s="180">
        <f>IX.!$Q19</f>
        <v>750.4</v>
      </c>
      <c r="X18" s="180">
        <f t="shared" ref="X18" si="74">Y18-W18</f>
        <v>83.399999999999977</v>
      </c>
      <c r="Y18" s="180">
        <f>X.!$Q19</f>
        <v>833.8</v>
      </c>
      <c r="Z18" s="180">
        <f t="shared" ref="Z18" si="75">AA18-Y18</f>
        <v>-833.8</v>
      </c>
      <c r="AA18" s="180">
        <f>XI.!$Q19</f>
        <v>0</v>
      </c>
      <c r="AB18" s="180">
        <f t="shared" ref="AB18" si="76">AC18-AA18</f>
        <v>0</v>
      </c>
      <c r="AC18" s="180">
        <f>XII.!$Q19</f>
        <v>0</v>
      </c>
    </row>
    <row r="19" spans="1:29" ht="13.5" customHeight="1" x14ac:dyDescent="0.2">
      <c r="A19" s="111"/>
      <c r="B19" s="113"/>
      <c r="C19" s="115"/>
      <c r="D19" s="164"/>
      <c r="E19" s="164"/>
      <c r="F19" s="164"/>
      <c r="G19" s="217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</row>
    <row r="20" spans="1:29" ht="12.75" customHeight="1" x14ac:dyDescent="0.2">
      <c r="A20" s="111" t="s">
        <v>24</v>
      </c>
      <c r="B20" s="113"/>
      <c r="C20" s="115" t="s">
        <v>25</v>
      </c>
      <c r="D20" s="163">
        <f>XII.!Q20</f>
        <v>35700</v>
      </c>
      <c r="E20" s="163">
        <f>I.!Q20</f>
        <v>59000</v>
      </c>
      <c r="F20" s="163">
        <f>X.!Q20</f>
        <v>35700</v>
      </c>
      <c r="G20" s="217">
        <f>I.!$Q21</f>
        <v>0</v>
      </c>
      <c r="H20" s="180">
        <f t="shared" ref="H20" si="77">I20-G20</f>
        <v>70</v>
      </c>
      <c r="I20" s="180">
        <f>II.!$Q21</f>
        <v>70</v>
      </c>
      <c r="J20" s="180">
        <f t="shared" ref="J20" si="78">K20-I20</f>
        <v>0</v>
      </c>
      <c r="K20" s="180">
        <f>III.!$Q21</f>
        <v>70</v>
      </c>
      <c r="L20" s="180">
        <f t="shared" ref="L20" si="79">M20-K20</f>
        <v>0</v>
      </c>
      <c r="M20" s="180">
        <f>IV.!$Q21</f>
        <v>70</v>
      </c>
      <c r="N20" s="180">
        <f t="shared" ref="N20" si="80">O20-M20</f>
        <v>496.99</v>
      </c>
      <c r="O20" s="180">
        <f>V.!$Q21</f>
        <v>566.99</v>
      </c>
      <c r="P20" s="180">
        <f t="shared" ref="P20" si="81">Q20-O20</f>
        <v>0</v>
      </c>
      <c r="Q20" s="180">
        <f>VI.!$Q21</f>
        <v>566.99</v>
      </c>
      <c r="R20" s="180">
        <f t="shared" ref="R20" si="82">S20-Q20</f>
        <v>1746.99</v>
      </c>
      <c r="S20" s="180">
        <f>VII.!$Q21</f>
        <v>2313.98</v>
      </c>
      <c r="T20" s="180">
        <f t="shared" ref="T20" si="83">U20-S20</f>
        <v>370</v>
      </c>
      <c r="U20" s="180">
        <f>VIII.!$Q21</f>
        <v>2683.98</v>
      </c>
      <c r="V20" s="180">
        <f t="shared" ref="V20" si="84">W20-U20</f>
        <v>5740</v>
      </c>
      <c r="W20" s="180">
        <f>IX.!$Q21</f>
        <v>8423.98</v>
      </c>
      <c r="X20" s="180">
        <f t="shared" ref="X20" si="85">Y20-W20</f>
        <v>1908</v>
      </c>
      <c r="Y20" s="180">
        <f>X.!$Q21</f>
        <v>10331.98</v>
      </c>
      <c r="Z20" s="180">
        <f t="shared" ref="Z20" si="86">AA20-Y20</f>
        <v>-10331.98</v>
      </c>
      <c r="AA20" s="180">
        <f>XI.!$Q21</f>
        <v>0</v>
      </c>
      <c r="AB20" s="180">
        <f t="shared" ref="AB20" si="87">AC20-AA20</f>
        <v>0</v>
      </c>
      <c r="AC20" s="180">
        <f>XII.!$Q21</f>
        <v>0</v>
      </c>
    </row>
    <row r="21" spans="1:29" ht="13.5" customHeight="1" x14ac:dyDescent="0.2">
      <c r="A21" s="111"/>
      <c r="B21" s="113"/>
      <c r="C21" s="115"/>
      <c r="D21" s="164"/>
      <c r="E21" s="164"/>
      <c r="F21" s="164"/>
      <c r="G21" s="217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</row>
    <row r="22" spans="1:29" ht="12.75" customHeight="1" x14ac:dyDescent="0.2">
      <c r="A22" s="111" t="s">
        <v>27</v>
      </c>
      <c r="B22" s="113"/>
      <c r="C22" s="115" t="s">
        <v>28</v>
      </c>
      <c r="D22" s="163">
        <f>XII.!Q22</f>
        <v>29380</v>
      </c>
      <c r="E22" s="163">
        <f>I.!Q22</f>
        <v>32500</v>
      </c>
      <c r="F22" s="163">
        <f>X.!Q22</f>
        <v>32980</v>
      </c>
      <c r="G22" s="217">
        <f>I.!$Q23</f>
        <v>0</v>
      </c>
      <c r="H22" s="180">
        <f t="shared" ref="H22" si="88">I22-G22</f>
        <v>130</v>
      </c>
      <c r="I22" s="180">
        <f>II.!$Q23</f>
        <v>130</v>
      </c>
      <c r="J22" s="180">
        <f t="shared" ref="J22" si="89">K22-I22</f>
        <v>2630</v>
      </c>
      <c r="K22" s="180">
        <f>III.!$Q23</f>
        <v>2760</v>
      </c>
      <c r="L22" s="180">
        <f t="shared" ref="L22" si="90">M22-K22</f>
        <v>1700</v>
      </c>
      <c r="M22" s="180">
        <f>IV.!$Q23</f>
        <v>4460</v>
      </c>
      <c r="N22" s="180">
        <f t="shared" ref="N22" si="91">O22-M22</f>
        <v>705</v>
      </c>
      <c r="O22" s="180">
        <f>V.!$Q23</f>
        <v>5165</v>
      </c>
      <c r="P22" s="180">
        <f t="shared" ref="P22" si="92">Q22-O22</f>
        <v>1210</v>
      </c>
      <c r="Q22" s="180">
        <f>VI.!$Q23</f>
        <v>6375</v>
      </c>
      <c r="R22" s="180">
        <f t="shared" ref="R22" si="93">S22-Q22</f>
        <v>0</v>
      </c>
      <c r="S22" s="180">
        <f>VII.!$Q23</f>
        <v>6375</v>
      </c>
      <c r="T22" s="180">
        <f t="shared" ref="T22" si="94">U22-S22</f>
        <v>0</v>
      </c>
      <c r="U22" s="180">
        <f>VIII.!$Q23</f>
        <v>6375</v>
      </c>
      <c r="V22" s="180">
        <f t="shared" ref="V22" si="95">W22-U22</f>
        <v>1800</v>
      </c>
      <c r="W22" s="180">
        <f>IX.!$Q23</f>
        <v>8175</v>
      </c>
      <c r="X22" s="180">
        <f t="shared" ref="X22" si="96">Y22-W22</f>
        <v>0</v>
      </c>
      <c r="Y22" s="180">
        <f>X.!$Q23</f>
        <v>8175</v>
      </c>
      <c r="Z22" s="180">
        <f t="shared" ref="Z22" si="97">AA22-Y22</f>
        <v>-8175</v>
      </c>
      <c r="AA22" s="180">
        <f>XI.!$Q23</f>
        <v>0</v>
      </c>
      <c r="AB22" s="180">
        <f t="shared" ref="AB22" si="98">AC22-AA22</f>
        <v>0</v>
      </c>
      <c r="AC22" s="180">
        <f>XII.!$Q23</f>
        <v>0</v>
      </c>
    </row>
    <row r="23" spans="1:29" ht="13.5" customHeight="1" x14ac:dyDescent="0.2">
      <c r="A23" s="111"/>
      <c r="B23" s="113"/>
      <c r="C23" s="115"/>
      <c r="D23" s="164"/>
      <c r="E23" s="164"/>
      <c r="F23" s="164"/>
      <c r="G23" s="217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</row>
    <row r="24" spans="1:29" ht="12.75" customHeight="1" x14ac:dyDescent="0.2">
      <c r="A24" s="111"/>
      <c r="B24" s="113" t="s">
        <v>29</v>
      </c>
      <c r="C24" s="115" t="s">
        <v>30</v>
      </c>
      <c r="D24" s="163">
        <f>XII.!Q24</f>
        <v>7600</v>
      </c>
      <c r="E24" s="163">
        <f>I.!Q24</f>
        <v>5000</v>
      </c>
      <c r="F24" s="163">
        <f>X.!Q24</f>
        <v>11200</v>
      </c>
      <c r="G24" s="217">
        <f>I.!$Q25</f>
        <v>0</v>
      </c>
      <c r="H24" s="180">
        <f t="shared" ref="H24" si="99">I24-G24</f>
        <v>0</v>
      </c>
      <c r="I24" s="180">
        <f>II.!$Q25</f>
        <v>0</v>
      </c>
      <c r="J24" s="180">
        <f t="shared" ref="J24" si="100">K24-I24</f>
        <v>2500</v>
      </c>
      <c r="K24" s="180">
        <f>III.!$Q25</f>
        <v>2500</v>
      </c>
      <c r="L24" s="180">
        <f t="shared" ref="L24" si="101">M24-K24</f>
        <v>270</v>
      </c>
      <c r="M24" s="180">
        <f>IV.!$Q25</f>
        <v>2770</v>
      </c>
      <c r="N24" s="180">
        <f t="shared" ref="N24" si="102">O24-M24</f>
        <v>575</v>
      </c>
      <c r="O24" s="180">
        <f>V.!$Q25</f>
        <v>3345</v>
      </c>
      <c r="P24" s="180">
        <f t="shared" ref="P24" si="103">Q24-O24</f>
        <v>1080</v>
      </c>
      <c r="Q24" s="180">
        <f>VI.!$Q25</f>
        <v>4425</v>
      </c>
      <c r="R24" s="180">
        <f t="shared" ref="R24" si="104">S24-Q24</f>
        <v>-810</v>
      </c>
      <c r="S24" s="180">
        <f>VII.!$Q25</f>
        <v>3615</v>
      </c>
      <c r="T24" s="180">
        <f t="shared" ref="T24" si="105">U24-S24</f>
        <v>0</v>
      </c>
      <c r="U24" s="180">
        <f>VIII.!$Q25</f>
        <v>3615</v>
      </c>
      <c r="V24" s="180">
        <f t="shared" ref="V24" si="106">W24-U24</f>
        <v>0</v>
      </c>
      <c r="W24" s="180">
        <f>IX.!$Q25</f>
        <v>3615</v>
      </c>
      <c r="X24" s="180">
        <f t="shared" ref="X24" si="107">Y24-W24</f>
        <v>0</v>
      </c>
      <c r="Y24" s="180">
        <f>X.!$Q25</f>
        <v>3615</v>
      </c>
      <c r="Z24" s="180">
        <f t="shared" ref="Z24" si="108">AA24-Y24</f>
        <v>-3615</v>
      </c>
      <c r="AA24" s="180">
        <f>XI.!$Q25</f>
        <v>0</v>
      </c>
      <c r="AB24" s="180">
        <f t="shared" ref="AB24" si="109">AC24-AA24</f>
        <v>0</v>
      </c>
      <c r="AC24" s="180">
        <f>XII.!$Q25</f>
        <v>0</v>
      </c>
    </row>
    <row r="25" spans="1:29" ht="13.5" customHeight="1" x14ac:dyDescent="0.2">
      <c r="A25" s="111"/>
      <c r="B25" s="113"/>
      <c r="C25" s="115"/>
      <c r="D25" s="164"/>
      <c r="E25" s="164"/>
      <c r="F25" s="164"/>
      <c r="G25" s="217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</row>
    <row r="26" spans="1:29" ht="12.75" customHeight="1" x14ac:dyDescent="0.2">
      <c r="A26" s="111"/>
      <c r="B26" s="113" t="s">
        <v>29</v>
      </c>
      <c r="C26" s="115" t="s">
        <v>32</v>
      </c>
      <c r="D26" s="163">
        <f>XII.!Q26</f>
        <v>6000</v>
      </c>
      <c r="E26" s="163">
        <f>I.!Q26</f>
        <v>7000</v>
      </c>
      <c r="F26" s="163">
        <f>X.!Q26</f>
        <v>6000</v>
      </c>
      <c r="G26" s="217">
        <f>I.!$Q27</f>
        <v>0</v>
      </c>
      <c r="H26" s="180">
        <f t="shared" ref="H26" si="110">I26-G26</f>
        <v>0</v>
      </c>
      <c r="I26" s="180">
        <f>II.!$Q27</f>
        <v>0</v>
      </c>
      <c r="J26" s="180">
        <f t="shared" ref="J26" si="111">K26-I26</f>
        <v>0</v>
      </c>
      <c r="K26" s="180">
        <f>III.!$Q27</f>
        <v>0</v>
      </c>
      <c r="L26" s="180">
        <f t="shared" ref="L26" si="112">M26-K26</f>
        <v>1300</v>
      </c>
      <c r="M26" s="180">
        <f>IV.!$Q27</f>
        <v>1300</v>
      </c>
      <c r="N26" s="180">
        <f t="shared" ref="N26" si="113">O26-M26</f>
        <v>0</v>
      </c>
      <c r="O26" s="180">
        <f>V.!$Q27</f>
        <v>1300</v>
      </c>
      <c r="P26" s="180">
        <f t="shared" ref="P26" si="114">Q26-O26</f>
        <v>0</v>
      </c>
      <c r="Q26" s="180">
        <f>VI.!$Q27</f>
        <v>1300</v>
      </c>
      <c r="R26" s="180">
        <f t="shared" ref="R26" si="115">S26-Q26</f>
        <v>810</v>
      </c>
      <c r="S26" s="180">
        <f>VII.!$Q27</f>
        <v>2110</v>
      </c>
      <c r="T26" s="180">
        <f t="shared" ref="T26" si="116">U26-S26</f>
        <v>0</v>
      </c>
      <c r="U26" s="180">
        <f>VIII.!$Q27</f>
        <v>2110</v>
      </c>
      <c r="V26" s="180">
        <f t="shared" ref="V26" si="117">W26-U26</f>
        <v>0</v>
      </c>
      <c r="W26" s="180">
        <f>IX.!$Q27</f>
        <v>2110</v>
      </c>
      <c r="X26" s="180">
        <f t="shared" ref="X26" si="118">Y26-W26</f>
        <v>0</v>
      </c>
      <c r="Y26" s="180">
        <f>X.!$Q27</f>
        <v>2110</v>
      </c>
      <c r="Z26" s="180">
        <f t="shared" ref="Z26" si="119">AA26-Y26</f>
        <v>-2110</v>
      </c>
      <c r="AA26" s="180">
        <f>XI.!$Q27</f>
        <v>0</v>
      </c>
      <c r="AB26" s="180">
        <f t="shared" ref="AB26" si="120">AC26-AA26</f>
        <v>0</v>
      </c>
      <c r="AC26" s="180">
        <f>XII.!$Q27</f>
        <v>0</v>
      </c>
    </row>
    <row r="27" spans="1:29" ht="13.5" customHeight="1" x14ac:dyDescent="0.2">
      <c r="A27" s="111"/>
      <c r="B27" s="113"/>
      <c r="C27" s="115"/>
      <c r="D27" s="164"/>
      <c r="E27" s="164"/>
      <c r="F27" s="164"/>
      <c r="G27" s="217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</row>
    <row r="28" spans="1:29" ht="12.75" customHeight="1" x14ac:dyDescent="0.2">
      <c r="A28" s="111"/>
      <c r="B28" s="113" t="s">
        <v>33</v>
      </c>
      <c r="C28" s="119" t="s">
        <v>34</v>
      </c>
      <c r="D28" s="163">
        <f>XII.!Q28</f>
        <v>12280</v>
      </c>
      <c r="E28" s="163">
        <f>I.!Q28</f>
        <v>17000</v>
      </c>
      <c r="F28" s="163">
        <f>X.!Q28</f>
        <v>12280</v>
      </c>
      <c r="G28" s="217">
        <f>I.!$Q29</f>
        <v>0</v>
      </c>
      <c r="H28" s="180">
        <f t="shared" ref="H28" si="121">I28-G28</f>
        <v>130</v>
      </c>
      <c r="I28" s="180">
        <f>II.!$Q29</f>
        <v>130</v>
      </c>
      <c r="J28" s="180">
        <f t="shared" ref="J28" si="122">K28-I28</f>
        <v>130</v>
      </c>
      <c r="K28" s="180">
        <f>III.!$Q29</f>
        <v>260</v>
      </c>
      <c r="L28" s="180">
        <f t="shared" ref="L28" si="123">M28-K28</f>
        <v>130</v>
      </c>
      <c r="M28" s="180">
        <f>IV.!$Q29</f>
        <v>390</v>
      </c>
      <c r="N28" s="180">
        <f t="shared" ref="N28" si="124">O28-M28</f>
        <v>130</v>
      </c>
      <c r="O28" s="180">
        <f>V.!$Q29</f>
        <v>520</v>
      </c>
      <c r="P28" s="180">
        <f t="shared" ref="P28" si="125">Q28-O28</f>
        <v>130</v>
      </c>
      <c r="Q28" s="180">
        <f>VI.!$Q29</f>
        <v>650</v>
      </c>
      <c r="R28" s="180">
        <f t="shared" ref="R28" si="126">S28-Q28</f>
        <v>0</v>
      </c>
      <c r="S28" s="180">
        <f>VII.!$Q29</f>
        <v>650</v>
      </c>
      <c r="T28" s="180">
        <f t="shared" ref="T28" si="127">U28-S28</f>
        <v>0</v>
      </c>
      <c r="U28" s="180">
        <f>VIII.!$Q29</f>
        <v>650</v>
      </c>
      <c r="V28" s="180">
        <f t="shared" ref="V28" si="128">W28-U28</f>
        <v>1800</v>
      </c>
      <c r="W28" s="180">
        <f>IX.!$Q29</f>
        <v>2450</v>
      </c>
      <c r="X28" s="180">
        <f t="shared" ref="X28" si="129">Y28-W28</f>
        <v>0</v>
      </c>
      <c r="Y28" s="180">
        <f>X.!$Q29</f>
        <v>2450</v>
      </c>
      <c r="Z28" s="180">
        <f t="shared" ref="Z28" si="130">AA28-Y28</f>
        <v>-2450</v>
      </c>
      <c r="AA28" s="180">
        <f>XI.!$Q29</f>
        <v>0</v>
      </c>
      <c r="AB28" s="180">
        <f t="shared" ref="AB28" si="131">AC28-AA28</f>
        <v>0</v>
      </c>
      <c r="AC28" s="180">
        <f>XII.!$Q29</f>
        <v>0</v>
      </c>
    </row>
    <row r="29" spans="1:29" ht="13.5" customHeight="1" x14ac:dyDescent="0.2">
      <c r="A29" s="111"/>
      <c r="B29" s="113"/>
      <c r="C29" s="120"/>
      <c r="D29" s="164"/>
      <c r="E29" s="164"/>
      <c r="F29" s="164"/>
      <c r="G29" s="217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</row>
    <row r="30" spans="1:29" ht="12.75" customHeight="1" x14ac:dyDescent="0.2">
      <c r="A30" s="111"/>
      <c r="B30" s="113" t="s">
        <v>33</v>
      </c>
      <c r="C30" s="119" t="s">
        <v>35</v>
      </c>
      <c r="D30" s="163">
        <f>XII.!Q30</f>
        <v>0</v>
      </c>
      <c r="E30" s="163">
        <f>I.!Q30</f>
        <v>0</v>
      </c>
      <c r="F30" s="163">
        <f>X.!Q30</f>
        <v>0</v>
      </c>
      <c r="G30" s="217">
        <f>I.!$Q31</f>
        <v>0</v>
      </c>
      <c r="H30" s="180">
        <f t="shared" ref="H30" si="132">I30-G30</f>
        <v>0</v>
      </c>
      <c r="I30" s="180">
        <f>II.!$Q31</f>
        <v>0</v>
      </c>
      <c r="J30" s="180">
        <f t="shared" ref="J30" si="133">K30-I30</f>
        <v>0</v>
      </c>
      <c r="K30" s="180">
        <f>III.!$Q31</f>
        <v>0</v>
      </c>
      <c r="L30" s="180">
        <f t="shared" ref="L30" si="134">M30-K30</f>
        <v>0</v>
      </c>
      <c r="M30" s="180">
        <f>IV.!$Q31</f>
        <v>0</v>
      </c>
      <c r="N30" s="180">
        <f t="shared" ref="N30" si="135">O30-M30</f>
        <v>0</v>
      </c>
      <c r="O30" s="180">
        <f>V.!$Q31</f>
        <v>0</v>
      </c>
      <c r="P30" s="180">
        <f t="shared" ref="P30" si="136">Q30-O30</f>
        <v>0</v>
      </c>
      <c r="Q30" s="180">
        <f>VI.!$Q31</f>
        <v>0</v>
      </c>
      <c r="R30" s="180">
        <f t="shared" ref="R30" si="137">S30-Q30</f>
        <v>0</v>
      </c>
      <c r="S30" s="180">
        <f>VII.!$Q31</f>
        <v>0</v>
      </c>
      <c r="T30" s="180">
        <f t="shared" ref="T30" si="138">U30-S30</f>
        <v>0</v>
      </c>
      <c r="U30" s="180">
        <f>VIII.!$Q31</f>
        <v>0</v>
      </c>
      <c r="V30" s="180">
        <f t="shared" ref="V30" si="139">W30-U30</f>
        <v>0</v>
      </c>
      <c r="W30" s="180">
        <f>IX.!$Q31</f>
        <v>0</v>
      </c>
      <c r="X30" s="180">
        <f t="shared" ref="X30" si="140">Y30-W30</f>
        <v>0</v>
      </c>
      <c r="Y30" s="180">
        <f>X.!$Q31</f>
        <v>0</v>
      </c>
      <c r="Z30" s="180">
        <f t="shared" ref="Z30" si="141">AA30-Y30</f>
        <v>0</v>
      </c>
      <c r="AA30" s="180">
        <f>XI.!$Q31</f>
        <v>0</v>
      </c>
      <c r="AB30" s="180">
        <f t="shared" ref="AB30" si="142">AC30-AA30</f>
        <v>0</v>
      </c>
      <c r="AC30" s="180">
        <f>XII.!$Q31</f>
        <v>0</v>
      </c>
    </row>
    <row r="31" spans="1:29" ht="13.5" customHeight="1" x14ac:dyDescent="0.2">
      <c r="A31" s="111"/>
      <c r="B31" s="113"/>
      <c r="C31" s="120"/>
      <c r="D31" s="164"/>
      <c r="E31" s="164"/>
      <c r="F31" s="164"/>
      <c r="G31" s="217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</row>
    <row r="32" spans="1:29" ht="12.75" customHeight="1" x14ac:dyDescent="0.2">
      <c r="A32" s="111"/>
      <c r="B32" s="113" t="s">
        <v>36</v>
      </c>
      <c r="C32" s="115" t="s">
        <v>37</v>
      </c>
      <c r="D32" s="163">
        <f>XII.!Q32</f>
        <v>3500</v>
      </c>
      <c r="E32" s="163">
        <f>I.!Q32</f>
        <v>3500</v>
      </c>
      <c r="F32" s="163">
        <f>X.!Q32</f>
        <v>3500</v>
      </c>
      <c r="G32" s="217">
        <f>I.!$Q33</f>
        <v>0</v>
      </c>
      <c r="H32" s="180">
        <f t="shared" ref="H32" si="143">I32-G32</f>
        <v>0</v>
      </c>
      <c r="I32" s="180">
        <f>II.!$Q33</f>
        <v>0</v>
      </c>
      <c r="J32" s="180">
        <f t="shared" ref="J32" si="144">K32-I32</f>
        <v>0</v>
      </c>
      <c r="K32" s="180">
        <f>III.!$Q33</f>
        <v>0</v>
      </c>
      <c r="L32" s="180">
        <f t="shared" ref="L32" si="145">M32-K32</f>
        <v>0</v>
      </c>
      <c r="M32" s="180">
        <f>IV.!$Q33</f>
        <v>0</v>
      </c>
      <c r="N32" s="180">
        <f t="shared" ref="N32" si="146">O32-M32</f>
        <v>0</v>
      </c>
      <c r="O32" s="180">
        <f>V.!$Q33</f>
        <v>0</v>
      </c>
      <c r="P32" s="180">
        <f t="shared" ref="P32" si="147">Q32-O32</f>
        <v>0</v>
      </c>
      <c r="Q32" s="180">
        <f>VI.!$Q33</f>
        <v>0</v>
      </c>
      <c r="R32" s="180">
        <f t="shared" ref="R32" si="148">S32-Q32</f>
        <v>0</v>
      </c>
      <c r="S32" s="180">
        <f>VII.!$Q33</f>
        <v>0</v>
      </c>
      <c r="T32" s="180">
        <f t="shared" ref="T32" si="149">U32-S32</f>
        <v>0</v>
      </c>
      <c r="U32" s="180">
        <f>VIII.!$Q33</f>
        <v>0</v>
      </c>
      <c r="V32" s="180">
        <f t="shared" ref="V32" si="150">W32-U32</f>
        <v>0</v>
      </c>
      <c r="W32" s="180">
        <f>IX.!$Q33</f>
        <v>0</v>
      </c>
      <c r="X32" s="180">
        <f t="shared" ref="X32" si="151">Y32-W32</f>
        <v>0</v>
      </c>
      <c r="Y32" s="180">
        <f>X.!$Q33</f>
        <v>0</v>
      </c>
      <c r="Z32" s="180">
        <f t="shared" ref="Z32" si="152">AA32-Y32</f>
        <v>0</v>
      </c>
      <c r="AA32" s="180">
        <f>XI.!$Q33</f>
        <v>0</v>
      </c>
      <c r="AB32" s="180">
        <f t="shared" ref="AB32" si="153">AC32-AA32</f>
        <v>0</v>
      </c>
      <c r="AC32" s="180">
        <f>XII.!$Q33</f>
        <v>0</v>
      </c>
    </row>
    <row r="33" spans="1:29" ht="13.5" customHeight="1" x14ac:dyDescent="0.2">
      <c r="A33" s="111"/>
      <c r="B33" s="113"/>
      <c r="C33" s="115"/>
      <c r="D33" s="164"/>
      <c r="E33" s="164"/>
      <c r="F33" s="164"/>
      <c r="G33" s="217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</row>
    <row r="34" spans="1:29" ht="12.75" customHeight="1" x14ac:dyDescent="0.2">
      <c r="A34" s="111" t="s">
        <v>38</v>
      </c>
      <c r="B34" s="113"/>
      <c r="C34" s="115" t="s">
        <v>39</v>
      </c>
      <c r="D34" s="163">
        <f>XII.!Q34</f>
        <v>10000</v>
      </c>
      <c r="E34" s="163">
        <f>I.!Q34</f>
        <v>10000</v>
      </c>
      <c r="F34" s="163">
        <f>X.!Q34</f>
        <v>10000</v>
      </c>
      <c r="G34" s="217">
        <f>I.!$Q35</f>
        <v>0</v>
      </c>
      <c r="H34" s="180">
        <f t="shared" ref="H34" si="154">I34-G34</f>
        <v>0</v>
      </c>
      <c r="I34" s="180">
        <f>II.!$Q35</f>
        <v>0</v>
      </c>
      <c r="J34" s="180">
        <f t="shared" ref="J34" si="155">K34-I34</f>
        <v>0</v>
      </c>
      <c r="K34" s="180">
        <f>III.!$Q35</f>
        <v>0</v>
      </c>
      <c r="L34" s="180">
        <f t="shared" ref="L34" si="156">M34-K34</f>
        <v>0</v>
      </c>
      <c r="M34" s="180">
        <f>IV.!$Q35</f>
        <v>0</v>
      </c>
      <c r="N34" s="180">
        <f t="shared" ref="N34" si="157">O34-M34</f>
        <v>0</v>
      </c>
      <c r="O34" s="180">
        <f>V.!$Q35</f>
        <v>0</v>
      </c>
      <c r="P34" s="180">
        <f t="shared" ref="P34" si="158">Q34-O34</f>
        <v>0</v>
      </c>
      <c r="Q34" s="180">
        <f>VI.!$Q35</f>
        <v>0</v>
      </c>
      <c r="R34" s="180">
        <f t="shared" ref="R34" si="159">S34-Q34</f>
        <v>0</v>
      </c>
      <c r="S34" s="180">
        <f>VII.!$Q35</f>
        <v>0</v>
      </c>
      <c r="T34" s="180">
        <f t="shared" ref="T34" si="160">U34-S34</f>
        <v>0</v>
      </c>
      <c r="U34" s="180">
        <f>VIII.!$Q35</f>
        <v>0</v>
      </c>
      <c r="V34" s="180">
        <f t="shared" ref="V34" si="161">W34-U34</f>
        <v>0</v>
      </c>
      <c r="W34" s="180">
        <f>IX.!$Q35</f>
        <v>0</v>
      </c>
      <c r="X34" s="180">
        <f t="shared" ref="X34" si="162">Y34-W34</f>
        <v>0</v>
      </c>
      <c r="Y34" s="180">
        <f>X.!$Q35</f>
        <v>0</v>
      </c>
      <c r="Z34" s="180">
        <f t="shared" ref="Z34" si="163">AA34-Y34</f>
        <v>0</v>
      </c>
      <c r="AA34" s="180">
        <f>XI.!$Q35</f>
        <v>0</v>
      </c>
      <c r="AB34" s="180">
        <f t="shared" ref="AB34" si="164">AC34-AA34</f>
        <v>0</v>
      </c>
      <c r="AC34" s="180">
        <f>XII.!$Q35</f>
        <v>0</v>
      </c>
    </row>
    <row r="35" spans="1:29" ht="13.5" customHeight="1" x14ac:dyDescent="0.2">
      <c r="A35" s="111"/>
      <c r="B35" s="113"/>
      <c r="C35" s="115"/>
      <c r="D35" s="164"/>
      <c r="E35" s="164"/>
      <c r="F35" s="164"/>
      <c r="G35" s="217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</row>
    <row r="36" spans="1:29" ht="12.75" customHeight="1" x14ac:dyDescent="0.2">
      <c r="A36" s="111" t="s">
        <v>40</v>
      </c>
      <c r="B36" s="113"/>
      <c r="C36" s="115" t="s">
        <v>41</v>
      </c>
      <c r="D36" s="163">
        <f>XII.!Q36</f>
        <v>3396</v>
      </c>
      <c r="E36" s="163">
        <f>I.!Q36</f>
        <v>3396</v>
      </c>
      <c r="F36" s="163">
        <f>X.!Q36</f>
        <v>3396</v>
      </c>
      <c r="G36" s="217">
        <f>I.!$Q37</f>
        <v>0</v>
      </c>
      <c r="H36" s="180">
        <f t="shared" ref="H36" si="165">I36-G36</f>
        <v>0</v>
      </c>
      <c r="I36" s="180">
        <f>II.!$Q37</f>
        <v>0</v>
      </c>
      <c r="J36" s="180">
        <f t="shared" ref="J36" si="166">K36-I36</f>
        <v>0</v>
      </c>
      <c r="K36" s="180">
        <f>III.!$Q37</f>
        <v>0</v>
      </c>
      <c r="L36" s="180">
        <f t="shared" ref="L36" si="167">M36-K36</f>
        <v>2196</v>
      </c>
      <c r="M36" s="180">
        <f>IV.!$Q37</f>
        <v>2196</v>
      </c>
      <c r="N36" s="180">
        <f t="shared" ref="N36" si="168">O36-M36</f>
        <v>0</v>
      </c>
      <c r="O36" s="180">
        <f>V.!$Q37</f>
        <v>2196</v>
      </c>
      <c r="P36" s="180">
        <f t="shared" ref="P36" si="169">Q36-O36</f>
        <v>0</v>
      </c>
      <c r="Q36" s="180">
        <f>VI.!$Q37</f>
        <v>2196</v>
      </c>
      <c r="R36" s="180">
        <f t="shared" ref="R36" si="170">S36-Q36</f>
        <v>0</v>
      </c>
      <c r="S36" s="180">
        <f>VII.!$Q37</f>
        <v>2196</v>
      </c>
      <c r="T36" s="180">
        <f t="shared" ref="T36" si="171">U36-S36</f>
        <v>1200</v>
      </c>
      <c r="U36" s="180">
        <f>VIII.!$Q37</f>
        <v>3396</v>
      </c>
      <c r="V36" s="180">
        <f t="shared" ref="V36" si="172">W36-U36</f>
        <v>0</v>
      </c>
      <c r="W36" s="180">
        <f>IX.!$Q37</f>
        <v>3396</v>
      </c>
      <c r="X36" s="180">
        <f t="shared" ref="X36" si="173">Y36-W36</f>
        <v>0</v>
      </c>
      <c r="Y36" s="180">
        <f>X.!$Q37</f>
        <v>3396</v>
      </c>
      <c r="Z36" s="180">
        <f t="shared" ref="Z36" si="174">AA36-Y36</f>
        <v>-3396</v>
      </c>
      <c r="AA36" s="180">
        <f>XI.!$Q37</f>
        <v>0</v>
      </c>
      <c r="AB36" s="180">
        <f t="shared" ref="AB36" si="175">AC36-AA36</f>
        <v>0</v>
      </c>
      <c r="AC36" s="180">
        <f>XII.!$Q37</f>
        <v>0</v>
      </c>
    </row>
    <row r="37" spans="1:29" ht="13.5" customHeight="1" thickBot="1" x14ac:dyDescent="0.25">
      <c r="A37" s="112"/>
      <c r="B37" s="114"/>
      <c r="C37" s="115"/>
      <c r="D37" s="179"/>
      <c r="E37" s="179"/>
      <c r="F37" s="179"/>
      <c r="G37" s="218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</row>
    <row r="38" spans="1:29" s="82" customFormat="1" ht="13.5" thickBot="1" x14ac:dyDescent="0.25">
      <c r="A38" s="69"/>
      <c r="B38" s="69"/>
      <c r="C38" s="47"/>
      <c r="D38" s="79"/>
      <c r="E38" s="79"/>
      <c r="F38" s="79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s="78" customFormat="1" ht="15" x14ac:dyDescent="0.25">
      <c r="A39" s="141" t="s">
        <v>42</v>
      </c>
      <c r="B39" s="142"/>
      <c r="C39" s="128" t="s">
        <v>43</v>
      </c>
      <c r="D39" s="193">
        <f>XII.!Q39</f>
        <v>20452</v>
      </c>
      <c r="E39" s="169">
        <f>I.!Q39</f>
        <v>18952</v>
      </c>
      <c r="F39" s="169">
        <f>X.!Q39</f>
        <v>18752</v>
      </c>
      <c r="G39" s="215">
        <f>I.!$Q40</f>
        <v>343.07</v>
      </c>
      <c r="H39" s="185">
        <f t="shared" ref="H39" si="176">I39-G39</f>
        <v>930.37000000000012</v>
      </c>
      <c r="I39" s="185">
        <f>II.!$Q40</f>
        <v>1273.44</v>
      </c>
      <c r="J39" s="185">
        <f t="shared" ref="J39" si="177">K39-I39</f>
        <v>558.01</v>
      </c>
      <c r="K39" s="185">
        <f>III.!$Q40</f>
        <v>1831.45</v>
      </c>
      <c r="L39" s="185">
        <f t="shared" ref="L39" si="178">M39-K39</f>
        <v>1257.5199999999998</v>
      </c>
      <c r="M39" s="185">
        <f>IV.!$Q40</f>
        <v>3088.97</v>
      </c>
      <c r="N39" s="185">
        <f t="shared" ref="N39" si="179">O39-M39</f>
        <v>3118.1599999999994</v>
      </c>
      <c r="O39" s="185">
        <f>V.!$Q40</f>
        <v>6207.1299999999992</v>
      </c>
      <c r="P39" s="185">
        <f t="shared" ref="P39" si="180">Q39-O39</f>
        <v>1197.4100000000008</v>
      </c>
      <c r="Q39" s="185">
        <f>VI.!$Q40</f>
        <v>7404.54</v>
      </c>
      <c r="R39" s="185">
        <f t="shared" ref="R39" si="181">S39-Q39</f>
        <v>362.61999999999989</v>
      </c>
      <c r="S39" s="185">
        <f>VII.!$Q40</f>
        <v>7767.16</v>
      </c>
      <c r="T39" s="185">
        <f t="shared" ref="T39" si="182">U39-S39</f>
        <v>119.54999999999927</v>
      </c>
      <c r="U39" s="185">
        <f>VIII.!$Q40</f>
        <v>7886.7099999999991</v>
      </c>
      <c r="V39" s="185">
        <f t="shared" ref="V39" si="183">W39-U39</f>
        <v>327.10000000000218</v>
      </c>
      <c r="W39" s="185">
        <f>IX.!$Q40</f>
        <v>8213.8100000000013</v>
      </c>
      <c r="X39" s="185">
        <f t="shared" ref="X39" si="184">Y39-W39</f>
        <v>938.65999999999985</v>
      </c>
      <c r="Y39" s="185">
        <f>X.!$Q40</f>
        <v>9152.4700000000012</v>
      </c>
      <c r="Z39" s="185">
        <f t="shared" ref="Z39" si="185">AA39-Y39</f>
        <v>-9152.4700000000012</v>
      </c>
      <c r="AA39" s="185">
        <f>XI.!$Q40</f>
        <v>0</v>
      </c>
      <c r="AB39" s="185">
        <f t="shared" ref="AB39" si="186">AC39-AA39</f>
        <v>0</v>
      </c>
      <c r="AC39" s="185">
        <f>XII.!$Q40</f>
        <v>0</v>
      </c>
    </row>
    <row r="40" spans="1:29" s="78" customFormat="1" ht="15.75" thickBot="1" x14ac:dyDescent="0.3">
      <c r="A40" s="143"/>
      <c r="B40" s="144"/>
      <c r="C40" s="129"/>
      <c r="D40" s="194"/>
      <c r="E40" s="170"/>
      <c r="F40" s="170"/>
      <c r="G40" s="21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</row>
    <row r="41" spans="1:29" x14ac:dyDescent="0.2">
      <c r="A41" s="123" t="s">
        <v>44</v>
      </c>
      <c r="B41" s="118"/>
      <c r="C41" s="120" t="s">
        <v>45</v>
      </c>
      <c r="D41" s="164">
        <f>XII.!Q41</f>
        <v>4000</v>
      </c>
      <c r="E41" s="171">
        <f>I.!Q41</f>
        <v>4000</v>
      </c>
      <c r="F41" s="171">
        <f>X.!Q41</f>
        <v>3000</v>
      </c>
      <c r="G41" s="166">
        <f>I.!$Q42</f>
        <v>0</v>
      </c>
      <c r="H41" s="160">
        <f t="shared" ref="H41" si="187">I41-G41</f>
        <v>236</v>
      </c>
      <c r="I41" s="160">
        <f>II.!$Q42</f>
        <v>236</v>
      </c>
      <c r="J41" s="160">
        <f t="shared" ref="J41" si="188">K41-I41</f>
        <v>0</v>
      </c>
      <c r="K41" s="160">
        <f>III.!$Q42</f>
        <v>236</v>
      </c>
      <c r="L41" s="160">
        <f t="shared" ref="L41" si="189">M41-K41</f>
        <v>108.69999999999999</v>
      </c>
      <c r="M41" s="160">
        <f>IV.!$Q42</f>
        <v>344.7</v>
      </c>
      <c r="N41" s="160">
        <f t="shared" ref="N41" si="190">O41-M41</f>
        <v>1206.8399999999999</v>
      </c>
      <c r="O41" s="160">
        <f>V.!$Q42</f>
        <v>1551.54</v>
      </c>
      <c r="P41" s="160">
        <f t="shared" ref="P41" si="191">Q41-O41</f>
        <v>366</v>
      </c>
      <c r="Q41" s="160">
        <f>VI.!$Q42</f>
        <v>1917.54</v>
      </c>
      <c r="R41" s="160">
        <f t="shared" ref="R41" si="192">S41-Q41</f>
        <v>0</v>
      </c>
      <c r="S41" s="160">
        <f>VII.!$Q42</f>
        <v>1917.54</v>
      </c>
      <c r="T41" s="160">
        <f t="shared" ref="T41" si="193">U41-S41</f>
        <v>0</v>
      </c>
      <c r="U41" s="160">
        <f>VIII.!$Q42</f>
        <v>1917.54</v>
      </c>
      <c r="V41" s="160">
        <f t="shared" ref="V41" si="194">W41-U41</f>
        <v>27.880000000000109</v>
      </c>
      <c r="W41" s="160">
        <f>IX.!$Q42</f>
        <v>1945.42</v>
      </c>
      <c r="X41" s="160">
        <f t="shared" ref="X41" si="195">Y41-W41</f>
        <v>284</v>
      </c>
      <c r="Y41" s="160">
        <f>X.!$Q42</f>
        <v>2229.42</v>
      </c>
      <c r="Z41" s="160">
        <f t="shared" ref="Z41" si="196">AA41-Y41</f>
        <v>-2229.42</v>
      </c>
      <c r="AA41" s="160">
        <f>XI.!$Q42</f>
        <v>0</v>
      </c>
      <c r="AB41" s="160">
        <f t="shared" ref="AB41" si="197">AC41-AA41</f>
        <v>0</v>
      </c>
      <c r="AC41" s="160">
        <f>XII.!$Q42</f>
        <v>0</v>
      </c>
    </row>
    <row r="42" spans="1:29" x14ac:dyDescent="0.2">
      <c r="A42" s="111"/>
      <c r="B42" s="113"/>
      <c r="C42" s="115"/>
      <c r="D42" s="181"/>
      <c r="E42" s="167"/>
      <c r="F42" s="167"/>
      <c r="G42" s="209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</row>
    <row r="43" spans="1:29" x14ac:dyDescent="0.2">
      <c r="A43" s="111" t="s">
        <v>47</v>
      </c>
      <c r="B43" s="113"/>
      <c r="C43" s="115" t="s">
        <v>48</v>
      </c>
      <c r="D43" s="181">
        <f>XII.!Q43</f>
        <v>6652</v>
      </c>
      <c r="E43" s="167">
        <f>I.!Q43</f>
        <v>6552</v>
      </c>
      <c r="F43" s="167">
        <f>X.!Q43</f>
        <v>6652</v>
      </c>
      <c r="G43" s="209">
        <f>I.!$Q44</f>
        <v>119.55</v>
      </c>
      <c r="H43" s="180">
        <f t="shared" ref="H43" si="198">I43-G43</f>
        <v>119.55</v>
      </c>
      <c r="I43" s="180">
        <f>II.!$Q44</f>
        <v>239.1</v>
      </c>
      <c r="J43" s="180">
        <f t="shared" ref="J43" si="199">K43-I43</f>
        <v>101.30999999999997</v>
      </c>
      <c r="K43" s="180">
        <f>III.!$Q44</f>
        <v>340.40999999999997</v>
      </c>
      <c r="L43" s="180">
        <f t="shared" ref="L43" si="200">M43-K43</f>
        <v>137.79000000000002</v>
      </c>
      <c r="M43" s="180">
        <f>IV.!$Q44</f>
        <v>478.2</v>
      </c>
      <c r="N43" s="180">
        <f t="shared" ref="N43" si="201">O43-M43</f>
        <v>159.55000000000001</v>
      </c>
      <c r="O43" s="180">
        <f>V.!$Q44</f>
        <v>637.75</v>
      </c>
      <c r="P43" s="180">
        <f t="shared" ref="P43" si="202">Q43-O43</f>
        <v>119.54999999999995</v>
      </c>
      <c r="Q43" s="180">
        <f>VI.!$Q44</f>
        <v>757.3</v>
      </c>
      <c r="R43" s="180">
        <f t="shared" ref="R43" si="203">S43-Q43</f>
        <v>119.55000000000007</v>
      </c>
      <c r="S43" s="180">
        <f>VII.!$Q44</f>
        <v>876.85</v>
      </c>
      <c r="T43" s="180">
        <f t="shared" ref="T43" si="204">U43-S43</f>
        <v>119.54999999999995</v>
      </c>
      <c r="U43" s="180">
        <f>VIII.!$Q44</f>
        <v>996.4</v>
      </c>
      <c r="V43" s="180">
        <f t="shared" ref="V43" si="205">W43-U43</f>
        <v>219.55000000000007</v>
      </c>
      <c r="W43" s="180">
        <f>IX.!$Q44</f>
        <v>1215.95</v>
      </c>
      <c r="X43" s="180">
        <f t="shared" ref="X43" si="206">Y43-W43</f>
        <v>119.54999999999995</v>
      </c>
      <c r="Y43" s="180">
        <f>X.!$Q44</f>
        <v>1335.5</v>
      </c>
      <c r="Z43" s="180">
        <f t="shared" ref="Z43" si="207">AA43-Y43</f>
        <v>-1335.5</v>
      </c>
      <c r="AA43" s="180">
        <f>XI.!$Q44</f>
        <v>0</v>
      </c>
      <c r="AB43" s="180">
        <f t="shared" ref="AB43" si="208">AC43-AA43</f>
        <v>0</v>
      </c>
      <c r="AC43" s="180">
        <f>XII.!$Q44</f>
        <v>0</v>
      </c>
    </row>
    <row r="44" spans="1:29" x14ac:dyDescent="0.2">
      <c r="A44" s="111"/>
      <c r="B44" s="113"/>
      <c r="C44" s="115"/>
      <c r="D44" s="181"/>
      <c r="E44" s="167"/>
      <c r="F44" s="167"/>
      <c r="G44" s="209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</row>
    <row r="45" spans="1:29" x14ac:dyDescent="0.2">
      <c r="A45" s="111"/>
      <c r="B45" s="113" t="s">
        <v>49</v>
      </c>
      <c r="C45" s="115" t="s">
        <v>50</v>
      </c>
      <c r="D45" s="181">
        <f>XII.!Q45</f>
        <v>1652</v>
      </c>
      <c r="E45" s="167">
        <f>I.!Q45</f>
        <v>1552</v>
      </c>
      <c r="F45" s="167">
        <f>X.!Q45</f>
        <v>1652</v>
      </c>
      <c r="G45" s="209">
        <f>I.!$Q46</f>
        <v>119.55</v>
      </c>
      <c r="H45" s="180">
        <f t="shared" ref="H45" si="209">I45-G45</f>
        <v>119.55</v>
      </c>
      <c r="I45" s="180">
        <f>II.!$Q46</f>
        <v>239.1</v>
      </c>
      <c r="J45" s="180">
        <f t="shared" ref="J45" si="210">K45-I45</f>
        <v>101.30999999999997</v>
      </c>
      <c r="K45" s="180">
        <f>III.!$Q46</f>
        <v>340.40999999999997</v>
      </c>
      <c r="L45" s="180">
        <f t="shared" ref="L45" si="211">M45-K45</f>
        <v>137.79000000000002</v>
      </c>
      <c r="M45" s="180">
        <f>IV.!$Q46</f>
        <v>478.2</v>
      </c>
      <c r="N45" s="180">
        <f t="shared" ref="N45" si="212">O45-M45</f>
        <v>159.55000000000001</v>
      </c>
      <c r="O45" s="180">
        <f>V.!$Q46</f>
        <v>637.75</v>
      </c>
      <c r="P45" s="180">
        <f t="shared" ref="P45" si="213">Q45-O45</f>
        <v>119.54999999999995</v>
      </c>
      <c r="Q45" s="180">
        <f>VI.!$Q46</f>
        <v>757.3</v>
      </c>
      <c r="R45" s="180">
        <f t="shared" ref="R45" si="214">S45-Q45</f>
        <v>119.55000000000007</v>
      </c>
      <c r="S45" s="180">
        <f>VII.!$Q46</f>
        <v>876.85</v>
      </c>
      <c r="T45" s="180">
        <f t="shared" ref="T45" si="215">U45-S45</f>
        <v>119.54999999999995</v>
      </c>
      <c r="U45" s="180">
        <f>VIII.!$Q46</f>
        <v>996.4</v>
      </c>
      <c r="V45" s="180">
        <f t="shared" ref="V45" si="216">W45-U45</f>
        <v>219.55000000000007</v>
      </c>
      <c r="W45" s="180">
        <f>IX.!$Q46</f>
        <v>1215.95</v>
      </c>
      <c r="X45" s="180">
        <f t="shared" ref="X45" si="217">Y45-W45</f>
        <v>119.54999999999995</v>
      </c>
      <c r="Y45" s="180">
        <f>X.!$Q46</f>
        <v>1335.5</v>
      </c>
      <c r="Z45" s="180">
        <f t="shared" ref="Z45" si="218">AA45-Y45</f>
        <v>-1335.5</v>
      </c>
      <c r="AA45" s="180">
        <f>XI.!$Q46</f>
        <v>0</v>
      </c>
      <c r="AB45" s="180">
        <f t="shared" ref="AB45" si="219">AC45-AA45</f>
        <v>0</v>
      </c>
      <c r="AC45" s="180">
        <f>XII.!$Q46</f>
        <v>0</v>
      </c>
    </row>
    <row r="46" spans="1:29" x14ac:dyDescent="0.2">
      <c r="A46" s="111"/>
      <c r="B46" s="113"/>
      <c r="C46" s="115"/>
      <c r="D46" s="181"/>
      <c r="E46" s="167"/>
      <c r="F46" s="167"/>
      <c r="G46" s="209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</row>
    <row r="47" spans="1:29" x14ac:dyDescent="0.2">
      <c r="A47" s="111"/>
      <c r="B47" s="113" t="s">
        <v>51</v>
      </c>
      <c r="C47" s="115" t="s">
        <v>52</v>
      </c>
      <c r="D47" s="181">
        <f>XII.!Q47</f>
        <v>5000</v>
      </c>
      <c r="E47" s="167">
        <f>I.!Q47</f>
        <v>5000</v>
      </c>
      <c r="F47" s="167">
        <f>X.!Q47</f>
        <v>5000</v>
      </c>
      <c r="G47" s="209">
        <f>I.!$Q48</f>
        <v>0</v>
      </c>
      <c r="H47" s="180">
        <f t="shared" ref="H47" si="220">I47-G47</f>
        <v>0</v>
      </c>
      <c r="I47" s="180">
        <f>II.!$Q48</f>
        <v>0</v>
      </c>
      <c r="J47" s="180">
        <f t="shared" ref="J47" si="221">K47-I47</f>
        <v>0</v>
      </c>
      <c r="K47" s="180">
        <f>III.!$Q48</f>
        <v>0</v>
      </c>
      <c r="L47" s="180">
        <f t="shared" ref="L47" si="222">M47-K47</f>
        <v>0</v>
      </c>
      <c r="M47" s="180">
        <f>IV.!$Q48</f>
        <v>0</v>
      </c>
      <c r="N47" s="180">
        <f t="shared" ref="N47" si="223">O47-M47</f>
        <v>0</v>
      </c>
      <c r="O47" s="180">
        <f>V.!$Q48</f>
        <v>0</v>
      </c>
      <c r="P47" s="180">
        <f t="shared" ref="P47" si="224">Q47-O47</f>
        <v>0</v>
      </c>
      <c r="Q47" s="180">
        <f>VI.!$Q48</f>
        <v>0</v>
      </c>
      <c r="R47" s="180">
        <f t="shared" ref="R47" si="225">S47-Q47</f>
        <v>0</v>
      </c>
      <c r="S47" s="180">
        <f>VII.!$Q48</f>
        <v>0</v>
      </c>
      <c r="T47" s="180">
        <f t="shared" ref="T47" si="226">U47-S47</f>
        <v>0</v>
      </c>
      <c r="U47" s="180">
        <f>VIII.!$Q48</f>
        <v>0</v>
      </c>
      <c r="V47" s="180">
        <f t="shared" ref="V47" si="227">W47-U47</f>
        <v>0</v>
      </c>
      <c r="W47" s="180">
        <f>IX.!$Q48</f>
        <v>0</v>
      </c>
      <c r="X47" s="180">
        <f t="shared" ref="X47" si="228">Y47-W47</f>
        <v>0</v>
      </c>
      <c r="Y47" s="180">
        <f>X.!$Q48</f>
        <v>0</v>
      </c>
      <c r="Z47" s="180">
        <f t="shared" ref="Z47" si="229">AA47-Y47</f>
        <v>0</v>
      </c>
      <c r="AA47" s="180">
        <f>XI.!$Q48</f>
        <v>0</v>
      </c>
      <c r="AB47" s="180">
        <f t="shared" ref="AB47" si="230">AC47-AA47</f>
        <v>0</v>
      </c>
      <c r="AC47" s="180">
        <f>XII.!$Q48</f>
        <v>0</v>
      </c>
    </row>
    <row r="48" spans="1:29" x14ac:dyDescent="0.2">
      <c r="A48" s="111"/>
      <c r="B48" s="113"/>
      <c r="C48" s="115"/>
      <c r="D48" s="181"/>
      <c r="E48" s="167"/>
      <c r="F48" s="167"/>
      <c r="G48" s="209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</row>
    <row r="49" spans="1:31" ht="15" x14ac:dyDescent="0.2">
      <c r="A49" s="111" t="s">
        <v>53</v>
      </c>
      <c r="B49" s="113"/>
      <c r="C49" s="115" t="s">
        <v>54</v>
      </c>
      <c r="D49" s="181">
        <f>XII.!Q49</f>
        <v>200</v>
      </c>
      <c r="E49" s="167">
        <f>I.!Q49</f>
        <v>200</v>
      </c>
      <c r="F49" s="167">
        <f>X.!Q49</f>
        <v>200</v>
      </c>
      <c r="G49" s="209">
        <f>I.!$Q50</f>
        <v>0</v>
      </c>
      <c r="H49" s="180">
        <f t="shared" ref="H49" si="231">I49-G49</f>
        <v>0</v>
      </c>
      <c r="I49" s="180">
        <f>II.!$Q50</f>
        <v>0</v>
      </c>
      <c r="J49" s="180">
        <f t="shared" ref="J49" si="232">K49-I49</f>
        <v>0</v>
      </c>
      <c r="K49" s="180">
        <f>III.!$Q50</f>
        <v>0</v>
      </c>
      <c r="L49" s="180">
        <f t="shared" ref="L49" si="233">M49-K49</f>
        <v>0</v>
      </c>
      <c r="M49" s="180">
        <f>IV.!$Q50</f>
        <v>0</v>
      </c>
      <c r="N49" s="180">
        <f t="shared" ref="N49" si="234">O49-M49</f>
        <v>0</v>
      </c>
      <c r="O49" s="180">
        <f>V.!$Q50</f>
        <v>0</v>
      </c>
      <c r="P49" s="180">
        <f t="shared" ref="P49" si="235">Q49-O49</f>
        <v>0</v>
      </c>
      <c r="Q49" s="180">
        <f>VI.!$Q50</f>
        <v>0</v>
      </c>
      <c r="R49" s="180">
        <f t="shared" ref="R49" si="236">S49-Q49</f>
        <v>0</v>
      </c>
      <c r="S49" s="180">
        <f>VII.!$Q50</f>
        <v>0</v>
      </c>
      <c r="T49" s="180">
        <f t="shared" ref="T49" si="237">U49-S49</f>
        <v>0</v>
      </c>
      <c r="U49" s="180">
        <f>VIII.!$Q50</f>
        <v>0</v>
      </c>
      <c r="V49" s="180">
        <f t="shared" ref="V49" si="238">W49-U49</f>
        <v>0</v>
      </c>
      <c r="W49" s="180">
        <f>IX.!$Q50</f>
        <v>0</v>
      </c>
      <c r="X49" s="180">
        <f t="shared" ref="X49" si="239">Y49-W49</f>
        <v>0</v>
      </c>
      <c r="Y49" s="180">
        <f>X.!$Q50</f>
        <v>0</v>
      </c>
      <c r="Z49" s="180">
        <f t="shared" ref="Z49" si="240">AA49-Y49</f>
        <v>0</v>
      </c>
      <c r="AA49" s="180">
        <f>XI.!$Q50</f>
        <v>0</v>
      </c>
      <c r="AB49" s="180">
        <f t="shared" ref="AB49" si="241">AC49-AA49</f>
        <v>0</v>
      </c>
      <c r="AC49" s="180">
        <f>XII.!$Q50</f>
        <v>0</v>
      </c>
      <c r="AD49" s="72"/>
      <c r="AE49" s="72"/>
    </row>
    <row r="50" spans="1:31" ht="15" x14ac:dyDescent="0.2">
      <c r="A50" s="111"/>
      <c r="B50" s="113"/>
      <c r="C50" s="115"/>
      <c r="D50" s="181"/>
      <c r="E50" s="167"/>
      <c r="F50" s="167"/>
      <c r="G50" s="209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72"/>
      <c r="AE50" s="72"/>
    </row>
    <row r="51" spans="1:31" x14ac:dyDescent="0.2">
      <c r="A51" s="111" t="s">
        <v>53</v>
      </c>
      <c r="B51" s="113"/>
      <c r="C51" s="115" t="s">
        <v>55</v>
      </c>
      <c r="D51" s="181">
        <f>XII.!Q51</f>
        <v>3000</v>
      </c>
      <c r="E51" s="167">
        <f>I.!Q51</f>
        <v>3000</v>
      </c>
      <c r="F51" s="167">
        <f>X.!Q51</f>
        <v>2300</v>
      </c>
      <c r="G51" s="209">
        <f>I.!$Q52</f>
        <v>27.19</v>
      </c>
      <c r="H51" s="180">
        <f t="shared" ref="H51" si="242">I51-G51</f>
        <v>229.49</v>
      </c>
      <c r="I51" s="180">
        <f>II.!$Q52</f>
        <v>256.68</v>
      </c>
      <c r="J51" s="180">
        <f t="shared" ref="J51" si="243">K51-I51</f>
        <v>163.06</v>
      </c>
      <c r="K51" s="180">
        <f>III.!$Q52</f>
        <v>419.74</v>
      </c>
      <c r="L51" s="180">
        <f t="shared" ref="L51" si="244">M51-K51</f>
        <v>644.78</v>
      </c>
      <c r="M51" s="180">
        <f>IV.!$Q52</f>
        <v>1064.52</v>
      </c>
      <c r="N51" s="180">
        <f t="shared" ref="N51" si="245">O51-M51</f>
        <v>202.79999999999995</v>
      </c>
      <c r="O51" s="180">
        <f>V.!$Q52</f>
        <v>1267.32</v>
      </c>
      <c r="P51" s="180">
        <f t="shared" ref="P51" si="246">Q51-O51</f>
        <v>161.44000000000005</v>
      </c>
      <c r="Q51" s="180">
        <f>VI.!$Q52</f>
        <v>1428.76</v>
      </c>
      <c r="R51" s="180">
        <f t="shared" ref="R51" si="247">S51-Q51</f>
        <v>163.40000000000009</v>
      </c>
      <c r="S51" s="180">
        <f>VII.!$Q52</f>
        <v>1592.16</v>
      </c>
      <c r="T51" s="180">
        <f t="shared" ref="T51" si="248">U51-S51</f>
        <v>0</v>
      </c>
      <c r="U51" s="180">
        <f>VIII.!$Q52</f>
        <v>1592.16</v>
      </c>
      <c r="V51" s="180">
        <f t="shared" ref="V51" si="249">W51-U51</f>
        <v>0</v>
      </c>
      <c r="W51" s="180">
        <f>IX.!$Q52</f>
        <v>1592.16</v>
      </c>
      <c r="X51" s="180">
        <f t="shared" ref="X51" si="250">Y51-W51</f>
        <v>455.43999999999983</v>
      </c>
      <c r="Y51" s="180">
        <f>X.!$Q52</f>
        <v>2047.6</v>
      </c>
      <c r="Z51" s="180">
        <f t="shared" ref="Z51" si="251">AA51-Y51</f>
        <v>-2047.6</v>
      </c>
      <c r="AA51" s="180">
        <f>XI.!$Q52</f>
        <v>0</v>
      </c>
      <c r="AB51" s="180">
        <f t="shared" ref="AB51" si="252">AC51-AA51</f>
        <v>0</v>
      </c>
      <c r="AC51" s="180">
        <f>XII.!$Q52</f>
        <v>0</v>
      </c>
    </row>
    <row r="52" spans="1:31" x14ac:dyDescent="0.2">
      <c r="A52" s="111"/>
      <c r="B52" s="113"/>
      <c r="C52" s="115"/>
      <c r="D52" s="181"/>
      <c r="E52" s="167"/>
      <c r="F52" s="167"/>
      <c r="G52" s="209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</row>
    <row r="53" spans="1:31" x14ac:dyDescent="0.2">
      <c r="A53" s="111" t="s">
        <v>57</v>
      </c>
      <c r="B53" s="113"/>
      <c r="C53" s="115" t="s">
        <v>58</v>
      </c>
      <c r="D53" s="181">
        <f>XII.!Q53</f>
        <v>5100</v>
      </c>
      <c r="E53" s="167">
        <f>I.!Q53</f>
        <v>3700</v>
      </c>
      <c r="F53" s="167">
        <f>X.!Q53</f>
        <v>5100</v>
      </c>
      <c r="G53" s="209">
        <f>I.!$Q54</f>
        <v>196.33</v>
      </c>
      <c r="H53" s="180">
        <f t="shared" ref="H53" si="253">I53-G53</f>
        <v>345.32999999999993</v>
      </c>
      <c r="I53" s="180">
        <f>II.!$Q54</f>
        <v>541.66</v>
      </c>
      <c r="J53" s="180">
        <f t="shared" ref="J53" si="254">K53-I53</f>
        <v>293.64</v>
      </c>
      <c r="K53" s="180">
        <f>III.!$Q54</f>
        <v>835.3</v>
      </c>
      <c r="L53" s="180">
        <f t="shared" ref="L53" si="255">M53-K53</f>
        <v>366.25</v>
      </c>
      <c r="M53" s="180">
        <f>IV.!$Q54</f>
        <v>1201.55</v>
      </c>
      <c r="N53" s="180">
        <f t="shared" ref="N53" si="256">O53-M53</f>
        <v>1548.97</v>
      </c>
      <c r="O53" s="180">
        <f>V.!$Q54</f>
        <v>2750.52</v>
      </c>
      <c r="P53" s="180">
        <f t="shared" ref="P53" si="257">Q53-O53</f>
        <v>550.42000000000007</v>
      </c>
      <c r="Q53" s="180">
        <f>VI.!$Q54</f>
        <v>3300.94</v>
      </c>
      <c r="R53" s="180">
        <f t="shared" ref="R53" si="258">S53-Q53</f>
        <v>79.670000000000073</v>
      </c>
      <c r="S53" s="180">
        <f>VII.!$Q54</f>
        <v>3380.61</v>
      </c>
      <c r="T53" s="180">
        <f t="shared" ref="T53" si="259">U53-S53</f>
        <v>0</v>
      </c>
      <c r="U53" s="180">
        <f>VIII.!$Q54</f>
        <v>3380.61</v>
      </c>
      <c r="V53" s="180">
        <f t="shared" ref="V53" si="260">W53-U53</f>
        <v>79.670000000000073</v>
      </c>
      <c r="W53" s="180">
        <f>IX.!$Q54</f>
        <v>3460.28</v>
      </c>
      <c r="X53" s="180">
        <f t="shared" ref="X53" si="261">Y53-W53</f>
        <v>79.669999999999618</v>
      </c>
      <c r="Y53" s="180">
        <f>X.!$Q54</f>
        <v>3539.95</v>
      </c>
      <c r="Z53" s="180">
        <f t="shared" ref="Z53" si="262">AA53-Y53</f>
        <v>-3539.95</v>
      </c>
      <c r="AA53" s="180">
        <f>XI.!$Q54</f>
        <v>0</v>
      </c>
      <c r="AB53" s="180">
        <f t="shared" ref="AB53" si="263">AC53-AA53</f>
        <v>0</v>
      </c>
      <c r="AC53" s="180">
        <f>XII.!$Q54</f>
        <v>0</v>
      </c>
    </row>
    <row r="54" spans="1:31" x14ac:dyDescent="0.2">
      <c r="A54" s="111"/>
      <c r="B54" s="113"/>
      <c r="C54" s="115"/>
      <c r="D54" s="181"/>
      <c r="E54" s="167"/>
      <c r="F54" s="167"/>
      <c r="G54" s="209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</row>
    <row r="55" spans="1:31" x14ac:dyDescent="0.2">
      <c r="A55" s="111" t="s">
        <v>59</v>
      </c>
      <c r="B55" s="113"/>
      <c r="C55" s="115" t="s">
        <v>60</v>
      </c>
      <c r="D55" s="181">
        <f>XII.!Q55</f>
        <v>1500</v>
      </c>
      <c r="E55" s="167">
        <f>I.!Q55</f>
        <v>1500</v>
      </c>
      <c r="F55" s="167">
        <f>X.!Q55</f>
        <v>1500</v>
      </c>
      <c r="G55" s="209">
        <f>I.!$Q56</f>
        <v>0</v>
      </c>
      <c r="H55" s="180">
        <f t="shared" ref="H55" si="264">I55-G55</f>
        <v>0</v>
      </c>
      <c r="I55" s="180">
        <f>II.!$Q56</f>
        <v>0</v>
      </c>
      <c r="J55" s="180">
        <f t="shared" ref="J55" si="265">K55-I55</f>
        <v>0</v>
      </c>
      <c r="K55" s="180">
        <f>III.!$Q56</f>
        <v>0</v>
      </c>
      <c r="L55" s="180">
        <f t="shared" ref="L55" si="266">M55-K55</f>
        <v>0</v>
      </c>
      <c r="M55" s="180">
        <f>IV.!$Q56</f>
        <v>0</v>
      </c>
      <c r="N55" s="180">
        <f t="shared" ref="N55" si="267">O55-M55</f>
        <v>0</v>
      </c>
      <c r="O55" s="180">
        <f>V.!$Q56</f>
        <v>0</v>
      </c>
      <c r="P55" s="180">
        <f t="shared" ref="P55" si="268">Q55-O55</f>
        <v>0</v>
      </c>
      <c r="Q55" s="180">
        <f>VI.!$Q56</f>
        <v>0</v>
      </c>
      <c r="R55" s="180">
        <f t="shared" ref="R55" si="269">S55-Q55</f>
        <v>0</v>
      </c>
      <c r="S55" s="180">
        <f>VII.!$Q56</f>
        <v>0</v>
      </c>
      <c r="T55" s="180">
        <f t="shared" ref="T55" si="270">U55-S55</f>
        <v>0</v>
      </c>
      <c r="U55" s="180">
        <f>VIII.!$Q56</f>
        <v>0</v>
      </c>
      <c r="V55" s="180">
        <f t="shared" ref="V55" si="271">W55-U55</f>
        <v>0</v>
      </c>
      <c r="W55" s="180">
        <f>IX.!$Q56</f>
        <v>0</v>
      </c>
      <c r="X55" s="180">
        <f t="shared" ref="X55" si="272">Y55-W55</f>
        <v>0</v>
      </c>
      <c r="Y55" s="180">
        <f>X.!$Q56</f>
        <v>0</v>
      </c>
      <c r="Z55" s="180">
        <f t="shared" ref="Z55" si="273">AA55-Y55</f>
        <v>0</v>
      </c>
      <c r="AA55" s="180">
        <f>XI.!$Q56</f>
        <v>0</v>
      </c>
      <c r="AB55" s="180">
        <f t="shared" ref="AB55" si="274">AC55-AA55</f>
        <v>0</v>
      </c>
      <c r="AC55" s="180">
        <f>XII.!$Q56</f>
        <v>0</v>
      </c>
    </row>
    <row r="56" spans="1:31" ht="13.5" thickBot="1" x14ac:dyDescent="0.25">
      <c r="A56" s="112"/>
      <c r="B56" s="114"/>
      <c r="C56" s="116"/>
      <c r="D56" s="190"/>
      <c r="E56" s="168"/>
      <c r="F56" s="168"/>
      <c r="G56" s="214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</row>
    <row r="57" spans="1:31" s="82" customFormat="1" ht="13.5" thickBot="1" x14ac:dyDescent="0.25">
      <c r="A57" s="69"/>
      <c r="B57" s="69"/>
      <c r="C57" s="47"/>
      <c r="D57" s="79"/>
      <c r="E57" s="79"/>
      <c r="F57" s="79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</row>
    <row r="58" spans="1:31" s="78" customFormat="1" ht="15" x14ac:dyDescent="0.25">
      <c r="A58" s="141" t="s">
        <v>62</v>
      </c>
      <c r="B58" s="142"/>
      <c r="C58" s="128" t="s">
        <v>63</v>
      </c>
      <c r="D58" s="193">
        <f>XII.!Q58</f>
        <v>73531</v>
      </c>
      <c r="E58" s="172">
        <f>I.!Q58</f>
        <v>83114</v>
      </c>
      <c r="F58" s="172">
        <f>X.!Q58</f>
        <v>72681</v>
      </c>
      <c r="G58" s="212">
        <f>I.!$Q59</f>
        <v>3471.09</v>
      </c>
      <c r="H58" s="210">
        <f t="shared" ref="H58" si="275">I58-G58</f>
        <v>5636.4400000000005</v>
      </c>
      <c r="I58" s="185">
        <f>II.!$Q59</f>
        <v>9107.5300000000007</v>
      </c>
      <c r="J58" s="210">
        <f t="shared" ref="J58" si="276">K58-I58</f>
        <v>5688.1199999999972</v>
      </c>
      <c r="K58" s="185">
        <f>III.!$Q59</f>
        <v>14795.649999999998</v>
      </c>
      <c r="L58" s="210">
        <f t="shared" ref="L58" si="277">M58-K58</f>
        <v>3113.9600000000028</v>
      </c>
      <c r="M58" s="185">
        <f>IV.!$Q59</f>
        <v>17909.61</v>
      </c>
      <c r="N58" s="210">
        <f t="shared" ref="N58" si="278">O58-M58</f>
        <v>5536.9199999999983</v>
      </c>
      <c r="O58" s="185">
        <f>V.!$Q59</f>
        <v>23446.53</v>
      </c>
      <c r="P58" s="185">
        <f t="shared" ref="P58" si="279">Q58-O58</f>
        <v>6299.9500000000007</v>
      </c>
      <c r="Q58" s="185">
        <f>VI.!$Q59</f>
        <v>29746.48</v>
      </c>
      <c r="R58" s="185">
        <f t="shared" ref="R58" si="280">S58-Q58</f>
        <v>2841.4700000000012</v>
      </c>
      <c r="S58" s="185">
        <f>VII.!$Q59</f>
        <v>32587.95</v>
      </c>
      <c r="T58" s="185">
        <f t="shared" ref="T58" si="281">U58-S58</f>
        <v>5060.4699999999975</v>
      </c>
      <c r="U58" s="185">
        <f>VIII.!$Q59</f>
        <v>37648.42</v>
      </c>
      <c r="V58" s="185">
        <f t="shared" ref="V58" si="282">W58-U58</f>
        <v>3668.5500000000029</v>
      </c>
      <c r="W58" s="185">
        <f>IX.!$Q59</f>
        <v>41316.97</v>
      </c>
      <c r="X58" s="185">
        <f t="shared" ref="X58" si="283">Y58-W58</f>
        <v>6372.2100000000064</v>
      </c>
      <c r="Y58" s="185">
        <f>X.!$Q59</f>
        <v>47689.180000000008</v>
      </c>
      <c r="Z58" s="185">
        <f t="shared" ref="Z58" si="284">AA58-Y58</f>
        <v>-47689.180000000008</v>
      </c>
      <c r="AA58" s="185">
        <f>XI.!$Q59</f>
        <v>0</v>
      </c>
      <c r="AB58" s="185">
        <f t="shared" ref="AB58" si="285">AC58-AA58</f>
        <v>0</v>
      </c>
      <c r="AC58" s="185">
        <f>XII.!$Q59</f>
        <v>0</v>
      </c>
    </row>
    <row r="59" spans="1:31" s="78" customFormat="1" ht="15.75" thickBot="1" x14ac:dyDescent="0.3">
      <c r="A59" s="143"/>
      <c r="B59" s="144"/>
      <c r="C59" s="129"/>
      <c r="D59" s="194"/>
      <c r="E59" s="173"/>
      <c r="F59" s="173"/>
      <c r="G59" s="213"/>
      <c r="H59" s="211"/>
      <c r="I59" s="186"/>
      <c r="J59" s="211"/>
      <c r="K59" s="186"/>
      <c r="L59" s="211"/>
      <c r="M59" s="186"/>
      <c r="N59" s="21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</row>
    <row r="60" spans="1:31" s="9" customFormat="1" ht="12.75" customHeight="1" x14ac:dyDescent="0.2">
      <c r="A60" s="118" t="s">
        <v>64</v>
      </c>
      <c r="B60" s="118"/>
      <c r="C60" s="120" t="s">
        <v>262</v>
      </c>
      <c r="D60" s="164">
        <f>XII.!Q60</f>
        <v>12500</v>
      </c>
      <c r="E60" s="174">
        <f>I.!Q60</f>
        <v>12500</v>
      </c>
      <c r="F60" s="174">
        <f>X.!Q60</f>
        <v>12500</v>
      </c>
      <c r="G60" s="209">
        <f>I.!$Q61</f>
        <v>1096.72</v>
      </c>
      <c r="H60" s="180">
        <f t="shared" ref="H60" si="286">I60-G60</f>
        <v>1019.9199999999998</v>
      </c>
      <c r="I60" s="160">
        <f>II.!$Q61</f>
        <v>2116.64</v>
      </c>
      <c r="J60" s="160">
        <f t="shared" ref="J60" si="287">K60-I60</f>
        <v>1019.9200000000001</v>
      </c>
      <c r="K60" s="160">
        <f>III.!$Q61</f>
        <v>3136.56</v>
      </c>
      <c r="L60" s="160">
        <f t="shared" ref="L60" si="288">M60-K60</f>
        <v>1055.9199999999996</v>
      </c>
      <c r="M60" s="160">
        <f>IV.!$Q61</f>
        <v>4192.4799999999996</v>
      </c>
      <c r="N60" s="160">
        <f t="shared" ref="N60" si="289">O60-M60</f>
        <v>1144.5800000000008</v>
      </c>
      <c r="O60" s="160">
        <f>V.!$Q61</f>
        <v>5337.06</v>
      </c>
      <c r="P60" s="160">
        <f t="shared" ref="P60" si="290">Q60-O60</f>
        <v>1019.9199999999992</v>
      </c>
      <c r="Q60" s="160">
        <f>VI.!$Q61</f>
        <v>6356.98</v>
      </c>
      <c r="R60" s="160">
        <f t="shared" ref="R60" si="291">S60-Q60</f>
        <v>1112.1800000000003</v>
      </c>
      <c r="S60" s="160">
        <f>VII.!$Q61</f>
        <v>7469.16</v>
      </c>
      <c r="T60" s="160">
        <f t="shared" ref="T60" si="292">U60-S60</f>
        <v>1019.9200000000001</v>
      </c>
      <c r="U60" s="160">
        <f>VIII.!$Q61</f>
        <v>8489.08</v>
      </c>
      <c r="V60" s="160">
        <f t="shared" ref="V60" si="293">W60-U60</f>
        <v>1019.9200000000001</v>
      </c>
      <c r="W60" s="160">
        <f>IX.!$Q61</f>
        <v>9509</v>
      </c>
      <c r="X60" s="160">
        <f t="shared" ref="X60" si="294">Y60-W60</f>
        <v>1019.9200000000001</v>
      </c>
      <c r="Y60" s="160">
        <f>X.!$Q61</f>
        <v>10528.92</v>
      </c>
      <c r="Z60" s="160">
        <f t="shared" ref="Z60" si="295">AA60-Y60</f>
        <v>-10528.92</v>
      </c>
      <c r="AA60" s="160">
        <f>XI.!$Q61</f>
        <v>0</v>
      </c>
      <c r="AB60" s="160">
        <f t="shared" ref="AB60" si="296">AC60-AA60</f>
        <v>0</v>
      </c>
      <c r="AC60" s="160">
        <f>XII.!$Q61</f>
        <v>0</v>
      </c>
    </row>
    <row r="61" spans="1:31" s="9" customFormat="1" ht="13.5" customHeight="1" x14ac:dyDescent="0.2">
      <c r="A61" s="113"/>
      <c r="B61" s="113"/>
      <c r="C61" s="115"/>
      <c r="D61" s="181"/>
      <c r="E61" s="171"/>
      <c r="F61" s="171"/>
      <c r="G61" s="209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</row>
    <row r="62" spans="1:31" s="9" customFormat="1" ht="12.75" customHeight="1" x14ac:dyDescent="0.2">
      <c r="A62" s="113" t="s">
        <v>65</v>
      </c>
      <c r="B62" s="113"/>
      <c r="C62" s="115" t="s">
        <v>66</v>
      </c>
      <c r="D62" s="181">
        <f>XII.!Q62</f>
        <v>26630</v>
      </c>
      <c r="E62" s="175">
        <f>I.!Q62</f>
        <v>28630</v>
      </c>
      <c r="F62" s="175">
        <f>X.!Q62</f>
        <v>25930</v>
      </c>
      <c r="G62" s="209">
        <f>I.!$Q63</f>
        <v>1890.63</v>
      </c>
      <c r="H62" s="180">
        <f t="shared" ref="H62" si="297">I62-G62</f>
        <v>1843.19</v>
      </c>
      <c r="I62" s="180">
        <f>II.!$Q63</f>
        <v>3733.82</v>
      </c>
      <c r="J62" s="180">
        <f t="shared" ref="J62" si="298">K62-I62</f>
        <v>1130.7599999999998</v>
      </c>
      <c r="K62" s="180">
        <f>III.!$Q63</f>
        <v>4864.58</v>
      </c>
      <c r="L62" s="180">
        <f t="shared" ref="L62" si="299">M62-K62</f>
        <v>353.59000000000015</v>
      </c>
      <c r="M62" s="180">
        <f>IV.!$Q63</f>
        <v>5218.17</v>
      </c>
      <c r="N62" s="180">
        <f t="shared" ref="N62" si="300">O62-M62</f>
        <v>3870.7299999999996</v>
      </c>
      <c r="O62" s="180">
        <f>V.!$Q63</f>
        <v>9088.9</v>
      </c>
      <c r="P62" s="180">
        <f t="shared" ref="P62" si="301">Q62-O62</f>
        <v>3740.5</v>
      </c>
      <c r="Q62" s="180">
        <f>VI.!$Q63</f>
        <v>12829.4</v>
      </c>
      <c r="R62" s="180">
        <f t="shared" ref="R62" si="302">S62-Q62</f>
        <v>506.53000000000065</v>
      </c>
      <c r="S62" s="180">
        <f>VII.!$Q63</f>
        <v>13335.93</v>
      </c>
      <c r="T62" s="180">
        <f t="shared" ref="T62" si="303">U62-S62</f>
        <v>1703.5499999999993</v>
      </c>
      <c r="U62" s="180">
        <f>VIII.!$Q63</f>
        <v>15039.48</v>
      </c>
      <c r="V62" s="180">
        <f t="shared" ref="V62" si="304">W62-U62</f>
        <v>1879.380000000001</v>
      </c>
      <c r="W62" s="180">
        <f>IX.!$Q63</f>
        <v>16918.86</v>
      </c>
      <c r="X62" s="180">
        <f t="shared" ref="X62" si="305">Y62-W62</f>
        <v>986.98999999999796</v>
      </c>
      <c r="Y62" s="180">
        <f>X.!$Q63</f>
        <v>17905.849999999999</v>
      </c>
      <c r="Z62" s="180">
        <f t="shared" ref="Z62" si="306">AA62-Y62</f>
        <v>-17905.849999999999</v>
      </c>
      <c r="AA62" s="180">
        <f>XI.!$Q63</f>
        <v>0</v>
      </c>
      <c r="AB62" s="180">
        <f t="shared" ref="AB62" si="307">AC62-AA62</f>
        <v>0</v>
      </c>
      <c r="AC62" s="180">
        <f>XII.!$Q63</f>
        <v>0</v>
      </c>
    </row>
    <row r="63" spans="1:31" s="9" customFormat="1" ht="13.5" customHeight="1" x14ac:dyDescent="0.2">
      <c r="A63" s="113"/>
      <c r="B63" s="113"/>
      <c r="C63" s="115"/>
      <c r="D63" s="181"/>
      <c r="E63" s="171"/>
      <c r="F63" s="171"/>
      <c r="G63" s="209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</row>
    <row r="64" spans="1:31" s="9" customFormat="1" ht="12.75" customHeight="1" x14ac:dyDescent="0.2">
      <c r="A64" s="113" t="s">
        <v>67</v>
      </c>
      <c r="B64" s="113"/>
      <c r="C64" s="115" t="s">
        <v>263</v>
      </c>
      <c r="D64" s="181">
        <f>XII.!Q64</f>
        <v>20</v>
      </c>
      <c r="E64" s="175">
        <f>I.!Q64</f>
        <v>20</v>
      </c>
      <c r="F64" s="175">
        <f>X.!Q64</f>
        <v>20</v>
      </c>
      <c r="G64" s="209">
        <f>I.!$Q65</f>
        <v>0</v>
      </c>
      <c r="H64" s="180">
        <f t="shared" ref="H64" si="308">I64-G64</f>
        <v>0</v>
      </c>
      <c r="I64" s="180">
        <f>II.!$Q65</f>
        <v>0</v>
      </c>
      <c r="J64" s="180">
        <f t="shared" ref="J64" si="309">K64-I64</f>
        <v>0</v>
      </c>
      <c r="K64" s="180">
        <f>III.!$Q65</f>
        <v>0</v>
      </c>
      <c r="L64" s="180">
        <f t="shared" ref="L64" si="310">M64-K64</f>
        <v>0</v>
      </c>
      <c r="M64" s="180">
        <f>IV.!$Q65</f>
        <v>0</v>
      </c>
      <c r="N64" s="180">
        <f t="shared" ref="N64" si="311">O64-M64</f>
        <v>0</v>
      </c>
      <c r="O64" s="180">
        <f>V.!$Q65</f>
        <v>0</v>
      </c>
      <c r="P64" s="180">
        <f t="shared" ref="P64" si="312">Q64-O64</f>
        <v>0</v>
      </c>
      <c r="Q64" s="180">
        <f>VI.!$Q65</f>
        <v>0</v>
      </c>
      <c r="R64" s="180">
        <f t="shared" ref="R64" si="313">S64-Q64</f>
        <v>0</v>
      </c>
      <c r="S64" s="180">
        <f>VII.!$Q65</f>
        <v>0</v>
      </c>
      <c r="T64" s="180">
        <f t="shared" ref="T64" si="314">U64-S64</f>
        <v>0</v>
      </c>
      <c r="U64" s="180">
        <f>VIII.!$Q65</f>
        <v>0</v>
      </c>
      <c r="V64" s="180">
        <f t="shared" ref="V64" si="315">W64-U64</f>
        <v>0</v>
      </c>
      <c r="W64" s="180">
        <f>IX.!$Q65</f>
        <v>0</v>
      </c>
      <c r="X64" s="180">
        <f t="shared" ref="X64" si="316">Y64-W64</f>
        <v>0</v>
      </c>
      <c r="Y64" s="180">
        <f>X.!$Q65</f>
        <v>0</v>
      </c>
      <c r="Z64" s="180">
        <f t="shared" ref="Z64" si="317">AA64-Y64</f>
        <v>0</v>
      </c>
      <c r="AA64" s="180">
        <f>XI.!$Q65</f>
        <v>0</v>
      </c>
      <c r="AB64" s="180">
        <f t="shared" ref="AB64" si="318">AC64-AA64</f>
        <v>0</v>
      </c>
      <c r="AC64" s="180">
        <f>XII.!$Q65</f>
        <v>0</v>
      </c>
    </row>
    <row r="65" spans="1:29" s="9" customFormat="1" ht="13.5" customHeight="1" x14ac:dyDescent="0.2">
      <c r="A65" s="113"/>
      <c r="B65" s="113"/>
      <c r="C65" s="115"/>
      <c r="D65" s="181"/>
      <c r="E65" s="171"/>
      <c r="F65" s="171"/>
      <c r="G65" s="209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</row>
    <row r="66" spans="1:29" s="9" customFormat="1" ht="12.75" customHeight="1" x14ac:dyDescent="0.2">
      <c r="A66" s="113" t="s">
        <v>67</v>
      </c>
      <c r="B66" s="113"/>
      <c r="C66" s="115" t="s">
        <v>265</v>
      </c>
      <c r="D66" s="181">
        <f>XII.!Q66</f>
        <v>3000</v>
      </c>
      <c r="E66" s="175">
        <f>I.!Q66</f>
        <v>3000</v>
      </c>
      <c r="F66" s="175">
        <f>X.!Q66</f>
        <v>3000</v>
      </c>
      <c r="G66" s="209">
        <f>I.!$Q67</f>
        <v>0</v>
      </c>
      <c r="H66" s="180">
        <f t="shared" ref="H66" si="319">I66-G66</f>
        <v>0</v>
      </c>
      <c r="I66" s="180">
        <f>II.!$Q67</f>
        <v>0</v>
      </c>
      <c r="J66" s="180">
        <f t="shared" ref="J66" si="320">K66-I66</f>
        <v>0</v>
      </c>
      <c r="K66" s="180">
        <f>III.!$Q67</f>
        <v>0</v>
      </c>
      <c r="L66" s="180">
        <f t="shared" ref="L66" si="321">M66-K66</f>
        <v>0</v>
      </c>
      <c r="M66" s="180">
        <f>IV.!$Q67</f>
        <v>0</v>
      </c>
      <c r="N66" s="180">
        <f t="shared" ref="N66" si="322">O66-M66</f>
        <v>0</v>
      </c>
      <c r="O66" s="180">
        <f>V.!$Q67</f>
        <v>0</v>
      </c>
      <c r="P66" s="180">
        <f t="shared" ref="P66" si="323">Q66-O66</f>
        <v>0</v>
      </c>
      <c r="Q66" s="180">
        <f>VI.!$Q67</f>
        <v>0</v>
      </c>
      <c r="R66" s="180">
        <f t="shared" ref="R66" si="324">S66-Q66</f>
        <v>0</v>
      </c>
      <c r="S66" s="180">
        <f>VII.!$Q67</f>
        <v>0</v>
      </c>
      <c r="T66" s="180">
        <f t="shared" ref="T66" si="325">U66-S66</f>
        <v>0</v>
      </c>
      <c r="U66" s="180">
        <f>VIII.!$Q67</f>
        <v>0</v>
      </c>
      <c r="V66" s="180">
        <f t="shared" ref="V66" si="326">W66-U66</f>
        <v>0</v>
      </c>
      <c r="W66" s="180">
        <f>IX.!$Q67</f>
        <v>0</v>
      </c>
      <c r="X66" s="180">
        <f t="shared" ref="X66" si="327">Y66-W66</f>
        <v>0</v>
      </c>
      <c r="Y66" s="180">
        <f>X.!$Q67</f>
        <v>0</v>
      </c>
      <c r="Z66" s="180">
        <f t="shared" ref="Z66" si="328">AA66-Y66</f>
        <v>0</v>
      </c>
      <c r="AA66" s="180">
        <f>XI.!$Q67</f>
        <v>0</v>
      </c>
      <c r="AB66" s="180">
        <f t="shared" ref="AB66" si="329">AC66-AA66</f>
        <v>0</v>
      </c>
      <c r="AC66" s="180">
        <f>XII.!$Q67</f>
        <v>0</v>
      </c>
    </row>
    <row r="67" spans="1:29" s="9" customFormat="1" ht="13.5" customHeight="1" x14ac:dyDescent="0.2">
      <c r="A67" s="113"/>
      <c r="B67" s="113"/>
      <c r="C67" s="115"/>
      <c r="D67" s="181"/>
      <c r="E67" s="171"/>
      <c r="F67" s="171"/>
      <c r="G67" s="209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</row>
    <row r="68" spans="1:29" s="9" customFormat="1" ht="12.75" customHeight="1" x14ac:dyDescent="0.2">
      <c r="A68" s="113" t="s">
        <v>67</v>
      </c>
      <c r="B68" s="113"/>
      <c r="C68" s="115" t="s">
        <v>267</v>
      </c>
      <c r="D68" s="181">
        <f>XII.!Q68</f>
        <v>8601</v>
      </c>
      <c r="E68" s="175">
        <f>I.!Q68</f>
        <v>6601</v>
      </c>
      <c r="F68" s="175">
        <f>X.!Q68</f>
        <v>8601</v>
      </c>
      <c r="G68" s="209">
        <f>I.!$Q69</f>
        <v>39.5</v>
      </c>
      <c r="H68" s="180">
        <f t="shared" ref="H68" si="330">I68-G68</f>
        <v>24</v>
      </c>
      <c r="I68" s="180">
        <f>II.!$Q69</f>
        <v>63.5</v>
      </c>
      <c r="J68" s="180">
        <f t="shared" ref="J68" si="331">K68-I68</f>
        <v>471</v>
      </c>
      <c r="K68" s="180">
        <f>III.!$Q69</f>
        <v>534.5</v>
      </c>
      <c r="L68" s="180">
        <f t="shared" ref="L68" si="332">M68-K68</f>
        <v>251.5</v>
      </c>
      <c r="M68" s="180">
        <f>IV.!$Q69</f>
        <v>786</v>
      </c>
      <c r="N68" s="180">
        <f t="shared" ref="N68" si="333">O68-M68</f>
        <v>199</v>
      </c>
      <c r="O68" s="180">
        <f>V.!$Q69</f>
        <v>985</v>
      </c>
      <c r="P68" s="180">
        <f t="shared" ref="P68" si="334">Q68-O68</f>
        <v>1094.5</v>
      </c>
      <c r="Q68" s="180">
        <f>VI.!$Q69</f>
        <v>2079.5</v>
      </c>
      <c r="R68" s="180">
        <f t="shared" ref="R68" si="335">S68-Q68</f>
        <v>718</v>
      </c>
      <c r="S68" s="180">
        <f>VII.!$Q69</f>
        <v>2797.5</v>
      </c>
      <c r="T68" s="180">
        <f t="shared" ref="T68" si="336">U68-S68</f>
        <v>16</v>
      </c>
      <c r="U68" s="180">
        <f>VIII.!$Q69</f>
        <v>2813.5</v>
      </c>
      <c r="V68" s="180">
        <f t="shared" ref="V68" si="337">W68-U68</f>
        <v>216</v>
      </c>
      <c r="W68" s="180">
        <f>IX.!$Q69</f>
        <v>3029.5</v>
      </c>
      <c r="X68" s="180">
        <f t="shared" ref="X68" si="338">Y68-W68</f>
        <v>277.03999999999996</v>
      </c>
      <c r="Y68" s="180">
        <f>X.!$Q69</f>
        <v>3306.54</v>
      </c>
      <c r="Z68" s="180">
        <f t="shared" ref="Z68" si="339">AA68-Y68</f>
        <v>-3306.54</v>
      </c>
      <c r="AA68" s="180">
        <f>XI.!$Q69</f>
        <v>0</v>
      </c>
      <c r="AB68" s="180">
        <f t="shared" ref="AB68" si="340">AC68-AA68</f>
        <v>0</v>
      </c>
      <c r="AC68" s="180">
        <f>XII.!$Q69</f>
        <v>0</v>
      </c>
    </row>
    <row r="69" spans="1:29" s="9" customFormat="1" ht="13.5" customHeight="1" x14ac:dyDescent="0.2">
      <c r="A69" s="113"/>
      <c r="B69" s="113"/>
      <c r="C69" s="115"/>
      <c r="D69" s="181"/>
      <c r="E69" s="171"/>
      <c r="F69" s="171"/>
      <c r="G69" s="209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</row>
    <row r="70" spans="1:29" s="9" customFormat="1" ht="12.75" customHeight="1" x14ac:dyDescent="0.2">
      <c r="A70" s="113" t="s">
        <v>67</v>
      </c>
      <c r="B70" s="113"/>
      <c r="C70" s="115" t="s">
        <v>264</v>
      </c>
      <c r="D70" s="181">
        <f>XII.!Q70</f>
        <v>0</v>
      </c>
      <c r="E70" s="175">
        <f>I.!Q70</f>
        <v>0</v>
      </c>
      <c r="F70" s="175">
        <f>X.!Q70</f>
        <v>0</v>
      </c>
      <c r="G70" s="209">
        <f>I.!$Q71</f>
        <v>0</v>
      </c>
      <c r="H70" s="180">
        <f t="shared" ref="H70" si="341">I70-G70</f>
        <v>0</v>
      </c>
      <c r="I70" s="180">
        <f>II.!$Q71</f>
        <v>0</v>
      </c>
      <c r="J70" s="180">
        <f t="shared" ref="J70" si="342">K70-I70</f>
        <v>0</v>
      </c>
      <c r="K70" s="180">
        <f>III.!$Q71</f>
        <v>0</v>
      </c>
      <c r="L70" s="180">
        <f t="shared" ref="L70" si="343">M70-K70</f>
        <v>0</v>
      </c>
      <c r="M70" s="180">
        <f>IV.!$Q71</f>
        <v>0</v>
      </c>
      <c r="N70" s="180">
        <f t="shared" ref="N70" si="344">O70-M70</f>
        <v>0</v>
      </c>
      <c r="O70" s="180">
        <f>V.!$Q71</f>
        <v>0</v>
      </c>
      <c r="P70" s="180">
        <f t="shared" ref="P70" si="345">Q70-O70</f>
        <v>0</v>
      </c>
      <c r="Q70" s="180">
        <f>VI.!$Q71</f>
        <v>0</v>
      </c>
      <c r="R70" s="180">
        <f t="shared" ref="R70" si="346">S70-Q70</f>
        <v>0</v>
      </c>
      <c r="S70" s="180">
        <f>VII.!$Q71</f>
        <v>0</v>
      </c>
      <c r="T70" s="180">
        <f t="shared" ref="T70" si="347">U70-S70</f>
        <v>0</v>
      </c>
      <c r="U70" s="180">
        <f>VIII.!$Q71</f>
        <v>0</v>
      </c>
      <c r="V70" s="180">
        <f t="shared" ref="V70" si="348">W70-U70</f>
        <v>0</v>
      </c>
      <c r="W70" s="180">
        <f>IX.!$Q71</f>
        <v>0</v>
      </c>
      <c r="X70" s="180">
        <f t="shared" ref="X70" si="349">Y70-W70</f>
        <v>0</v>
      </c>
      <c r="Y70" s="180">
        <f>X.!$Q71</f>
        <v>0</v>
      </c>
      <c r="Z70" s="180">
        <f t="shared" ref="Z70" si="350">AA70-Y70</f>
        <v>0</v>
      </c>
      <c r="AA70" s="180">
        <f>XI.!$Q71</f>
        <v>0</v>
      </c>
      <c r="AB70" s="180">
        <f t="shared" ref="AB70" si="351">AC70-AA70</f>
        <v>0</v>
      </c>
      <c r="AC70" s="180">
        <f>XII.!$Q71</f>
        <v>0</v>
      </c>
    </row>
    <row r="71" spans="1:29" s="9" customFormat="1" ht="13.5" customHeight="1" x14ac:dyDescent="0.2">
      <c r="A71" s="113"/>
      <c r="B71" s="113"/>
      <c r="C71" s="115"/>
      <c r="D71" s="181"/>
      <c r="E71" s="171"/>
      <c r="F71" s="171"/>
      <c r="G71" s="209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</row>
    <row r="72" spans="1:29" s="9" customFormat="1" ht="12.75" customHeight="1" x14ac:dyDescent="0.2">
      <c r="A72" s="117" t="s">
        <v>67</v>
      </c>
      <c r="B72" s="117"/>
      <c r="C72" s="119" t="s">
        <v>266</v>
      </c>
      <c r="D72" s="181">
        <f>XII.!Q72</f>
        <v>4000</v>
      </c>
      <c r="E72" s="175">
        <f>I.!Q72</f>
        <v>4000</v>
      </c>
      <c r="F72" s="175">
        <f>X.!Q72</f>
        <v>4000</v>
      </c>
      <c r="G72" s="209">
        <f>I.!$Q73</f>
        <v>0</v>
      </c>
      <c r="H72" s="180">
        <f t="shared" ref="H72" si="352">I72-G72</f>
        <v>0</v>
      </c>
      <c r="I72" s="180">
        <f>II.!$Q73</f>
        <v>0</v>
      </c>
      <c r="J72" s="180">
        <f t="shared" ref="J72" si="353">K72-I72</f>
        <v>0</v>
      </c>
      <c r="K72" s="180">
        <f>III.!$Q73</f>
        <v>0</v>
      </c>
      <c r="L72" s="180">
        <f t="shared" ref="L72" si="354">M72-K72</f>
        <v>0</v>
      </c>
      <c r="M72" s="180">
        <f>IV.!$Q73</f>
        <v>0</v>
      </c>
      <c r="N72" s="180">
        <f t="shared" ref="N72" si="355">O72-M72</f>
        <v>0</v>
      </c>
      <c r="O72" s="180">
        <f>V.!$Q73</f>
        <v>0</v>
      </c>
      <c r="P72" s="180">
        <f t="shared" ref="P72" si="356">Q72-O72</f>
        <v>0</v>
      </c>
      <c r="Q72" s="180">
        <f>VI.!$Q73</f>
        <v>0</v>
      </c>
      <c r="R72" s="180">
        <f t="shared" ref="R72" si="357">S72-Q72</f>
        <v>0</v>
      </c>
      <c r="S72" s="180">
        <f>VII.!$Q73</f>
        <v>0</v>
      </c>
      <c r="T72" s="180">
        <f t="shared" ref="T72" si="358">U72-S72</f>
        <v>0</v>
      </c>
      <c r="U72" s="180">
        <f>VIII.!$Q73</f>
        <v>0</v>
      </c>
      <c r="V72" s="180">
        <f t="shared" ref="V72" si="359">W72-U72</f>
        <v>0</v>
      </c>
      <c r="W72" s="180">
        <f>IX.!$Q73</f>
        <v>0</v>
      </c>
      <c r="X72" s="180">
        <f t="shared" ref="X72" si="360">Y72-W72</f>
        <v>0</v>
      </c>
      <c r="Y72" s="180">
        <f>X.!$Q73</f>
        <v>0</v>
      </c>
      <c r="Z72" s="180">
        <f t="shared" ref="Z72" si="361">AA72-Y72</f>
        <v>0</v>
      </c>
      <c r="AA72" s="180">
        <f>XI.!$Q73</f>
        <v>0</v>
      </c>
      <c r="AB72" s="180">
        <f t="shared" ref="AB72" si="362">AC72-AA72</f>
        <v>0</v>
      </c>
      <c r="AC72" s="180">
        <f>XII.!$Q73</f>
        <v>0</v>
      </c>
    </row>
    <row r="73" spans="1:29" s="9" customFormat="1" ht="13.5" customHeight="1" x14ac:dyDescent="0.2">
      <c r="A73" s="118"/>
      <c r="B73" s="118"/>
      <c r="C73" s="120"/>
      <c r="D73" s="181"/>
      <c r="E73" s="171"/>
      <c r="F73" s="171"/>
      <c r="G73" s="209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</row>
    <row r="74" spans="1:29" s="9" customFormat="1" ht="12.75" customHeight="1" x14ac:dyDescent="0.2">
      <c r="A74" s="113" t="s">
        <v>69</v>
      </c>
      <c r="B74" s="113"/>
      <c r="C74" s="115" t="s">
        <v>70</v>
      </c>
      <c r="D74" s="181">
        <f>XII.!Q74</f>
        <v>3680</v>
      </c>
      <c r="E74" s="175">
        <f>I.!Q74</f>
        <v>4163</v>
      </c>
      <c r="F74" s="175">
        <f>X.!Q74</f>
        <v>3680</v>
      </c>
      <c r="G74" s="209">
        <f>I.!$Q75</f>
        <v>5.79</v>
      </c>
      <c r="H74" s="180">
        <f t="shared" ref="H74" si="363">I74-G74</f>
        <v>217.84</v>
      </c>
      <c r="I74" s="180">
        <f>II.!$Q75</f>
        <v>223.63</v>
      </c>
      <c r="J74" s="180">
        <f t="shared" ref="J74" si="364">K74-I74</f>
        <v>2683.43</v>
      </c>
      <c r="K74" s="180">
        <f>III.!$Q75</f>
        <v>2907.06</v>
      </c>
      <c r="L74" s="180">
        <f t="shared" ref="L74" si="365">M74-K74</f>
        <v>773.15999999999985</v>
      </c>
      <c r="M74" s="180">
        <f>IV.!$Q75</f>
        <v>3680.22</v>
      </c>
      <c r="N74" s="180">
        <f t="shared" ref="N74" si="366">O74-M74</f>
        <v>0</v>
      </c>
      <c r="O74" s="180">
        <f>V.!$Q75</f>
        <v>3680.22</v>
      </c>
      <c r="P74" s="180">
        <f t="shared" ref="P74" si="367">Q74-O74</f>
        <v>0</v>
      </c>
      <c r="Q74" s="180">
        <f>VI.!$Q75</f>
        <v>3680.22</v>
      </c>
      <c r="R74" s="180">
        <f t="shared" ref="R74" si="368">S74-Q74</f>
        <v>0</v>
      </c>
      <c r="S74" s="180">
        <f>VII.!$Q75</f>
        <v>3680.22</v>
      </c>
      <c r="T74" s="180">
        <f t="shared" ref="T74" si="369">U74-S74</f>
        <v>0</v>
      </c>
      <c r="U74" s="180">
        <f>VIII.!$Q75</f>
        <v>3680.22</v>
      </c>
      <c r="V74" s="180">
        <f t="shared" ref="V74" si="370">W74-U74</f>
        <v>0</v>
      </c>
      <c r="W74" s="180">
        <f>IX.!$Q75</f>
        <v>3680.22</v>
      </c>
      <c r="X74" s="180">
        <f t="shared" ref="X74" si="371">Y74-W74</f>
        <v>0</v>
      </c>
      <c r="Y74" s="180">
        <f>X.!$Q75</f>
        <v>3680.22</v>
      </c>
      <c r="Z74" s="180">
        <f t="shared" ref="Z74" si="372">AA74-Y74</f>
        <v>-3680.22</v>
      </c>
      <c r="AA74" s="180">
        <f>XI.!$Q75</f>
        <v>0</v>
      </c>
      <c r="AB74" s="180">
        <f t="shared" ref="AB74" si="373">AC74-AA74</f>
        <v>0</v>
      </c>
      <c r="AC74" s="180">
        <f>XII.!$Q75</f>
        <v>0</v>
      </c>
    </row>
    <row r="75" spans="1:29" s="9" customFormat="1" ht="13.5" customHeight="1" x14ac:dyDescent="0.2">
      <c r="A75" s="113"/>
      <c r="B75" s="113"/>
      <c r="C75" s="115"/>
      <c r="D75" s="181"/>
      <c r="E75" s="171"/>
      <c r="F75" s="171"/>
      <c r="G75" s="209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</row>
    <row r="76" spans="1:29" s="9" customFormat="1" ht="12.75" customHeight="1" x14ac:dyDescent="0.2">
      <c r="A76" s="113" t="s">
        <v>72</v>
      </c>
      <c r="B76" s="113"/>
      <c r="C76" s="115" t="s">
        <v>73</v>
      </c>
      <c r="D76" s="181">
        <f>XII.!Q76</f>
        <v>0</v>
      </c>
      <c r="E76" s="175">
        <f>I.!Q76</f>
        <v>100</v>
      </c>
      <c r="F76" s="175">
        <f>X.!Q76</f>
        <v>0</v>
      </c>
      <c r="G76" s="209">
        <f>I.!$Q77</f>
        <v>0</v>
      </c>
      <c r="H76" s="180">
        <f t="shared" ref="H76" si="374">I76-G76</f>
        <v>0</v>
      </c>
      <c r="I76" s="180">
        <f>II.!$Q77</f>
        <v>0</v>
      </c>
      <c r="J76" s="180">
        <f t="shared" ref="J76" si="375">K76-I76</f>
        <v>0</v>
      </c>
      <c r="K76" s="180">
        <f>III.!$Q77</f>
        <v>0</v>
      </c>
      <c r="L76" s="180">
        <f t="shared" ref="L76" si="376">M76-K76</f>
        <v>0</v>
      </c>
      <c r="M76" s="180">
        <f>IV.!$Q77</f>
        <v>0</v>
      </c>
      <c r="N76" s="180">
        <f t="shared" ref="N76" si="377">O76-M76</f>
        <v>0</v>
      </c>
      <c r="O76" s="180">
        <f>V.!$Q77</f>
        <v>0</v>
      </c>
      <c r="P76" s="180">
        <f t="shared" ref="P76" si="378">Q76-O76</f>
        <v>0</v>
      </c>
      <c r="Q76" s="180">
        <f>VI.!$Q77</f>
        <v>0</v>
      </c>
      <c r="R76" s="180">
        <f t="shared" ref="R76" si="379">S76-Q76</f>
        <v>0</v>
      </c>
      <c r="S76" s="180">
        <f>VII.!$Q77</f>
        <v>0</v>
      </c>
      <c r="T76" s="180">
        <f t="shared" ref="T76" si="380">U76-S76</f>
        <v>0</v>
      </c>
      <c r="U76" s="180">
        <f>VIII.!$Q77</f>
        <v>0</v>
      </c>
      <c r="V76" s="180">
        <f t="shared" ref="V76" si="381">W76-U76</f>
        <v>0</v>
      </c>
      <c r="W76" s="180">
        <f>IX.!$Q77</f>
        <v>0</v>
      </c>
      <c r="X76" s="180">
        <f t="shared" ref="X76" si="382">Y76-W76</f>
        <v>0</v>
      </c>
      <c r="Y76" s="180">
        <f>X.!$Q77</f>
        <v>0</v>
      </c>
      <c r="Z76" s="180">
        <f t="shared" ref="Z76" si="383">AA76-Y76</f>
        <v>0</v>
      </c>
      <c r="AA76" s="180">
        <f>XI.!$Q77</f>
        <v>0</v>
      </c>
      <c r="AB76" s="180">
        <f t="shared" ref="AB76" si="384">AC76-AA76</f>
        <v>0</v>
      </c>
      <c r="AC76" s="180">
        <f>XII.!$Q77</f>
        <v>0</v>
      </c>
    </row>
    <row r="77" spans="1:29" s="9" customFormat="1" ht="13.5" customHeight="1" x14ac:dyDescent="0.2">
      <c r="A77" s="113"/>
      <c r="B77" s="113"/>
      <c r="C77" s="115"/>
      <c r="D77" s="181"/>
      <c r="E77" s="171"/>
      <c r="F77" s="171"/>
      <c r="G77" s="209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</row>
    <row r="78" spans="1:29" s="9" customFormat="1" ht="12.75" customHeight="1" x14ac:dyDescent="0.2">
      <c r="A78" s="113" t="s">
        <v>74</v>
      </c>
      <c r="B78" s="113"/>
      <c r="C78" s="115" t="s">
        <v>75</v>
      </c>
      <c r="D78" s="181">
        <f>XII.!Q78</f>
        <v>12000</v>
      </c>
      <c r="E78" s="175">
        <f>I.!Q78</f>
        <v>21000</v>
      </c>
      <c r="F78" s="175">
        <f>X.!Q78</f>
        <v>11850</v>
      </c>
      <c r="G78" s="209">
        <f>I.!$Q79</f>
        <v>309.99</v>
      </c>
      <c r="H78" s="180">
        <f t="shared" ref="H78" si="385">I78-G78</f>
        <v>2433.42</v>
      </c>
      <c r="I78" s="180">
        <f>II.!$Q79</f>
        <v>2743.41</v>
      </c>
      <c r="J78" s="180">
        <f t="shared" ref="J78" si="386">K78-I78</f>
        <v>239.30000000000018</v>
      </c>
      <c r="K78" s="180">
        <f>III.!$Q79</f>
        <v>2982.71</v>
      </c>
      <c r="L78" s="180">
        <f t="shared" ref="L78" si="387">M78-K78</f>
        <v>512.13000000000011</v>
      </c>
      <c r="M78" s="180">
        <f>IV.!$Q79</f>
        <v>3494.84</v>
      </c>
      <c r="N78" s="180">
        <f t="shared" ref="N78" si="388">O78-M78</f>
        <v>263.00999999999976</v>
      </c>
      <c r="O78" s="180">
        <f>V.!$Q79</f>
        <v>3757.85</v>
      </c>
      <c r="P78" s="180">
        <f t="shared" ref="P78" si="389">Q78-O78</f>
        <v>258.59999999999991</v>
      </c>
      <c r="Q78" s="180">
        <f>VI.!$Q79</f>
        <v>4016.45</v>
      </c>
      <c r="R78" s="180">
        <f t="shared" ref="R78" si="390">S78-Q78</f>
        <v>402.80000000000018</v>
      </c>
      <c r="S78" s="180">
        <f>VII.!$Q79</f>
        <v>4419.25</v>
      </c>
      <c r="T78" s="180">
        <f t="shared" ref="T78" si="391">U78-S78</f>
        <v>2210.5100000000002</v>
      </c>
      <c r="U78" s="180">
        <f>VIII.!$Q79</f>
        <v>6629.76</v>
      </c>
      <c r="V78" s="180">
        <f t="shared" ref="V78" si="392">W78-U78</f>
        <v>456.55999999999949</v>
      </c>
      <c r="W78" s="180">
        <f>IX.!$Q79</f>
        <v>7086.32</v>
      </c>
      <c r="X78" s="180">
        <f t="shared" ref="X78" si="393">Y78-W78</f>
        <v>3864.6800000000003</v>
      </c>
      <c r="Y78" s="180">
        <f>X.!$Q79</f>
        <v>10951</v>
      </c>
      <c r="Z78" s="180">
        <f t="shared" ref="Z78" si="394">AA78-Y78</f>
        <v>-10951</v>
      </c>
      <c r="AA78" s="180">
        <f>XI.!$Q79</f>
        <v>0</v>
      </c>
      <c r="AB78" s="180">
        <f t="shared" ref="AB78" si="395">AC78-AA78</f>
        <v>0</v>
      </c>
      <c r="AC78" s="180">
        <f>XII.!$Q79</f>
        <v>0</v>
      </c>
    </row>
    <row r="79" spans="1:29" s="9" customFormat="1" ht="13.5" customHeight="1" x14ac:dyDescent="0.2">
      <c r="A79" s="113"/>
      <c r="B79" s="113"/>
      <c r="C79" s="115"/>
      <c r="D79" s="181"/>
      <c r="E79" s="171"/>
      <c r="F79" s="171"/>
      <c r="G79" s="209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</row>
    <row r="80" spans="1:29" s="9" customFormat="1" ht="12.75" customHeight="1" x14ac:dyDescent="0.2">
      <c r="A80" s="113" t="s">
        <v>74</v>
      </c>
      <c r="B80" s="113"/>
      <c r="C80" s="115" t="s">
        <v>76</v>
      </c>
      <c r="D80" s="181">
        <f>XII.!Q80</f>
        <v>3100</v>
      </c>
      <c r="E80" s="175">
        <f>I.!Q80</f>
        <v>3100</v>
      </c>
      <c r="F80" s="175">
        <f>X.!Q80</f>
        <v>3100</v>
      </c>
      <c r="G80" s="209">
        <f>I.!$Q81</f>
        <v>128.46</v>
      </c>
      <c r="H80" s="180">
        <f t="shared" ref="H80" si="396">I80-G80</f>
        <v>98.07</v>
      </c>
      <c r="I80" s="180">
        <f>II.!$Q81</f>
        <v>226.53</v>
      </c>
      <c r="J80" s="180">
        <f t="shared" ref="J80" si="397">K80-I80</f>
        <v>143.71</v>
      </c>
      <c r="K80" s="180">
        <f>III.!$Q81</f>
        <v>370.24</v>
      </c>
      <c r="L80" s="180">
        <f t="shared" ref="L80" si="398">M80-K80</f>
        <v>167.65999999999997</v>
      </c>
      <c r="M80" s="180">
        <f>IV.!$Q81</f>
        <v>537.9</v>
      </c>
      <c r="N80" s="180">
        <f t="shared" ref="N80" si="399">O80-M80</f>
        <v>59.600000000000023</v>
      </c>
      <c r="O80" s="180">
        <f>V.!$Q81</f>
        <v>597.5</v>
      </c>
      <c r="P80" s="180">
        <f t="shared" ref="P80" si="400">Q80-O80</f>
        <v>186.42999999999995</v>
      </c>
      <c r="Q80" s="180">
        <f>VI.!$Q81</f>
        <v>783.93</v>
      </c>
      <c r="R80" s="180">
        <f t="shared" ref="R80" si="401">S80-Q80</f>
        <v>101.96000000000004</v>
      </c>
      <c r="S80" s="180">
        <f>VII.!$Q81</f>
        <v>885.89</v>
      </c>
      <c r="T80" s="180">
        <f t="shared" ref="T80" si="402">U80-S80</f>
        <v>110.49000000000001</v>
      </c>
      <c r="U80" s="180">
        <f>VIII.!$Q81</f>
        <v>996.38</v>
      </c>
      <c r="V80" s="180">
        <f t="shared" ref="V80" si="403">W80-U80</f>
        <v>96.689999999999941</v>
      </c>
      <c r="W80" s="180">
        <f>IX.!$Q81</f>
        <v>1093.07</v>
      </c>
      <c r="X80" s="180">
        <f t="shared" ref="X80" si="404">Y80-W80</f>
        <v>223.58000000000015</v>
      </c>
      <c r="Y80" s="180">
        <f>X.!$Q81</f>
        <v>1316.65</v>
      </c>
      <c r="Z80" s="180">
        <f t="shared" ref="Z80" si="405">AA80-Y80</f>
        <v>-1316.65</v>
      </c>
      <c r="AA80" s="180">
        <f>XI.!$Q81</f>
        <v>0</v>
      </c>
      <c r="AB80" s="180">
        <f t="shared" ref="AB80" si="406">AC80-AA80</f>
        <v>0</v>
      </c>
      <c r="AC80" s="180">
        <f>XII.!$Q81</f>
        <v>0</v>
      </c>
    </row>
    <row r="81" spans="1:29" s="9" customFormat="1" ht="13.5" customHeight="1" x14ac:dyDescent="0.2">
      <c r="A81" s="113"/>
      <c r="B81" s="113"/>
      <c r="C81" s="115" t="s">
        <v>78</v>
      </c>
      <c r="D81" s="181"/>
      <c r="E81" s="171"/>
      <c r="F81" s="171"/>
      <c r="G81" s="209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</row>
    <row r="82" spans="1:29" s="9" customFormat="1" ht="12.75" customHeight="1" x14ac:dyDescent="0.2">
      <c r="A82" s="113" t="s">
        <v>74</v>
      </c>
      <c r="B82" s="113"/>
      <c r="C82" s="115" t="s">
        <v>78</v>
      </c>
      <c r="D82" s="181">
        <f>XII.!Q82</f>
        <v>0</v>
      </c>
      <c r="E82" s="167">
        <f>I.!Q82</f>
        <v>0</v>
      </c>
      <c r="F82" s="167">
        <f>X.!Q82</f>
        <v>0</v>
      </c>
      <c r="G82" s="188">
        <f>I.!$Q83</f>
        <v>0</v>
      </c>
      <c r="H82" s="188">
        <f t="shared" ref="H82" si="407">I82-G82</f>
        <v>0</v>
      </c>
      <c r="I82" s="180">
        <f>II.!$Q83</f>
        <v>0</v>
      </c>
      <c r="J82" s="180">
        <f t="shared" ref="J82" si="408">K82-I82</f>
        <v>0</v>
      </c>
      <c r="K82" s="180">
        <f>III.!$Q83</f>
        <v>0</v>
      </c>
      <c r="L82" s="180">
        <f t="shared" ref="L82" si="409">M82-K82</f>
        <v>0</v>
      </c>
      <c r="M82" s="180">
        <f>IV.!$Q83</f>
        <v>0</v>
      </c>
      <c r="N82" s="180">
        <f t="shared" ref="N82" si="410">O82-M82</f>
        <v>0</v>
      </c>
      <c r="O82" s="180">
        <f>V.!$Q83</f>
        <v>0</v>
      </c>
      <c r="P82" s="180">
        <f t="shared" ref="P82" si="411">Q82-O82</f>
        <v>0</v>
      </c>
      <c r="Q82" s="180">
        <f>VI.!$Q83</f>
        <v>0</v>
      </c>
      <c r="R82" s="180">
        <f t="shared" ref="R82" si="412">S82-Q82</f>
        <v>0</v>
      </c>
      <c r="S82" s="180">
        <f>VII.!$Q83</f>
        <v>0</v>
      </c>
      <c r="T82" s="180">
        <f t="shared" ref="T82" si="413">U82-S82</f>
        <v>0</v>
      </c>
      <c r="U82" s="180">
        <f>VIII.!$Q83</f>
        <v>0</v>
      </c>
      <c r="V82" s="180">
        <f t="shared" ref="V82" si="414">W82-U82</f>
        <v>0</v>
      </c>
      <c r="W82" s="180">
        <f>IX.!$Q83</f>
        <v>0</v>
      </c>
      <c r="X82" s="180">
        <f t="shared" ref="X82" si="415">Y82-W82</f>
        <v>0</v>
      </c>
      <c r="Y82" s="180">
        <f>X.!$Q83</f>
        <v>0</v>
      </c>
      <c r="Z82" s="180">
        <f t="shared" ref="Z82" si="416">AA82-Y82</f>
        <v>0</v>
      </c>
      <c r="AA82" s="180">
        <f>XI.!$Q83</f>
        <v>0</v>
      </c>
      <c r="AB82" s="180">
        <f t="shared" ref="AB82" si="417">AC82-AA82</f>
        <v>0</v>
      </c>
      <c r="AC82" s="180">
        <f>XII.!$Q83</f>
        <v>0</v>
      </c>
    </row>
    <row r="83" spans="1:29" s="9" customFormat="1" ht="13.5" customHeight="1" thickBot="1" x14ac:dyDescent="0.25">
      <c r="A83" s="114"/>
      <c r="B83" s="114"/>
      <c r="C83" s="116"/>
      <c r="D83" s="190"/>
      <c r="E83" s="168"/>
      <c r="F83" s="168"/>
      <c r="G83" s="189"/>
      <c r="H83" s="189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</row>
    <row r="84" spans="1:29" s="82" customFormat="1" ht="13.5" thickBot="1" x14ac:dyDescent="0.25">
      <c r="A84" s="69"/>
      <c r="B84" s="69"/>
      <c r="C84" s="47"/>
      <c r="D84" s="79"/>
      <c r="E84" s="79"/>
      <c r="F84" s="79"/>
      <c r="G84" s="83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</row>
    <row r="85" spans="1:29" s="9" customFormat="1" x14ac:dyDescent="0.2">
      <c r="A85" s="141" t="s">
        <v>79</v>
      </c>
      <c r="B85" s="142"/>
      <c r="C85" s="128" t="s">
        <v>80</v>
      </c>
      <c r="D85" s="193">
        <f>XII.!Q85</f>
        <v>18695</v>
      </c>
      <c r="E85" s="169">
        <f>I.!Q85</f>
        <v>18727</v>
      </c>
      <c r="F85" s="169">
        <f>X.!Q85</f>
        <v>18865</v>
      </c>
      <c r="G85" s="197">
        <f>I.!$Q86</f>
        <v>295.94</v>
      </c>
      <c r="H85" s="185">
        <f t="shared" ref="H85" si="418">I85-G85</f>
        <v>91.829999999999984</v>
      </c>
      <c r="I85" s="185">
        <f>II.!$Q86</f>
        <v>387.77</v>
      </c>
      <c r="J85" s="185">
        <f t="shared" ref="J85" si="419">K85-I85</f>
        <v>192.30999999999995</v>
      </c>
      <c r="K85" s="185">
        <f>III.!$Q86</f>
        <v>580.07999999999993</v>
      </c>
      <c r="L85" s="185">
        <f t="shared" ref="L85" si="420">M85-K85</f>
        <v>156.36000000000001</v>
      </c>
      <c r="M85" s="185">
        <f>IV.!$Q86</f>
        <v>736.43999999999994</v>
      </c>
      <c r="N85" s="185">
        <f t="shared" ref="N85" si="421">O85-M85</f>
        <v>5053.3600000000006</v>
      </c>
      <c r="O85" s="185">
        <f>V.!$Q86</f>
        <v>5789.8</v>
      </c>
      <c r="P85" s="185">
        <f t="shared" ref="P85" si="422">Q85-O85</f>
        <v>2705.5299999999997</v>
      </c>
      <c r="Q85" s="185">
        <f>VI.!$Q86</f>
        <v>8495.33</v>
      </c>
      <c r="R85" s="185">
        <f t="shared" ref="R85" si="423">S85-Q85</f>
        <v>1781.17</v>
      </c>
      <c r="S85" s="185">
        <f>VII.!$Q86</f>
        <v>10276.5</v>
      </c>
      <c r="T85" s="185">
        <f t="shared" ref="T85" si="424">U85-S85</f>
        <v>225.55000000000109</v>
      </c>
      <c r="U85" s="185">
        <f>VIII.!$Q86</f>
        <v>10502.050000000001</v>
      </c>
      <c r="V85" s="185">
        <f t="shared" ref="V85" si="425">W85-U85</f>
        <v>1242.8999999999996</v>
      </c>
      <c r="W85" s="185">
        <f>IX.!$Q86</f>
        <v>11744.95</v>
      </c>
      <c r="X85" s="185">
        <f t="shared" ref="X85" si="426">Y85-W85</f>
        <v>1905.619999999999</v>
      </c>
      <c r="Y85" s="185">
        <f>X.!$Q86</f>
        <v>13650.57</v>
      </c>
      <c r="Z85" s="185">
        <f t="shared" ref="Z85" si="427">AA85-Y85</f>
        <v>-13650.57</v>
      </c>
      <c r="AA85" s="185">
        <f>XI.!$Q86</f>
        <v>0</v>
      </c>
      <c r="AB85" s="185">
        <f t="shared" ref="AB85" si="428">AC85-AA85</f>
        <v>0</v>
      </c>
      <c r="AC85" s="185">
        <f>XII.!$Q86</f>
        <v>0</v>
      </c>
    </row>
    <row r="86" spans="1:29" s="78" customFormat="1" ht="15.75" thickBot="1" x14ac:dyDescent="0.3">
      <c r="A86" s="143"/>
      <c r="B86" s="144"/>
      <c r="C86" s="129"/>
      <c r="D86" s="194"/>
      <c r="E86" s="170"/>
      <c r="F86" s="170"/>
      <c r="G86" s="198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</row>
    <row r="87" spans="1:29" x14ac:dyDescent="0.2">
      <c r="A87" s="123" t="s">
        <v>81</v>
      </c>
      <c r="B87" s="118"/>
      <c r="C87" s="120" t="s">
        <v>82</v>
      </c>
      <c r="D87" s="164">
        <f>XII.!Q87</f>
        <v>5036</v>
      </c>
      <c r="E87" s="171">
        <f>I.!Q87</f>
        <v>5070</v>
      </c>
      <c r="F87" s="171">
        <f>X.!Q87</f>
        <v>5206</v>
      </c>
      <c r="G87" s="202">
        <f>I.!$Q88</f>
        <v>0</v>
      </c>
      <c r="H87" s="160">
        <f t="shared" ref="H87" si="429">I87-G87</f>
        <v>8</v>
      </c>
      <c r="I87" s="160">
        <f>II.!$Q88</f>
        <v>8</v>
      </c>
      <c r="J87" s="160">
        <f t="shared" ref="J87" si="430">K87-I87</f>
        <v>64.8</v>
      </c>
      <c r="K87" s="160">
        <f>III.!$Q88</f>
        <v>72.8</v>
      </c>
      <c r="L87" s="160">
        <f t="shared" ref="L87" si="431">M87-K87</f>
        <v>114.99</v>
      </c>
      <c r="M87" s="160">
        <f>IV.!$Q88</f>
        <v>187.79</v>
      </c>
      <c r="N87" s="160">
        <f t="shared" ref="N87" si="432">O87-M87</f>
        <v>0</v>
      </c>
      <c r="O87" s="160">
        <f>V.!$Q88</f>
        <v>187.79</v>
      </c>
      <c r="P87" s="160">
        <f t="shared" ref="P87" si="433">Q87-O87</f>
        <v>2204.66</v>
      </c>
      <c r="Q87" s="160">
        <f>VI.!$Q88</f>
        <v>2392.4499999999998</v>
      </c>
      <c r="R87" s="160">
        <f t="shared" ref="R87" si="434">S87-Q87</f>
        <v>0</v>
      </c>
      <c r="S87" s="160">
        <f>VII.!$Q88</f>
        <v>2392.4499999999998</v>
      </c>
      <c r="T87" s="160">
        <f t="shared" ref="T87" si="435">U87-S87</f>
        <v>0</v>
      </c>
      <c r="U87" s="160">
        <f>VIII.!$Q88</f>
        <v>2392.4499999999998</v>
      </c>
      <c r="V87" s="160">
        <f t="shared" ref="V87" si="436">W87-U87</f>
        <v>0</v>
      </c>
      <c r="W87" s="160">
        <f>IX.!$Q88</f>
        <v>2392.4499999999998</v>
      </c>
      <c r="X87" s="160">
        <f t="shared" ref="X87" si="437">Y87-W87</f>
        <v>324.73</v>
      </c>
      <c r="Y87" s="160">
        <f>X.!$Q88</f>
        <v>2717.18</v>
      </c>
      <c r="Z87" s="160">
        <f t="shared" ref="Z87" si="438">AA87-Y87</f>
        <v>-2717.18</v>
      </c>
      <c r="AA87" s="160">
        <f>XI.!$Q88</f>
        <v>0</v>
      </c>
      <c r="AB87" s="160">
        <f t="shared" ref="AB87" si="439">AC87-AA87</f>
        <v>0</v>
      </c>
      <c r="AC87" s="160">
        <f>XII.!$Q88</f>
        <v>0</v>
      </c>
    </row>
    <row r="88" spans="1:29" x14ac:dyDescent="0.2">
      <c r="A88" s="111"/>
      <c r="B88" s="113"/>
      <c r="C88" s="115"/>
      <c r="D88" s="181"/>
      <c r="E88" s="167"/>
      <c r="F88" s="167"/>
      <c r="G88" s="188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</row>
    <row r="89" spans="1:29" x14ac:dyDescent="0.2">
      <c r="A89" s="111" t="s">
        <v>81</v>
      </c>
      <c r="B89" s="113"/>
      <c r="C89" s="115" t="s">
        <v>84</v>
      </c>
      <c r="D89" s="181">
        <f>XII.!Q89</f>
        <v>0</v>
      </c>
      <c r="E89" s="167">
        <f>I.!P89</f>
        <v>0</v>
      </c>
      <c r="F89" s="167">
        <f>X.!Q89</f>
        <v>0</v>
      </c>
      <c r="G89" s="188">
        <f>I.!$P90</f>
        <v>0</v>
      </c>
      <c r="H89" s="180">
        <f t="shared" ref="H89" si="440">I89-G89</f>
        <v>0</v>
      </c>
      <c r="I89" s="180">
        <f>II.!$P90</f>
        <v>0</v>
      </c>
      <c r="J89" s="180">
        <f t="shared" ref="J89" si="441">K89-I89</f>
        <v>0</v>
      </c>
      <c r="K89" s="180">
        <f>III.!$Q90</f>
        <v>0</v>
      </c>
      <c r="L89" s="180">
        <f t="shared" ref="L89" si="442">M89-K89</f>
        <v>0</v>
      </c>
      <c r="M89" s="180">
        <f>IV.!$P90</f>
        <v>0</v>
      </c>
      <c r="N89" s="180">
        <f t="shared" ref="N89" si="443">O89-M89</f>
        <v>0</v>
      </c>
      <c r="O89" s="180">
        <f>V.!$P90</f>
        <v>0</v>
      </c>
      <c r="P89" s="180">
        <f t="shared" ref="P89" si="444">Q89-O89</f>
        <v>0</v>
      </c>
      <c r="Q89" s="180">
        <f>VI.!$P90</f>
        <v>0</v>
      </c>
      <c r="R89" s="180">
        <f t="shared" ref="R89" si="445">S89-Q89</f>
        <v>0</v>
      </c>
      <c r="S89" s="180">
        <f>VII.!$Q90</f>
        <v>0</v>
      </c>
      <c r="T89" s="180">
        <f t="shared" ref="T89" si="446">U89-S89</f>
        <v>0</v>
      </c>
      <c r="U89" s="180">
        <f>VIII.!$Q90</f>
        <v>0</v>
      </c>
      <c r="V89" s="180">
        <f t="shared" ref="V89" si="447">W89-U89</f>
        <v>0</v>
      </c>
      <c r="W89" s="180">
        <f>IX.!$Q90</f>
        <v>0</v>
      </c>
      <c r="X89" s="180">
        <f t="shared" ref="X89" si="448">Y89-W89</f>
        <v>0</v>
      </c>
      <c r="Y89" s="180">
        <f>X.!$Q90</f>
        <v>0</v>
      </c>
      <c r="Z89" s="180">
        <f t="shared" ref="Z89" si="449">AA89-Y89</f>
        <v>0</v>
      </c>
      <c r="AA89" s="180">
        <f>XI.!$Q90</f>
        <v>0</v>
      </c>
      <c r="AB89" s="180">
        <f t="shared" ref="AB89" si="450">AC89-AA89</f>
        <v>0</v>
      </c>
      <c r="AC89" s="180">
        <f>XII.!$Q90</f>
        <v>0</v>
      </c>
    </row>
    <row r="90" spans="1:29" x14ac:dyDescent="0.2">
      <c r="A90" s="111"/>
      <c r="B90" s="113"/>
      <c r="C90" s="115"/>
      <c r="D90" s="181"/>
      <c r="E90" s="167"/>
      <c r="F90" s="167"/>
      <c r="G90" s="188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</row>
    <row r="91" spans="1:29" x14ac:dyDescent="0.2">
      <c r="A91" s="111" t="s">
        <v>85</v>
      </c>
      <c r="B91" s="113"/>
      <c r="C91" s="115" t="s">
        <v>86</v>
      </c>
      <c r="D91" s="181">
        <f>XII.!Q91</f>
        <v>1899</v>
      </c>
      <c r="E91" s="167">
        <f>I.!Q91</f>
        <v>1897</v>
      </c>
      <c r="F91" s="167">
        <f>X.!Q91</f>
        <v>1899</v>
      </c>
      <c r="G91" s="188">
        <f>I.!$Q92</f>
        <v>0</v>
      </c>
      <c r="H91" s="180">
        <f t="shared" ref="H91" si="451">I91-G91</f>
        <v>0</v>
      </c>
      <c r="I91" s="180">
        <f>II.!$Q92</f>
        <v>0</v>
      </c>
      <c r="J91" s="180">
        <f t="shared" ref="J91" si="452">K91-I91</f>
        <v>0</v>
      </c>
      <c r="K91" s="180">
        <f>III.!$Q92</f>
        <v>0</v>
      </c>
      <c r="L91" s="180">
        <f t="shared" ref="L91" si="453">M91-K91</f>
        <v>0</v>
      </c>
      <c r="M91" s="180">
        <f>IV.!$Q92</f>
        <v>0</v>
      </c>
      <c r="N91" s="180">
        <f t="shared" ref="N91" si="454">O91-M91</f>
        <v>0</v>
      </c>
      <c r="O91" s="180">
        <f>V.!$Q92</f>
        <v>0</v>
      </c>
      <c r="P91" s="180">
        <f t="shared" ref="P91" si="455">Q91-O91</f>
        <v>0</v>
      </c>
      <c r="Q91" s="180">
        <f>VI.!$Q92</f>
        <v>0</v>
      </c>
      <c r="R91" s="180">
        <f t="shared" ref="R91" si="456">S91-Q91</f>
        <v>0</v>
      </c>
      <c r="S91" s="180">
        <f>VII.!$Q92</f>
        <v>0</v>
      </c>
      <c r="T91" s="180">
        <f t="shared" ref="T91" si="457">U91-S91</f>
        <v>0</v>
      </c>
      <c r="U91" s="180">
        <f>VIII.!$Q92</f>
        <v>0</v>
      </c>
      <c r="V91" s="180">
        <f t="shared" ref="V91" si="458">W91-U91</f>
        <v>0</v>
      </c>
      <c r="W91" s="180">
        <f>IX.!$Q92</f>
        <v>0</v>
      </c>
      <c r="X91" s="180">
        <f t="shared" ref="X91" si="459">Y91-W91</f>
        <v>185.3</v>
      </c>
      <c r="Y91" s="180">
        <f>X.!$Q92</f>
        <v>185.3</v>
      </c>
      <c r="Z91" s="180">
        <f t="shared" ref="Z91" si="460">AA91-Y91</f>
        <v>-185.3</v>
      </c>
      <c r="AA91" s="180">
        <f>XI.!$Q92</f>
        <v>0</v>
      </c>
      <c r="AB91" s="180">
        <f t="shared" ref="AB91" si="461">AC91-AA91</f>
        <v>0</v>
      </c>
      <c r="AC91" s="180">
        <f>XII.!$Q92</f>
        <v>0</v>
      </c>
    </row>
    <row r="92" spans="1:29" x14ac:dyDescent="0.2">
      <c r="A92" s="111"/>
      <c r="B92" s="113"/>
      <c r="C92" s="115"/>
      <c r="D92" s="181"/>
      <c r="E92" s="167"/>
      <c r="F92" s="167"/>
      <c r="G92" s="188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</row>
    <row r="93" spans="1:29" x14ac:dyDescent="0.2">
      <c r="A93" s="111" t="s">
        <v>87</v>
      </c>
      <c r="B93" s="113"/>
      <c r="C93" s="115" t="s">
        <v>88</v>
      </c>
      <c r="D93" s="181">
        <f>XII.!Q93</f>
        <v>11760</v>
      </c>
      <c r="E93" s="167">
        <f>I.!Q93</f>
        <v>11760</v>
      </c>
      <c r="F93" s="167">
        <f>X.!Q93</f>
        <v>11760</v>
      </c>
      <c r="G93" s="188">
        <f>I.!$Q94</f>
        <v>295.94</v>
      </c>
      <c r="H93" s="180">
        <f t="shared" ref="H93" si="462">I93-G93</f>
        <v>83.829999999999984</v>
      </c>
      <c r="I93" s="180">
        <f>II.!$Q94</f>
        <v>379.77</v>
      </c>
      <c r="J93" s="180">
        <f t="shared" ref="J93" si="463">K93-I93</f>
        <v>127.50999999999999</v>
      </c>
      <c r="K93" s="180">
        <f>III.!$Q94</f>
        <v>507.28</v>
      </c>
      <c r="L93" s="180">
        <f t="shared" ref="L93" si="464">M93-K93</f>
        <v>41.370000000000005</v>
      </c>
      <c r="M93" s="180">
        <f>IV.!$Q94</f>
        <v>548.65</v>
      </c>
      <c r="N93" s="180">
        <f t="shared" ref="N93" si="465">O93-M93</f>
        <v>5053.3600000000006</v>
      </c>
      <c r="O93" s="180">
        <f>V.!$Q94</f>
        <v>5602.01</v>
      </c>
      <c r="P93" s="180">
        <f t="shared" ref="P93" si="466">Q93-O93</f>
        <v>500.86999999999989</v>
      </c>
      <c r="Q93" s="180">
        <f>VI.!$Q94</f>
        <v>6102.88</v>
      </c>
      <c r="R93" s="180">
        <f t="shared" ref="R93" si="467">S93-Q93</f>
        <v>1781.17</v>
      </c>
      <c r="S93" s="180">
        <f>VII.!$Q94</f>
        <v>7884.05</v>
      </c>
      <c r="T93" s="180">
        <f t="shared" ref="T93" si="468">U93-S93</f>
        <v>225.55000000000018</v>
      </c>
      <c r="U93" s="180">
        <f>VIII.!$Q94</f>
        <v>8109.6</v>
      </c>
      <c r="V93" s="180">
        <f t="shared" ref="V93" si="469">W93-U93</f>
        <v>1242.8999999999996</v>
      </c>
      <c r="W93" s="180">
        <f>IX.!$Q94</f>
        <v>9352.5</v>
      </c>
      <c r="X93" s="180">
        <f t="shared" ref="X93" si="470">Y93-W93</f>
        <v>1395.5900000000001</v>
      </c>
      <c r="Y93" s="180">
        <f>X.!$Q94</f>
        <v>10748.09</v>
      </c>
      <c r="Z93" s="180">
        <f t="shared" ref="Z93" si="471">AA93-Y93</f>
        <v>-10748.09</v>
      </c>
      <c r="AA93" s="180">
        <f>XI.!$Q94</f>
        <v>0</v>
      </c>
      <c r="AB93" s="180">
        <f t="shared" ref="AB93" si="472">AC93-AA93</f>
        <v>0</v>
      </c>
      <c r="AC93" s="180">
        <f>XII.!$Q94</f>
        <v>0</v>
      </c>
    </row>
    <row r="94" spans="1:29" ht="13.5" thickBot="1" x14ac:dyDescent="0.25">
      <c r="A94" s="112"/>
      <c r="B94" s="114"/>
      <c r="C94" s="116"/>
      <c r="D94" s="190"/>
      <c r="E94" s="168"/>
      <c r="F94" s="168"/>
      <c r="G94" s="189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</row>
    <row r="95" spans="1:29" s="82" customFormat="1" ht="13.5" thickBot="1" x14ac:dyDescent="0.25">
      <c r="A95" s="69"/>
      <c r="B95" s="69"/>
      <c r="C95" s="47"/>
      <c r="D95" s="79"/>
      <c r="E95" s="79"/>
      <c r="F95" s="79"/>
      <c r="G95" s="83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1:29" s="78" customFormat="1" ht="15" x14ac:dyDescent="0.25">
      <c r="A96" s="141" t="s">
        <v>89</v>
      </c>
      <c r="B96" s="142"/>
      <c r="C96" s="128" t="s">
        <v>90</v>
      </c>
      <c r="D96" s="193">
        <f>XII.!Q96</f>
        <v>163864</v>
      </c>
      <c r="E96" s="169">
        <f>I.!Q96</f>
        <v>157609</v>
      </c>
      <c r="F96" s="169">
        <f>X.!Q96</f>
        <v>162764</v>
      </c>
      <c r="G96" s="197">
        <f>I.!$Q97</f>
        <v>10197.009999999998</v>
      </c>
      <c r="H96" s="185">
        <f t="shared" ref="H96" si="473">I96-G96</f>
        <v>12433.650000000001</v>
      </c>
      <c r="I96" s="185">
        <f>II.!$Q97</f>
        <v>22630.66</v>
      </c>
      <c r="J96" s="185">
        <f t="shared" ref="J96" si="474">K96-I96</f>
        <v>10982.320000000003</v>
      </c>
      <c r="K96" s="185">
        <f>III.!$Q97</f>
        <v>33612.980000000003</v>
      </c>
      <c r="L96" s="185">
        <f t="shared" ref="L96" si="475">M96-K96</f>
        <v>10612.36</v>
      </c>
      <c r="M96" s="185">
        <f>IV.!$Q97</f>
        <v>44225.340000000004</v>
      </c>
      <c r="N96" s="185">
        <f t="shared" ref="N96" si="476">O96-M96</f>
        <v>12775.579999999994</v>
      </c>
      <c r="O96" s="185">
        <f>V.!$Q97</f>
        <v>57000.92</v>
      </c>
      <c r="P96" s="185">
        <f t="shared" ref="P96" si="477">Q96-O96</f>
        <v>10389.989999999991</v>
      </c>
      <c r="Q96" s="185">
        <f>VI.!$Q97</f>
        <v>67390.909999999989</v>
      </c>
      <c r="R96" s="185">
        <f t="shared" ref="R96" si="478">S96-Q96</f>
        <v>12110.300000000017</v>
      </c>
      <c r="S96" s="185">
        <f>VII.!$Q97</f>
        <v>79501.210000000006</v>
      </c>
      <c r="T96" s="185">
        <f t="shared" ref="T96" si="479">U96-S96</f>
        <v>10935.690000000002</v>
      </c>
      <c r="U96" s="185">
        <f>VIII.!$Q97</f>
        <v>90436.900000000009</v>
      </c>
      <c r="V96" s="185">
        <f t="shared" ref="V96" si="480">W96-U96</f>
        <v>10230.210000000006</v>
      </c>
      <c r="W96" s="185">
        <f>IX.!$Q97</f>
        <v>100667.11000000002</v>
      </c>
      <c r="X96" s="185">
        <f t="shared" ref="X96" si="481">Y96-W96</f>
        <v>12934.859999999971</v>
      </c>
      <c r="Y96" s="185">
        <f>X.!$Q97</f>
        <v>113601.96999999999</v>
      </c>
      <c r="Z96" s="185">
        <f t="shared" ref="Z96" si="482">AA96-Y96</f>
        <v>-113601.96999999999</v>
      </c>
      <c r="AA96" s="185">
        <f>XI.!$Q97</f>
        <v>0</v>
      </c>
      <c r="AB96" s="185">
        <f t="shared" ref="AB96" si="483">AC96-AA96</f>
        <v>0</v>
      </c>
      <c r="AC96" s="185">
        <f>XII.!$Q97</f>
        <v>0</v>
      </c>
    </row>
    <row r="97" spans="1:30" s="78" customFormat="1" ht="15.75" thickBot="1" x14ac:dyDescent="0.3">
      <c r="A97" s="143"/>
      <c r="B97" s="144"/>
      <c r="C97" s="129"/>
      <c r="D97" s="194"/>
      <c r="E97" s="170"/>
      <c r="F97" s="170"/>
      <c r="G97" s="198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</row>
    <row r="98" spans="1:30" ht="12.75" customHeight="1" x14ac:dyDescent="0.2">
      <c r="A98" s="123" t="s">
        <v>91</v>
      </c>
      <c r="B98" s="118"/>
      <c r="C98" s="120" t="s">
        <v>92</v>
      </c>
      <c r="D98" s="164">
        <f>XII.!Q98</f>
        <v>98950</v>
      </c>
      <c r="E98" s="171">
        <f>I.!Q98</f>
        <v>98950</v>
      </c>
      <c r="F98" s="171">
        <f>X.!Q98</f>
        <v>98950</v>
      </c>
      <c r="G98" s="202">
        <f>I.!$Q99</f>
        <v>6514.2499999999991</v>
      </c>
      <c r="H98" s="160">
        <f t="shared" ref="H98" si="484">I98-G98</f>
        <v>8309.7099999999991</v>
      </c>
      <c r="I98" s="160">
        <f>II.!$Q99</f>
        <v>14823.96</v>
      </c>
      <c r="J98" s="160">
        <f t="shared" ref="J98" si="485">K98-I98</f>
        <v>6297.16</v>
      </c>
      <c r="K98" s="160">
        <f>III.!$Q99</f>
        <v>21121.119999999999</v>
      </c>
      <c r="L98" s="160">
        <f t="shared" ref="L98" si="486">M98-K98</f>
        <v>7387.6900000000023</v>
      </c>
      <c r="M98" s="160">
        <f>IV.!$Q99</f>
        <v>28508.81</v>
      </c>
      <c r="N98" s="160">
        <f t="shared" ref="N98" si="487">O98-M98</f>
        <v>9942.73</v>
      </c>
      <c r="O98" s="160">
        <f>V.!$Q99</f>
        <v>38451.54</v>
      </c>
      <c r="P98" s="160">
        <f t="shared" ref="P98" si="488">Q98-O98</f>
        <v>7142.3999999999942</v>
      </c>
      <c r="Q98" s="160">
        <f>VI.!$Q99</f>
        <v>45593.939999999995</v>
      </c>
      <c r="R98" s="160">
        <f t="shared" ref="R98" si="489">S98-Q98</f>
        <v>8165.8500000000131</v>
      </c>
      <c r="S98" s="160">
        <f>VII.!$Q99</f>
        <v>53759.790000000008</v>
      </c>
      <c r="T98" s="160">
        <f t="shared" ref="T98" si="490">U98-S98</f>
        <v>7290.1599999999962</v>
      </c>
      <c r="U98" s="160">
        <f>VIII.!$Q99</f>
        <v>61049.950000000004</v>
      </c>
      <c r="V98" s="160">
        <f t="shared" ref="V98" si="491">W98-U98</f>
        <v>6574.2199999999939</v>
      </c>
      <c r="W98" s="160">
        <f>IX.!$Q99</f>
        <v>67624.17</v>
      </c>
      <c r="X98" s="160">
        <f t="shared" ref="X98" si="492">Y98-W98</f>
        <v>8122.7700000000041</v>
      </c>
      <c r="Y98" s="160">
        <f>X.!$Q99</f>
        <v>75746.94</v>
      </c>
      <c r="Z98" s="160">
        <f t="shared" ref="Z98" si="493">AA98-Y98</f>
        <v>-75746.94</v>
      </c>
      <c r="AA98" s="160">
        <f>XI.!$Q99</f>
        <v>0</v>
      </c>
      <c r="AB98" s="160">
        <f t="shared" ref="AB98" si="494">AC98-AA98</f>
        <v>0</v>
      </c>
      <c r="AC98" s="160">
        <f>XII.!$Q99</f>
        <v>0</v>
      </c>
    </row>
    <row r="99" spans="1:30" ht="15" x14ac:dyDescent="0.2">
      <c r="A99" s="111"/>
      <c r="B99" s="113"/>
      <c r="C99" s="115"/>
      <c r="D99" s="181"/>
      <c r="E99" s="167"/>
      <c r="F99" s="167"/>
      <c r="G99" s="188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72"/>
    </row>
    <row r="100" spans="1:30" ht="15" x14ac:dyDescent="0.2">
      <c r="A100" s="111" t="s">
        <v>93</v>
      </c>
      <c r="B100" s="113"/>
      <c r="C100" s="115" t="s">
        <v>94</v>
      </c>
      <c r="D100" s="181">
        <f>XII.!Q100</f>
        <v>350</v>
      </c>
      <c r="E100" s="167">
        <f>I.!Q100</f>
        <v>350</v>
      </c>
      <c r="F100" s="167">
        <f>X.!Q100</f>
        <v>350</v>
      </c>
      <c r="G100" s="188">
        <f>I.!$Q101</f>
        <v>0</v>
      </c>
      <c r="H100" s="180">
        <f t="shared" ref="H100" si="495">I100-G100</f>
        <v>0</v>
      </c>
      <c r="I100" s="180">
        <f>II.!$Q101</f>
        <v>0</v>
      </c>
      <c r="J100" s="180">
        <f t="shared" ref="J100" si="496">K100-I100</f>
        <v>0</v>
      </c>
      <c r="K100" s="180">
        <f>III.!$Q101</f>
        <v>0</v>
      </c>
      <c r="L100" s="180">
        <f t="shared" ref="L100" si="497">M100-K100</f>
        <v>0</v>
      </c>
      <c r="M100" s="180">
        <f>IV.!$Q101</f>
        <v>0</v>
      </c>
      <c r="N100" s="180">
        <f t="shared" ref="N100" si="498">O100-M100</f>
        <v>0</v>
      </c>
      <c r="O100" s="180">
        <f>V.!$Q101</f>
        <v>0</v>
      </c>
      <c r="P100" s="180">
        <f t="shared" ref="P100" si="499">Q100-O100</f>
        <v>0</v>
      </c>
      <c r="Q100" s="180">
        <f>VI.!$Q101</f>
        <v>0</v>
      </c>
      <c r="R100" s="180">
        <f t="shared" ref="R100" si="500">S100-Q100</f>
        <v>0</v>
      </c>
      <c r="S100" s="180">
        <f>VII.!$Q101</f>
        <v>0</v>
      </c>
      <c r="T100" s="180">
        <f t="shared" ref="T100" si="501">U100-S100</f>
        <v>0</v>
      </c>
      <c r="U100" s="180">
        <f>VIII.!$Q101</f>
        <v>0</v>
      </c>
      <c r="V100" s="180">
        <f t="shared" ref="V100" si="502">W100-U100</f>
        <v>0</v>
      </c>
      <c r="W100" s="180">
        <f>IX.!$Q101</f>
        <v>0</v>
      </c>
      <c r="X100" s="180">
        <f t="shared" ref="X100" si="503">Y100-W100</f>
        <v>0</v>
      </c>
      <c r="Y100" s="180">
        <f>X.!$Q101</f>
        <v>0</v>
      </c>
      <c r="Z100" s="180">
        <f t="shared" ref="Z100" si="504">AA100-Y100</f>
        <v>0</v>
      </c>
      <c r="AA100" s="180">
        <f>XI.!$Q101</f>
        <v>0</v>
      </c>
      <c r="AB100" s="180">
        <f t="shared" ref="AB100" si="505">AC100-AA100</f>
        <v>0</v>
      </c>
      <c r="AC100" s="180">
        <f>XII.!$Q101</f>
        <v>0</v>
      </c>
      <c r="AD100" s="72"/>
    </row>
    <row r="101" spans="1:30" x14ac:dyDescent="0.2">
      <c r="A101" s="111"/>
      <c r="B101" s="113"/>
      <c r="C101" s="115"/>
      <c r="D101" s="181"/>
      <c r="E101" s="167"/>
      <c r="F101" s="167"/>
      <c r="G101" s="188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</row>
    <row r="102" spans="1:30" x14ac:dyDescent="0.2">
      <c r="A102" s="111" t="s">
        <v>95</v>
      </c>
      <c r="B102" s="113"/>
      <c r="C102" s="115" t="s">
        <v>96</v>
      </c>
      <c r="D102" s="181">
        <f>XII.!Q102</f>
        <v>46223</v>
      </c>
      <c r="E102" s="167">
        <f>I.!Q102</f>
        <v>43723</v>
      </c>
      <c r="F102" s="167">
        <f>X.!Q102</f>
        <v>46223</v>
      </c>
      <c r="G102" s="188">
        <f>I.!$Q103</f>
        <v>3299.5699999999997</v>
      </c>
      <c r="H102" s="180">
        <f t="shared" ref="H102" si="506">I102-G102</f>
        <v>3505.6800000000003</v>
      </c>
      <c r="I102" s="180">
        <f>II.!$Q103</f>
        <v>6805.25</v>
      </c>
      <c r="J102" s="180">
        <f t="shared" ref="J102" si="507">K102-I102</f>
        <v>3434.16</v>
      </c>
      <c r="K102" s="180">
        <f>III.!$Q103</f>
        <v>10239.41</v>
      </c>
      <c r="L102" s="180">
        <f t="shared" ref="L102" si="508">M102-K102</f>
        <v>2639.7700000000004</v>
      </c>
      <c r="M102" s="180">
        <f>IV.!$Q103</f>
        <v>12879.18</v>
      </c>
      <c r="N102" s="180">
        <f t="shared" ref="N102" si="509">O102-M102</f>
        <v>1831.1499999999978</v>
      </c>
      <c r="O102" s="180">
        <f>V.!$Q103</f>
        <v>14710.329999999998</v>
      </c>
      <c r="P102" s="180">
        <f t="shared" ref="P102" si="510">Q102-O102</f>
        <v>2175.9200000000019</v>
      </c>
      <c r="Q102" s="180">
        <f>VI.!$Q103</f>
        <v>16886.25</v>
      </c>
      <c r="R102" s="180">
        <f t="shared" ref="R102" si="511">S102-Q102</f>
        <v>2387.6800000000003</v>
      </c>
      <c r="S102" s="180">
        <f>VII.!$Q103</f>
        <v>19273.93</v>
      </c>
      <c r="T102" s="180">
        <f t="shared" ref="T102" si="512">U102-S102</f>
        <v>2759.7799999999988</v>
      </c>
      <c r="U102" s="180">
        <f>VIII.!$Q103</f>
        <v>22033.71</v>
      </c>
      <c r="V102" s="180">
        <f t="shared" ref="V102" si="513">W102-U102</f>
        <v>2757.4700000000048</v>
      </c>
      <c r="W102" s="180">
        <f>IX.!$Q103</f>
        <v>24791.180000000004</v>
      </c>
      <c r="X102" s="180">
        <f t="shared" ref="X102" si="514">Y102-W102</f>
        <v>2260.2899999999972</v>
      </c>
      <c r="Y102" s="180">
        <f>X.!$Q103</f>
        <v>27051.47</v>
      </c>
      <c r="Z102" s="180">
        <f t="shared" ref="Z102" si="515">AA102-Y102</f>
        <v>-27051.47</v>
      </c>
      <c r="AA102" s="180">
        <f>XI.!$Q103</f>
        <v>0</v>
      </c>
      <c r="AB102" s="180">
        <f t="shared" ref="AB102" si="516">AC102-AA102</f>
        <v>0</v>
      </c>
      <c r="AC102" s="180">
        <f>XII.!$Q103</f>
        <v>0</v>
      </c>
    </row>
    <row r="103" spans="1:30" x14ac:dyDescent="0.2">
      <c r="A103" s="111"/>
      <c r="B103" s="113"/>
      <c r="C103" s="115"/>
      <c r="D103" s="181"/>
      <c r="E103" s="167"/>
      <c r="F103" s="167"/>
      <c r="G103" s="188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</row>
    <row r="104" spans="1:30" x14ac:dyDescent="0.2">
      <c r="A104" s="111" t="s">
        <v>97</v>
      </c>
      <c r="B104" s="113"/>
      <c r="C104" s="115" t="s">
        <v>98</v>
      </c>
      <c r="D104" s="181">
        <f>XII.!Q104</f>
        <v>627</v>
      </c>
      <c r="E104" s="167">
        <f>I.!Q104</f>
        <v>516</v>
      </c>
      <c r="F104" s="167">
        <f>X.!Q104</f>
        <v>627</v>
      </c>
      <c r="G104" s="188">
        <f>I.!$Q105</f>
        <v>36.42</v>
      </c>
      <c r="H104" s="180">
        <f t="shared" ref="H104" si="517">I104-G104</f>
        <v>98.38000000000001</v>
      </c>
      <c r="I104" s="180">
        <f>II.!$Q105</f>
        <v>134.80000000000001</v>
      </c>
      <c r="J104" s="180">
        <f t="shared" ref="J104" si="518">K104-I104</f>
        <v>66.979999999999961</v>
      </c>
      <c r="K104" s="180">
        <f>III.!$Q105</f>
        <v>201.77999999999997</v>
      </c>
      <c r="L104" s="180">
        <f t="shared" ref="L104" si="519">M104-K104</f>
        <v>84.740000000000009</v>
      </c>
      <c r="M104" s="180">
        <f>IV.!$Q105</f>
        <v>286.52</v>
      </c>
      <c r="N104" s="180">
        <f t="shared" ref="N104" si="520">O104-M104</f>
        <v>63.870000000000005</v>
      </c>
      <c r="O104" s="180">
        <f>V.!$Q105</f>
        <v>350.39</v>
      </c>
      <c r="P104" s="180">
        <f t="shared" ref="P104" si="521">Q104-O104</f>
        <v>75.860000000000014</v>
      </c>
      <c r="Q104" s="180">
        <f>VI.!$Q105</f>
        <v>426.25</v>
      </c>
      <c r="R104" s="180">
        <f t="shared" ref="R104" si="522">S104-Q104</f>
        <v>87.639999999999986</v>
      </c>
      <c r="S104" s="180">
        <f>VII.!$Q105</f>
        <v>513.89</v>
      </c>
      <c r="T104" s="180">
        <f t="shared" ref="T104" si="523">U104-S104</f>
        <v>75.860000000000014</v>
      </c>
      <c r="U104" s="180">
        <f>VIII.!$Q105</f>
        <v>589.75</v>
      </c>
      <c r="V104" s="180">
        <f t="shared" ref="V104" si="524">W104-U104</f>
        <v>88.63</v>
      </c>
      <c r="W104" s="180">
        <f>IX.!$Q105</f>
        <v>678.38</v>
      </c>
      <c r="X104" s="180">
        <f t="shared" ref="X104" si="525">Y104-W104</f>
        <v>75.860000000000014</v>
      </c>
      <c r="Y104" s="180">
        <f>X.!$Q105</f>
        <v>754.24</v>
      </c>
      <c r="Z104" s="180">
        <f t="shared" ref="Z104" si="526">AA104-Y104</f>
        <v>-754.24</v>
      </c>
      <c r="AA104" s="180">
        <f>XI.!$Q105</f>
        <v>0</v>
      </c>
      <c r="AB104" s="180">
        <f t="shared" ref="AB104" si="527">AC104-AA104</f>
        <v>0</v>
      </c>
      <c r="AC104" s="180">
        <f>XII.!$Q105</f>
        <v>0</v>
      </c>
    </row>
    <row r="105" spans="1:30" x14ac:dyDescent="0.2">
      <c r="A105" s="111"/>
      <c r="B105" s="113"/>
      <c r="C105" s="115"/>
      <c r="D105" s="181"/>
      <c r="E105" s="167"/>
      <c r="F105" s="167"/>
      <c r="G105" s="188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</row>
    <row r="106" spans="1:30" x14ac:dyDescent="0.2">
      <c r="A106" s="111" t="s">
        <v>100</v>
      </c>
      <c r="B106" s="113"/>
      <c r="C106" s="115" t="s">
        <v>101</v>
      </c>
      <c r="D106" s="181">
        <f>XII.!Q106</f>
        <v>17714</v>
      </c>
      <c r="E106" s="167">
        <f>I.!Q106</f>
        <v>14070</v>
      </c>
      <c r="F106" s="167">
        <f>X.!Q106</f>
        <v>16614</v>
      </c>
      <c r="G106" s="188">
        <f>I.!$Q107</f>
        <v>346.77</v>
      </c>
      <c r="H106" s="180">
        <f t="shared" ref="H106" si="528">I106-G106</f>
        <v>519.88</v>
      </c>
      <c r="I106" s="180">
        <f>II.!$Q107</f>
        <v>866.65</v>
      </c>
      <c r="J106" s="180">
        <f t="shared" ref="J106" si="529">K106-I106</f>
        <v>1184.02</v>
      </c>
      <c r="K106" s="180">
        <f>III.!$Q107</f>
        <v>2050.67</v>
      </c>
      <c r="L106" s="180">
        <f t="shared" ref="L106" si="530">M106-K106</f>
        <v>500.15999999999985</v>
      </c>
      <c r="M106" s="180">
        <f>IV.!$Q107</f>
        <v>2550.83</v>
      </c>
      <c r="N106" s="180">
        <f t="shared" ref="N106" si="531">O106-M106</f>
        <v>937.82999999999993</v>
      </c>
      <c r="O106" s="180">
        <f>V.!$Q107</f>
        <v>3488.66</v>
      </c>
      <c r="P106" s="180">
        <f t="shared" ref="P106" si="532">Q106-O106</f>
        <v>995.8100000000004</v>
      </c>
      <c r="Q106" s="180">
        <f>VI.!$Q107</f>
        <v>4484.47</v>
      </c>
      <c r="R106" s="180">
        <f t="shared" ref="R106" si="533">S106-Q106</f>
        <v>1469.1299999999992</v>
      </c>
      <c r="S106" s="180">
        <f>VII.!$Q107</f>
        <v>5953.5999999999995</v>
      </c>
      <c r="T106" s="180">
        <f t="shared" ref="T106" si="534">U106-S106</f>
        <v>809.89000000000033</v>
      </c>
      <c r="U106" s="180">
        <f>VIII.!$Q107</f>
        <v>6763.49</v>
      </c>
      <c r="V106" s="207">
        <f t="shared" ref="V106" si="535">W106-U106</f>
        <v>809.89000000000033</v>
      </c>
      <c r="W106" s="180">
        <f>IX.!$Q107</f>
        <v>7573.38</v>
      </c>
      <c r="X106" s="180">
        <f t="shared" ref="X106" si="536">Y106-W106</f>
        <v>2475.9399999999996</v>
      </c>
      <c r="Y106" s="180">
        <f>X.!$Q107</f>
        <v>10049.32</v>
      </c>
      <c r="Z106" s="180">
        <f t="shared" ref="Z106" si="537">AA106-Y106</f>
        <v>-10049.32</v>
      </c>
      <c r="AA106" s="180">
        <f>XI.!$Q107</f>
        <v>0</v>
      </c>
      <c r="AB106" s="180">
        <f t="shared" ref="AB106" si="538">AC106-AA106</f>
        <v>0</v>
      </c>
      <c r="AC106" s="180">
        <f>XII.!$Q107</f>
        <v>0</v>
      </c>
    </row>
    <row r="107" spans="1:30" ht="13.5" thickBot="1" x14ac:dyDescent="0.25">
      <c r="A107" s="112"/>
      <c r="B107" s="114"/>
      <c r="C107" s="115"/>
      <c r="D107" s="190"/>
      <c r="E107" s="168"/>
      <c r="F107" s="168"/>
      <c r="G107" s="189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208"/>
      <c r="W107" s="187"/>
      <c r="X107" s="187"/>
      <c r="Y107" s="187"/>
      <c r="Z107" s="187"/>
      <c r="AA107" s="187"/>
      <c r="AB107" s="187"/>
      <c r="AC107" s="187"/>
    </row>
    <row r="108" spans="1:30" s="82" customFormat="1" ht="13.5" thickBot="1" x14ac:dyDescent="0.25">
      <c r="A108" s="69"/>
      <c r="B108" s="69"/>
      <c r="C108" s="47"/>
      <c r="D108" s="79"/>
      <c r="E108" s="79"/>
      <c r="F108" s="79"/>
      <c r="G108" s="83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1:30" s="78" customFormat="1" ht="15" x14ac:dyDescent="0.25">
      <c r="A109" s="141" t="s">
        <v>103</v>
      </c>
      <c r="B109" s="142"/>
      <c r="C109" s="128" t="s">
        <v>104</v>
      </c>
      <c r="D109" s="193">
        <f>XII.!Q109</f>
        <v>199127</v>
      </c>
      <c r="E109" s="169">
        <f>I.!Q109</f>
        <v>187500</v>
      </c>
      <c r="F109" s="169">
        <f>X.!Q109</f>
        <v>199827</v>
      </c>
      <c r="G109" s="195">
        <f>I.!$Q110</f>
        <v>14698.34</v>
      </c>
      <c r="H109" s="185">
        <f t="shared" ref="H109" si="539">I109-G109</f>
        <v>14132.669999999998</v>
      </c>
      <c r="I109" s="185">
        <f>II.!$Q110</f>
        <v>28831.01</v>
      </c>
      <c r="J109" s="185">
        <f t="shared" ref="J109" si="540">K109-I109</f>
        <v>14176.110000000004</v>
      </c>
      <c r="K109" s="185">
        <f>III.!$Q110</f>
        <v>43007.12</v>
      </c>
      <c r="L109" s="185">
        <f t="shared" ref="L109" si="541">M109-K109</f>
        <v>17189.150000000001</v>
      </c>
      <c r="M109" s="185">
        <f>IV.!$Q110</f>
        <v>60196.270000000004</v>
      </c>
      <c r="N109" s="185">
        <f t="shared" ref="N109" si="542">O109-M109</f>
        <v>20365.050000000003</v>
      </c>
      <c r="O109" s="185">
        <f>V.!$Q110</f>
        <v>80561.320000000007</v>
      </c>
      <c r="P109" s="185">
        <f t="shared" ref="P109" si="543">Q109-O109</f>
        <v>21232.429999999993</v>
      </c>
      <c r="Q109" s="185">
        <f>VI.!$Q110</f>
        <v>101793.75</v>
      </c>
      <c r="R109" s="185">
        <f t="shared" ref="R109" si="544">S109-Q109</f>
        <v>21401.440000000002</v>
      </c>
      <c r="S109" s="185">
        <f>VII.!$Q110</f>
        <v>123195.19</v>
      </c>
      <c r="T109" s="185">
        <f t="shared" ref="T109" si="545">U109-S109</f>
        <v>16338.620000000024</v>
      </c>
      <c r="U109" s="185">
        <f>VIII.!$Q110</f>
        <v>139533.81000000003</v>
      </c>
      <c r="V109" s="185">
        <f t="shared" ref="V109" si="546">W109-U109</f>
        <v>17655.75999999998</v>
      </c>
      <c r="W109" s="185">
        <f>IX.!$Q110</f>
        <v>157189.57</v>
      </c>
      <c r="X109" s="185">
        <f t="shared" ref="X109" si="547">Y109-W109</f>
        <v>14173.899999999994</v>
      </c>
      <c r="Y109" s="185">
        <f>X.!$Q110</f>
        <v>171363.47</v>
      </c>
      <c r="Z109" s="185">
        <f t="shared" ref="Z109" si="548">AA109-Y109</f>
        <v>-171363.47</v>
      </c>
      <c r="AA109" s="185">
        <f>XI.!$Q110</f>
        <v>0</v>
      </c>
      <c r="AB109" s="185">
        <f t="shared" ref="AB109" si="549">AC109-AA109</f>
        <v>0</v>
      </c>
      <c r="AC109" s="185">
        <f>XII.!$Q110</f>
        <v>0</v>
      </c>
    </row>
    <row r="110" spans="1:30" s="78" customFormat="1" ht="15.75" thickBot="1" x14ac:dyDescent="0.3">
      <c r="A110" s="143"/>
      <c r="B110" s="144"/>
      <c r="C110" s="129"/>
      <c r="D110" s="194"/>
      <c r="E110" s="170"/>
      <c r="F110" s="170"/>
      <c r="G110" s="19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</row>
    <row r="111" spans="1:30" x14ac:dyDescent="0.2">
      <c r="A111" s="123" t="s">
        <v>105</v>
      </c>
      <c r="B111" s="118"/>
      <c r="C111" s="120" t="s">
        <v>106</v>
      </c>
      <c r="D111" s="164">
        <f>XII.!Q111</f>
        <v>197657</v>
      </c>
      <c r="E111" s="171">
        <f>I.!Q111</f>
        <v>185700</v>
      </c>
      <c r="F111" s="171">
        <f>X.!Q111</f>
        <v>198357</v>
      </c>
      <c r="G111" s="192">
        <f>I.!$Q112</f>
        <v>14666.55</v>
      </c>
      <c r="H111" s="160">
        <f t="shared" ref="H111" si="550">I111-G111</f>
        <v>13534.8</v>
      </c>
      <c r="I111" s="160">
        <f>II.!$Q112</f>
        <v>28201.35</v>
      </c>
      <c r="J111" s="160">
        <f t="shared" ref="J111" si="551">K111-I111</f>
        <v>14098.080000000002</v>
      </c>
      <c r="K111" s="160">
        <f>III.!$Q112</f>
        <v>42299.43</v>
      </c>
      <c r="L111" s="160">
        <f t="shared" ref="L111" si="552">M111-K111</f>
        <v>17111.120000000003</v>
      </c>
      <c r="M111" s="160">
        <f>IV.!$Q112</f>
        <v>59410.55</v>
      </c>
      <c r="N111" s="160">
        <f t="shared" ref="N111" si="553">O111-M111</f>
        <v>20254.580000000002</v>
      </c>
      <c r="O111" s="160">
        <f>V.!$Q112</f>
        <v>79665.13</v>
      </c>
      <c r="P111" s="160">
        <f t="shared" ref="P111" si="554">Q111-O111</f>
        <v>21191.429999999993</v>
      </c>
      <c r="Q111" s="160">
        <f>VI.!$Q112</f>
        <v>100856.56</v>
      </c>
      <c r="R111" s="160">
        <f t="shared" ref="R111" si="555">S111-Q111</f>
        <v>21325.680000000008</v>
      </c>
      <c r="S111" s="160">
        <f>VII.!$Q112</f>
        <v>122182.24</v>
      </c>
      <c r="T111" s="160">
        <f t="shared" ref="T111" si="556">U111-S111</f>
        <v>16228.150000000009</v>
      </c>
      <c r="U111" s="160">
        <f>VIII.!$Q112</f>
        <v>138410.39000000001</v>
      </c>
      <c r="V111" s="160">
        <f t="shared" ref="V111" si="557">W111-U111</f>
        <v>17614.75999999998</v>
      </c>
      <c r="W111" s="160">
        <f>IX.!$Q112</f>
        <v>156025.15</v>
      </c>
      <c r="X111" s="160">
        <f t="shared" ref="X111" si="558">Y111-W111</f>
        <v>13971.010000000009</v>
      </c>
      <c r="Y111" s="160">
        <f>X.!$Q112</f>
        <v>169996.16</v>
      </c>
      <c r="Z111" s="160">
        <f t="shared" ref="Z111" si="559">AA111-Y111</f>
        <v>-169996.16</v>
      </c>
      <c r="AA111" s="160">
        <f>XI.!$Q112</f>
        <v>0</v>
      </c>
      <c r="AB111" s="160">
        <f t="shared" ref="AB111" si="560">AC111-AA111</f>
        <v>0</v>
      </c>
      <c r="AC111" s="160">
        <f>XII.!$Q112</f>
        <v>0</v>
      </c>
    </row>
    <row r="112" spans="1:30" x14ac:dyDescent="0.2">
      <c r="A112" s="111"/>
      <c r="B112" s="113"/>
      <c r="C112" s="115"/>
      <c r="D112" s="181"/>
      <c r="E112" s="167"/>
      <c r="F112" s="167"/>
      <c r="G112" s="182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</row>
    <row r="113" spans="1:30" x14ac:dyDescent="0.2">
      <c r="A113" s="111" t="s">
        <v>107</v>
      </c>
      <c r="B113" s="113"/>
      <c r="C113" s="115" t="s">
        <v>108</v>
      </c>
      <c r="D113" s="181">
        <f>XII.!Q113</f>
        <v>1470</v>
      </c>
      <c r="E113" s="167">
        <f>I.!Q113</f>
        <v>1800</v>
      </c>
      <c r="F113" s="167">
        <f>X.!Q113</f>
        <v>1470</v>
      </c>
      <c r="G113" s="182">
        <f>I.!$Q114</f>
        <v>31.79</v>
      </c>
      <c r="H113" s="180">
        <f t="shared" ref="H113" si="561">I113-G113</f>
        <v>597.87</v>
      </c>
      <c r="I113" s="180">
        <f>II.!$Q114</f>
        <v>629.66</v>
      </c>
      <c r="J113" s="180">
        <f t="shared" ref="J113" si="562">K113-I113</f>
        <v>78.030000000000086</v>
      </c>
      <c r="K113" s="180">
        <f>III.!$Q114</f>
        <v>707.69</v>
      </c>
      <c r="L113" s="180">
        <f t="shared" ref="L113" si="563">M113-K113</f>
        <v>78.029999999999973</v>
      </c>
      <c r="M113" s="180">
        <f>IV.!$Q114</f>
        <v>785.72</v>
      </c>
      <c r="N113" s="180">
        <f t="shared" ref="N113" si="564">O113-M113</f>
        <v>110.47000000000003</v>
      </c>
      <c r="O113" s="180">
        <f>V.!$Q114</f>
        <v>896.19</v>
      </c>
      <c r="P113" s="180">
        <f t="shared" ref="P113" si="565">Q113-O113</f>
        <v>41</v>
      </c>
      <c r="Q113" s="180">
        <f>VI.!$Q114</f>
        <v>937.19</v>
      </c>
      <c r="R113" s="180">
        <f t="shared" ref="R113" si="566">S113-Q113</f>
        <v>75.759999999999991</v>
      </c>
      <c r="S113" s="180">
        <f>VII.!$Q114</f>
        <v>1012.95</v>
      </c>
      <c r="T113" s="180">
        <f t="shared" ref="T113" si="567">U113-S113</f>
        <v>110.47000000000003</v>
      </c>
      <c r="U113" s="180">
        <f>VIII.!$Q114</f>
        <v>1123.42</v>
      </c>
      <c r="V113" s="180">
        <f t="shared" ref="V113" si="568">W113-U113</f>
        <v>41</v>
      </c>
      <c r="W113" s="180">
        <f>IX.!$Q114</f>
        <v>1164.42</v>
      </c>
      <c r="X113" s="180">
        <f t="shared" ref="X113" si="569">Y113-W113</f>
        <v>202.88999999999987</v>
      </c>
      <c r="Y113" s="180">
        <f>X.!$Q114</f>
        <v>1367.31</v>
      </c>
      <c r="Z113" s="180">
        <f t="shared" ref="Z113" si="570">AA113-Y113</f>
        <v>-1367.31</v>
      </c>
      <c r="AA113" s="180">
        <f>XI.!$Q114</f>
        <v>0</v>
      </c>
      <c r="AB113" s="180">
        <f t="shared" ref="AB113" si="571">AC113-AA113</f>
        <v>0</v>
      </c>
      <c r="AC113" s="180">
        <f>XII.!$Q114</f>
        <v>0</v>
      </c>
    </row>
    <row r="114" spans="1:30" ht="13.5" thickBot="1" x14ac:dyDescent="0.25">
      <c r="A114" s="112"/>
      <c r="B114" s="114"/>
      <c r="C114" s="116"/>
      <c r="D114" s="190"/>
      <c r="E114" s="168"/>
      <c r="F114" s="168"/>
      <c r="G114" s="191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</row>
    <row r="115" spans="1:30" s="82" customFormat="1" ht="13.5" thickBot="1" x14ac:dyDescent="0.25">
      <c r="A115" s="69"/>
      <c r="B115" s="69"/>
      <c r="C115" s="47"/>
      <c r="D115" s="79"/>
      <c r="E115" s="79"/>
      <c r="F115" s="79"/>
      <c r="G115" s="83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</row>
    <row r="116" spans="1:30" s="78" customFormat="1" ht="15" x14ac:dyDescent="0.25">
      <c r="A116" s="141" t="s">
        <v>110</v>
      </c>
      <c r="B116" s="142"/>
      <c r="C116" s="128" t="s">
        <v>111</v>
      </c>
      <c r="D116" s="193">
        <f>XII.!Q116</f>
        <v>139060</v>
      </c>
      <c r="E116" s="169">
        <f>I.!Q116</f>
        <v>235560</v>
      </c>
      <c r="F116" s="169">
        <f>X.!Q116</f>
        <v>136560</v>
      </c>
      <c r="G116" s="197">
        <f>I.!$Q117</f>
        <v>3185.89</v>
      </c>
      <c r="H116" s="185">
        <f t="shared" ref="H116" si="572">I116-G116</f>
        <v>5871.27</v>
      </c>
      <c r="I116" s="185">
        <f>II.!$Q117</f>
        <v>9057.16</v>
      </c>
      <c r="J116" s="185">
        <f t="shared" ref="J116" si="573">K116-I116</f>
        <v>4208.24</v>
      </c>
      <c r="K116" s="185">
        <f>III.!$Q117</f>
        <v>13265.4</v>
      </c>
      <c r="L116" s="185">
        <f t="shared" ref="L116" si="574">M116-K116</f>
        <v>7425.7899999999991</v>
      </c>
      <c r="M116" s="185">
        <f>IV.!$Q117</f>
        <v>20691.189999999999</v>
      </c>
      <c r="N116" s="185">
        <f t="shared" ref="N116" si="575">O116-M116</f>
        <v>4459.43</v>
      </c>
      <c r="O116" s="185">
        <f>V.!$Q117</f>
        <v>25150.62</v>
      </c>
      <c r="P116" s="185">
        <f t="shared" ref="P116" si="576">Q116-O116</f>
        <v>5688.25</v>
      </c>
      <c r="Q116" s="185">
        <f>VI.!$Q117</f>
        <v>30838.87</v>
      </c>
      <c r="R116" s="185">
        <f t="shared" ref="R116" si="577">S116-Q116</f>
        <v>6295.2400000000016</v>
      </c>
      <c r="S116" s="185">
        <f>VII.!$Q117</f>
        <v>37134.11</v>
      </c>
      <c r="T116" s="185">
        <f t="shared" ref="T116" si="578">U116-S116</f>
        <v>6307.9399999999951</v>
      </c>
      <c r="U116" s="185">
        <f>VIII.!$Q117</f>
        <v>43442.049999999996</v>
      </c>
      <c r="V116" s="185">
        <f t="shared" ref="V116" si="579">W116-U116</f>
        <v>2736.7800000000061</v>
      </c>
      <c r="W116" s="185">
        <f>IX.!$Q117</f>
        <v>46178.83</v>
      </c>
      <c r="X116" s="185">
        <f t="shared" ref="X116" si="580">Y116-W116</f>
        <v>6136.5399999999936</v>
      </c>
      <c r="Y116" s="185">
        <f>X.!$Q117</f>
        <v>52315.369999999995</v>
      </c>
      <c r="Z116" s="185">
        <f t="shared" ref="Z116" si="581">AA116-Y116</f>
        <v>-52315.369999999995</v>
      </c>
      <c r="AA116" s="185">
        <f>XI.!$Q117</f>
        <v>0</v>
      </c>
      <c r="AB116" s="185">
        <f t="shared" ref="AB116" si="582">AC116-AA116</f>
        <v>0</v>
      </c>
      <c r="AC116" s="185">
        <f>XII.!$Q117</f>
        <v>0</v>
      </c>
    </row>
    <row r="117" spans="1:30" s="78" customFormat="1" ht="15.75" thickBot="1" x14ac:dyDescent="0.3">
      <c r="A117" s="143"/>
      <c r="B117" s="144"/>
      <c r="C117" s="129"/>
      <c r="D117" s="194"/>
      <c r="E117" s="170"/>
      <c r="F117" s="170"/>
      <c r="G117" s="198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</row>
    <row r="118" spans="1:30" ht="12.75" customHeight="1" x14ac:dyDescent="0.2">
      <c r="A118" s="123" t="s">
        <v>112</v>
      </c>
      <c r="B118" s="118"/>
      <c r="C118" s="120" t="s">
        <v>113</v>
      </c>
      <c r="D118" s="178">
        <f>XII.!Q118</f>
        <v>26500</v>
      </c>
      <c r="E118" s="171">
        <f>I.!Q118</f>
        <v>30700</v>
      </c>
      <c r="F118" s="171">
        <f>X.!Q118</f>
        <v>26500</v>
      </c>
      <c r="G118" s="202">
        <f>I.!$Q119</f>
        <v>1501.1</v>
      </c>
      <c r="H118" s="160">
        <f t="shared" ref="H118" si="583">I118-G118</f>
        <v>4130.43</v>
      </c>
      <c r="I118" s="160">
        <f>II.!$Q119</f>
        <v>5631.53</v>
      </c>
      <c r="J118" s="160">
        <f t="shared" ref="J118" si="584">K118-I118</f>
        <v>2152.6000000000004</v>
      </c>
      <c r="K118" s="160">
        <f>III.!$Q119</f>
        <v>7784.13</v>
      </c>
      <c r="L118" s="160">
        <f t="shared" ref="L118" si="585">M118-K118</f>
        <v>3224.29</v>
      </c>
      <c r="M118" s="160">
        <f>IV.!$Q119</f>
        <v>11008.42</v>
      </c>
      <c r="N118" s="160">
        <f t="shared" ref="N118" si="586">O118-M118</f>
        <v>1728.5200000000004</v>
      </c>
      <c r="O118" s="160">
        <f>V.!$Q119</f>
        <v>12736.94</v>
      </c>
      <c r="P118" s="160">
        <f t="shared" ref="P118" si="587">Q118-O118</f>
        <v>1989.869999999999</v>
      </c>
      <c r="Q118" s="160">
        <f>VI.!$Q119</f>
        <v>14726.81</v>
      </c>
      <c r="R118" s="160">
        <f t="shared" ref="R118" si="588">S118-Q118</f>
        <v>4129.1900000000005</v>
      </c>
      <c r="S118" s="160">
        <f>VII.!$Q119</f>
        <v>18856</v>
      </c>
      <c r="T118" s="160">
        <f t="shared" ref="T118" si="589">U118-S118</f>
        <v>3477.4399999999987</v>
      </c>
      <c r="U118" s="160">
        <f>VIII.!$Q119</f>
        <v>22333.439999999999</v>
      </c>
      <c r="V118" s="160">
        <f t="shared" ref="V118" si="590">W118-U118</f>
        <v>347.63000000000102</v>
      </c>
      <c r="W118" s="160">
        <f>IX.!$Q119</f>
        <v>22681.07</v>
      </c>
      <c r="X118" s="160">
        <f t="shared" ref="X118" si="591">Y118-W118</f>
        <v>735.51000000000204</v>
      </c>
      <c r="Y118" s="160">
        <f>X.!$Q119</f>
        <v>23416.58</v>
      </c>
      <c r="Z118" s="160">
        <f t="shared" ref="Z118" si="592">AA118-Y118</f>
        <v>-23416.58</v>
      </c>
      <c r="AA118" s="160">
        <f>XI.!$Q119</f>
        <v>0</v>
      </c>
      <c r="AB118" s="160">
        <f t="shared" ref="AB118" si="593">AC118-AA118</f>
        <v>0</v>
      </c>
      <c r="AC118" s="160">
        <f>XII.!$Q119</f>
        <v>0</v>
      </c>
    </row>
    <row r="119" spans="1:30" x14ac:dyDescent="0.2">
      <c r="A119" s="111"/>
      <c r="B119" s="113"/>
      <c r="C119" s="115"/>
      <c r="D119" s="164"/>
      <c r="E119" s="167"/>
      <c r="F119" s="167"/>
      <c r="G119" s="188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</row>
    <row r="120" spans="1:30" ht="15" customHeight="1" x14ac:dyDescent="0.2">
      <c r="A120" s="123" t="s">
        <v>112</v>
      </c>
      <c r="B120" s="113"/>
      <c r="C120" s="115" t="s">
        <v>115</v>
      </c>
      <c r="D120" s="163">
        <f>XII.!Q120</f>
        <v>16000</v>
      </c>
      <c r="E120" s="167">
        <f>I.!Q120</f>
        <v>19000</v>
      </c>
      <c r="F120" s="167">
        <f>X.!Q120</f>
        <v>13500</v>
      </c>
      <c r="G120" s="188">
        <f>I.!$Q121</f>
        <v>0</v>
      </c>
      <c r="H120" s="180">
        <f t="shared" ref="H120" si="594">I120-G120</f>
        <v>0</v>
      </c>
      <c r="I120" s="180">
        <f>II.!$Q121</f>
        <v>0</v>
      </c>
      <c r="J120" s="180">
        <f t="shared" ref="J120" si="595">K120-I120</f>
        <v>0</v>
      </c>
      <c r="K120" s="180">
        <f>III.!$Q121</f>
        <v>0</v>
      </c>
      <c r="L120" s="180">
        <f t="shared" ref="L120" si="596">M120-K120</f>
        <v>1827.48</v>
      </c>
      <c r="M120" s="180">
        <f>IV.!$Q121</f>
        <v>1827.48</v>
      </c>
      <c r="N120" s="180">
        <f t="shared" ref="N120" si="597">O120-M120</f>
        <v>756.9699999999998</v>
      </c>
      <c r="O120" s="180">
        <f>V.!$Q121</f>
        <v>2584.4499999999998</v>
      </c>
      <c r="P120" s="180">
        <f t="shared" ref="P120" si="598">Q120-O120</f>
        <v>1310.9</v>
      </c>
      <c r="Q120" s="180">
        <f>VI.!$Q121</f>
        <v>3895.35</v>
      </c>
      <c r="R120" s="180">
        <f t="shared" ref="R120" si="599">S120-Q120</f>
        <v>430.2199999999998</v>
      </c>
      <c r="S120" s="180">
        <f>VII.!$Q121</f>
        <v>4325.57</v>
      </c>
      <c r="T120" s="180">
        <f t="shared" ref="T120" si="600">U120-S120</f>
        <v>1196.29</v>
      </c>
      <c r="U120" s="180">
        <f>VIII.!$Q121</f>
        <v>5521.86</v>
      </c>
      <c r="V120" s="180">
        <f t="shared" ref="V120" si="601">W120-U120</f>
        <v>756.97000000000025</v>
      </c>
      <c r="W120" s="180">
        <f>IX.!$Q121</f>
        <v>6278.83</v>
      </c>
      <c r="X120" s="180">
        <f t="shared" ref="X120" si="602">Y120-W120</f>
        <v>322.90999999999985</v>
      </c>
      <c r="Y120" s="180">
        <f>X.!$Q121</f>
        <v>6601.74</v>
      </c>
      <c r="Z120" s="180">
        <f t="shared" ref="Z120" si="603">AA120-Y120</f>
        <v>-6601.74</v>
      </c>
      <c r="AA120" s="180">
        <f>XI.!$Q121</f>
        <v>0</v>
      </c>
      <c r="AB120" s="180">
        <f t="shared" ref="AB120" si="604">AC120-AA120</f>
        <v>0</v>
      </c>
      <c r="AC120" s="180">
        <f>XII.!$Q121</f>
        <v>0</v>
      </c>
      <c r="AD120" s="72"/>
    </row>
    <row r="121" spans="1:30" ht="15" x14ac:dyDescent="0.2">
      <c r="A121" s="111"/>
      <c r="B121" s="113"/>
      <c r="C121" s="115"/>
      <c r="D121" s="164"/>
      <c r="E121" s="167"/>
      <c r="F121" s="167"/>
      <c r="G121" s="188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72"/>
    </row>
    <row r="122" spans="1:30" ht="12.75" customHeight="1" x14ac:dyDescent="0.2">
      <c r="A122" s="111" t="s">
        <v>112</v>
      </c>
      <c r="B122" s="113"/>
      <c r="C122" s="115" t="s">
        <v>116</v>
      </c>
      <c r="D122" s="163">
        <f>XII.!Q122</f>
        <v>6000</v>
      </c>
      <c r="E122" s="167">
        <f>I.!Q122</f>
        <v>5000</v>
      </c>
      <c r="F122" s="167">
        <f>X.!Q122</f>
        <v>6000</v>
      </c>
      <c r="G122" s="188">
        <f>I.!$Q123</f>
        <v>0</v>
      </c>
      <c r="H122" s="180">
        <f t="shared" ref="H122" si="605">I122-G122</f>
        <v>0</v>
      </c>
      <c r="I122" s="180">
        <f>II.!$Q123</f>
        <v>0</v>
      </c>
      <c r="J122" s="180">
        <f t="shared" ref="J122" si="606">K122-I122</f>
        <v>405.52</v>
      </c>
      <c r="K122" s="180">
        <f>III.!$Q123</f>
        <v>405.52</v>
      </c>
      <c r="L122" s="180">
        <f t="shared" ref="L122" si="607">M122-K122</f>
        <v>721.06</v>
      </c>
      <c r="M122" s="180">
        <f>IV.!$Q123</f>
        <v>1126.58</v>
      </c>
      <c r="N122" s="180">
        <f t="shared" ref="N122" si="608">O122-M122</f>
        <v>214.56000000000017</v>
      </c>
      <c r="O122" s="180">
        <f>V.!$Q123</f>
        <v>1341.14</v>
      </c>
      <c r="P122" s="180">
        <f t="shared" ref="P122" si="609">Q122-O122</f>
        <v>866.43999999999983</v>
      </c>
      <c r="Q122" s="180">
        <f>VI.!$Q123</f>
        <v>2207.58</v>
      </c>
      <c r="R122" s="180">
        <f t="shared" ref="R122" si="610">S122-Q122</f>
        <v>0</v>
      </c>
      <c r="S122" s="180">
        <f>VII.!$Q123</f>
        <v>2207.58</v>
      </c>
      <c r="T122" s="180">
        <f t="shared" ref="T122" si="611">U122-S122</f>
        <v>0</v>
      </c>
      <c r="U122" s="180">
        <f>VIII.!$Q123</f>
        <v>2207.58</v>
      </c>
      <c r="V122" s="180">
        <f t="shared" ref="V122" si="612">W122-U122</f>
        <v>0</v>
      </c>
      <c r="W122" s="180">
        <f>IX.!$Q123</f>
        <v>2207.58</v>
      </c>
      <c r="X122" s="180">
        <f t="shared" ref="X122" si="613">Y122-W122</f>
        <v>1098.8899999999999</v>
      </c>
      <c r="Y122" s="180">
        <f>X.!$Q123</f>
        <v>3306.47</v>
      </c>
      <c r="Z122" s="180">
        <f t="shared" ref="Z122" si="614">AA122-Y122</f>
        <v>-3306.47</v>
      </c>
      <c r="AA122" s="180">
        <f>XI.!$Q123</f>
        <v>0</v>
      </c>
      <c r="AB122" s="180">
        <f t="shared" ref="AB122" si="615">AC122-AA122</f>
        <v>0</v>
      </c>
      <c r="AC122" s="180">
        <f>XII.!$Q123</f>
        <v>0</v>
      </c>
    </row>
    <row r="123" spans="1:30" x14ac:dyDescent="0.2">
      <c r="A123" s="111"/>
      <c r="B123" s="113"/>
      <c r="C123" s="115"/>
      <c r="D123" s="164"/>
      <c r="E123" s="167"/>
      <c r="F123" s="167"/>
      <c r="G123" s="188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</row>
    <row r="124" spans="1:30" ht="12.75" customHeight="1" x14ac:dyDescent="0.2">
      <c r="A124" s="111" t="s">
        <v>112</v>
      </c>
      <c r="B124" s="113"/>
      <c r="C124" s="115" t="s">
        <v>117</v>
      </c>
      <c r="D124" s="163">
        <f>XII.!Q124</f>
        <v>500</v>
      </c>
      <c r="E124" s="167">
        <f>I.!Q124</f>
        <v>500</v>
      </c>
      <c r="F124" s="167">
        <f>X.!Q124</f>
        <v>500</v>
      </c>
      <c r="G124" s="188">
        <f>I.!$Q125</f>
        <v>0</v>
      </c>
      <c r="H124" s="180">
        <f t="shared" ref="H124" si="616">I124-G124</f>
        <v>0</v>
      </c>
      <c r="I124" s="180">
        <f>II.!$Q125</f>
        <v>0</v>
      </c>
      <c r="J124" s="180">
        <f t="shared" ref="J124" si="617">K124-I124</f>
        <v>0</v>
      </c>
      <c r="K124" s="180">
        <f>III.!$Q125</f>
        <v>0</v>
      </c>
      <c r="L124" s="180">
        <f t="shared" ref="L124" si="618">M124-K124</f>
        <v>0</v>
      </c>
      <c r="M124" s="180">
        <f>IV.!$Q125</f>
        <v>0</v>
      </c>
      <c r="N124" s="180">
        <f t="shared" ref="N124" si="619">O124-M124</f>
        <v>0</v>
      </c>
      <c r="O124" s="180">
        <f>V.!$Q125</f>
        <v>0</v>
      </c>
      <c r="P124" s="180">
        <f t="shared" ref="P124" si="620">Q124-O124</f>
        <v>0</v>
      </c>
      <c r="Q124" s="180">
        <f>VI.!$Q125</f>
        <v>0</v>
      </c>
      <c r="R124" s="180">
        <f t="shared" ref="R124" si="621">S124-Q124</f>
        <v>0</v>
      </c>
      <c r="S124" s="180">
        <f>VII.!$Q125</f>
        <v>0</v>
      </c>
      <c r="T124" s="180">
        <f t="shared" ref="T124" si="622">U124-S124</f>
        <v>0</v>
      </c>
      <c r="U124" s="180">
        <f>VIII.!$Q125</f>
        <v>0</v>
      </c>
      <c r="V124" s="180">
        <f t="shared" ref="V124" si="623">W124-U124</f>
        <v>0</v>
      </c>
      <c r="W124" s="180">
        <f>IX.!$Q125</f>
        <v>0</v>
      </c>
      <c r="X124" s="180">
        <f t="shared" ref="X124" si="624">Y124-W124</f>
        <v>0</v>
      </c>
      <c r="Y124" s="180">
        <f>X.!$Q125</f>
        <v>0</v>
      </c>
      <c r="Z124" s="180">
        <f t="shared" ref="Z124" si="625">AA124-Y124</f>
        <v>0</v>
      </c>
      <c r="AA124" s="180">
        <f>XI.!$Q125</f>
        <v>0</v>
      </c>
      <c r="AB124" s="180">
        <f t="shared" ref="AB124" si="626">AC124-AA124</f>
        <v>0</v>
      </c>
      <c r="AC124" s="180">
        <f>XII.!$Q125</f>
        <v>0</v>
      </c>
    </row>
    <row r="125" spans="1:30" x14ac:dyDescent="0.2">
      <c r="A125" s="111"/>
      <c r="B125" s="113"/>
      <c r="C125" s="115"/>
      <c r="D125" s="164"/>
      <c r="E125" s="167"/>
      <c r="F125" s="167"/>
      <c r="G125" s="188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</row>
    <row r="126" spans="1:30" ht="12.75" customHeight="1" x14ac:dyDescent="0.2">
      <c r="A126" s="138" t="s">
        <v>118</v>
      </c>
      <c r="B126" s="117"/>
      <c r="C126" s="119" t="s">
        <v>119</v>
      </c>
      <c r="D126" s="163">
        <f>XII.!Q126</f>
        <v>20060</v>
      </c>
      <c r="E126" s="167">
        <f>I.!Q126</f>
        <v>20360</v>
      </c>
      <c r="F126" s="167">
        <f>X.!Q126</f>
        <v>20060</v>
      </c>
      <c r="G126" s="188">
        <f>I.!$Q127</f>
        <v>1684.79</v>
      </c>
      <c r="H126" s="180">
        <f t="shared" ref="H126" si="627">I126-G126</f>
        <v>1740.8400000000001</v>
      </c>
      <c r="I126" s="180">
        <f>II.!$Q127</f>
        <v>3425.63</v>
      </c>
      <c r="J126" s="180">
        <f t="shared" ref="J126" si="628">K126-I126</f>
        <v>1650.12</v>
      </c>
      <c r="K126" s="180">
        <f>III.!$Q127</f>
        <v>5075.75</v>
      </c>
      <c r="L126" s="180">
        <f t="shared" ref="L126" si="629">M126-K126</f>
        <v>1652.96</v>
      </c>
      <c r="M126" s="180">
        <f>IV.!$Q127</f>
        <v>6728.71</v>
      </c>
      <c r="N126" s="180">
        <f t="shared" ref="N126" si="630">O126-M126</f>
        <v>1759.38</v>
      </c>
      <c r="O126" s="180">
        <f>V.!$Q127</f>
        <v>8488.09</v>
      </c>
      <c r="P126" s="180">
        <f t="shared" ref="P126" si="631">Q126-O126</f>
        <v>1521.0400000000009</v>
      </c>
      <c r="Q126" s="180">
        <f>VI.!$Q127</f>
        <v>10009.130000000001</v>
      </c>
      <c r="R126" s="180">
        <f t="shared" ref="R126" si="632">S126-Q126</f>
        <v>1735.8299999999981</v>
      </c>
      <c r="S126" s="180">
        <f>VII.!$Q127</f>
        <v>11744.96</v>
      </c>
      <c r="T126" s="180">
        <f t="shared" ref="T126" si="633">U126-S126</f>
        <v>1634.2100000000009</v>
      </c>
      <c r="U126" s="180">
        <f>VIII.!$Q127</f>
        <v>13379.17</v>
      </c>
      <c r="V126" s="180">
        <f t="shared" ref="V126" si="634">W126-U126</f>
        <v>1632.1800000000003</v>
      </c>
      <c r="W126" s="180">
        <f>IX.!$Q127</f>
        <v>15011.35</v>
      </c>
      <c r="X126" s="180">
        <f t="shared" ref="X126" si="635">Y126-W126</f>
        <v>3979.2300000000014</v>
      </c>
      <c r="Y126" s="180">
        <f>X.!$Q127</f>
        <v>18990.580000000002</v>
      </c>
      <c r="Z126" s="180">
        <f t="shared" ref="Z126" si="636">AA126-Y126</f>
        <v>-18990.580000000002</v>
      </c>
      <c r="AA126" s="180">
        <f>XI.!$Q127</f>
        <v>0</v>
      </c>
      <c r="AB126" s="180">
        <f t="shared" ref="AB126" si="637">AC126-AA126</f>
        <v>0</v>
      </c>
      <c r="AC126" s="180">
        <f>XII.!$Q127</f>
        <v>0</v>
      </c>
    </row>
    <row r="127" spans="1:30" x14ac:dyDescent="0.2">
      <c r="A127" s="123"/>
      <c r="B127" s="118"/>
      <c r="C127" s="120"/>
      <c r="D127" s="164"/>
      <c r="E127" s="167"/>
      <c r="F127" s="167"/>
      <c r="G127" s="188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</row>
    <row r="128" spans="1:30" ht="12.75" customHeight="1" x14ac:dyDescent="0.2">
      <c r="A128" s="138" t="s">
        <v>118</v>
      </c>
      <c r="B128" s="117"/>
      <c r="C128" s="119" t="s">
        <v>269</v>
      </c>
      <c r="D128" s="163">
        <f>XII.!Q128</f>
        <v>0</v>
      </c>
      <c r="E128" s="167">
        <f>I.!Q128</f>
        <v>90000</v>
      </c>
      <c r="F128" s="167">
        <f>X.!Q128</f>
        <v>0</v>
      </c>
      <c r="G128" s="188">
        <f>I.!$Q129</f>
        <v>0</v>
      </c>
      <c r="H128" s="180">
        <f t="shared" ref="H128" si="638">I128-G128</f>
        <v>0</v>
      </c>
      <c r="I128" s="180">
        <f>II.!$Q129</f>
        <v>0</v>
      </c>
      <c r="J128" s="180">
        <f t="shared" ref="J128" si="639">K128-I128</f>
        <v>0</v>
      </c>
      <c r="K128" s="180">
        <f>III.!$Q129</f>
        <v>0</v>
      </c>
      <c r="L128" s="180">
        <f t="shared" ref="L128" si="640">M128-K128</f>
        <v>0</v>
      </c>
      <c r="M128" s="180">
        <f>IV.!$Q129</f>
        <v>0</v>
      </c>
      <c r="N128" s="180">
        <f t="shared" ref="N128" si="641">O128-M128</f>
        <v>0</v>
      </c>
      <c r="O128" s="180">
        <f>V.!$Q129</f>
        <v>0</v>
      </c>
      <c r="P128" s="180">
        <f t="shared" ref="P128" si="642">Q128-O128</f>
        <v>0</v>
      </c>
      <c r="Q128" s="180">
        <f>VI.!$Q129</f>
        <v>0</v>
      </c>
      <c r="R128" s="180">
        <f t="shared" ref="R128" si="643">S128-Q128</f>
        <v>0</v>
      </c>
      <c r="S128" s="180">
        <f>VII.!$Q129</f>
        <v>0</v>
      </c>
      <c r="T128" s="180">
        <f t="shared" ref="T128" si="644">U128-S128</f>
        <v>0</v>
      </c>
      <c r="U128" s="180">
        <f>VIII.!$Q129</f>
        <v>0</v>
      </c>
      <c r="V128" s="180">
        <f t="shared" ref="V128" si="645">W128-U128</f>
        <v>0</v>
      </c>
      <c r="W128" s="180">
        <f>IX.!$Q129</f>
        <v>0</v>
      </c>
      <c r="X128" s="180">
        <f t="shared" ref="X128" si="646">Y128-W128</f>
        <v>0</v>
      </c>
      <c r="Y128" s="180">
        <f>X.!$Q129</f>
        <v>0</v>
      </c>
      <c r="Z128" s="180">
        <f t="shared" ref="Z128" si="647">AA128-Y128</f>
        <v>0</v>
      </c>
      <c r="AA128" s="180">
        <f>XI.!$Q129</f>
        <v>0</v>
      </c>
      <c r="AB128" s="180">
        <f t="shared" ref="AB128" si="648">AC128-AA128</f>
        <v>0</v>
      </c>
      <c r="AC128" s="180">
        <f>XII.!$Q129</f>
        <v>0</v>
      </c>
    </row>
    <row r="129" spans="1:32" x14ac:dyDescent="0.2">
      <c r="A129" s="123"/>
      <c r="B129" s="118"/>
      <c r="C129" s="120"/>
      <c r="D129" s="164"/>
      <c r="E129" s="167"/>
      <c r="F129" s="167"/>
      <c r="G129" s="188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</row>
    <row r="130" spans="1:32" ht="12.75" customHeight="1" x14ac:dyDescent="0.2">
      <c r="A130" s="111" t="s">
        <v>118</v>
      </c>
      <c r="B130" s="113"/>
      <c r="C130" s="115" t="s">
        <v>270</v>
      </c>
      <c r="D130" s="163">
        <f>XII.!Q130</f>
        <v>70000</v>
      </c>
      <c r="E130" s="167">
        <f>I.!Q130</f>
        <v>70000</v>
      </c>
      <c r="F130" s="167">
        <f>X.!Q130</f>
        <v>70000</v>
      </c>
      <c r="G130" s="188">
        <f>I.!$Q131</f>
        <v>0</v>
      </c>
      <c r="H130" s="180">
        <f t="shared" ref="H130" si="649">I130-G130</f>
        <v>0</v>
      </c>
      <c r="I130" s="180">
        <f>II.!$Q131</f>
        <v>0</v>
      </c>
      <c r="J130" s="180">
        <f t="shared" ref="J130" si="650">K130-I130</f>
        <v>0</v>
      </c>
      <c r="K130" s="180">
        <f>III.!$Q131</f>
        <v>0</v>
      </c>
      <c r="L130" s="180">
        <f t="shared" ref="L130" si="651">M130-K130</f>
        <v>0</v>
      </c>
      <c r="M130" s="180">
        <f>IV.!$Q131</f>
        <v>0</v>
      </c>
      <c r="N130" s="180">
        <f t="shared" ref="N130" si="652">O130-M130</f>
        <v>0</v>
      </c>
      <c r="O130" s="180">
        <f>V.!$Q131</f>
        <v>0</v>
      </c>
      <c r="P130" s="180">
        <f t="shared" ref="P130" si="653">Q130-O130</f>
        <v>0</v>
      </c>
      <c r="Q130" s="180">
        <f>VI.!$Q131</f>
        <v>0</v>
      </c>
      <c r="R130" s="180">
        <f t="shared" ref="R130" si="654">S130-Q130</f>
        <v>0</v>
      </c>
      <c r="S130" s="180">
        <f>VII.!$Q131</f>
        <v>0</v>
      </c>
      <c r="T130" s="180">
        <f t="shared" ref="T130" si="655">U130-S130</f>
        <v>0</v>
      </c>
      <c r="U130" s="180">
        <f>VIII.!$Q131</f>
        <v>0</v>
      </c>
      <c r="V130" s="180">
        <f t="shared" ref="V130" si="656">W130-U130</f>
        <v>0</v>
      </c>
      <c r="W130" s="180">
        <f>IX.!$Q131</f>
        <v>0</v>
      </c>
      <c r="X130" s="180">
        <f t="shared" ref="X130" si="657">Y130-W130</f>
        <v>0</v>
      </c>
      <c r="Y130" s="180">
        <f>X.!$Q131</f>
        <v>0</v>
      </c>
      <c r="Z130" s="180">
        <f t="shared" ref="Z130" si="658">AA130-Y130</f>
        <v>0</v>
      </c>
      <c r="AA130" s="180">
        <f>XI.!$Q131</f>
        <v>0</v>
      </c>
      <c r="AB130" s="180">
        <f t="shared" ref="AB130" si="659">AC130-AA130</f>
        <v>0</v>
      </c>
      <c r="AC130" s="180">
        <f>XII.!$Q131</f>
        <v>0</v>
      </c>
    </row>
    <row r="131" spans="1:32" ht="13.5" thickBot="1" x14ac:dyDescent="0.25">
      <c r="A131" s="112"/>
      <c r="B131" s="114"/>
      <c r="C131" s="116"/>
      <c r="D131" s="179"/>
      <c r="E131" s="168"/>
      <c r="F131" s="168"/>
      <c r="G131" s="189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</row>
    <row r="132" spans="1:32" s="82" customFormat="1" ht="13.5" thickBot="1" x14ac:dyDescent="0.25">
      <c r="A132" s="69"/>
      <c r="B132" s="69"/>
      <c r="C132" s="47"/>
      <c r="D132" s="79"/>
      <c r="E132" s="79"/>
      <c r="F132" s="79"/>
      <c r="G132" s="83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</row>
    <row r="133" spans="1:32" s="78" customFormat="1" ht="15" x14ac:dyDescent="0.25">
      <c r="A133" s="141" t="s">
        <v>121</v>
      </c>
      <c r="B133" s="142"/>
      <c r="C133" s="128" t="s">
        <v>122</v>
      </c>
      <c r="D133" s="193">
        <f>XII.!Q133</f>
        <v>315481</v>
      </c>
      <c r="E133" s="169">
        <f>I.!Q133</f>
        <v>320203</v>
      </c>
      <c r="F133" s="169">
        <f>X.!Q133</f>
        <v>315481</v>
      </c>
      <c r="G133" s="197">
        <f>I.!$Q134</f>
        <v>20416.010000000002</v>
      </c>
      <c r="H133" s="185">
        <f t="shared" ref="H133" si="660">I133-G133</f>
        <v>20892.759999999995</v>
      </c>
      <c r="I133" s="185">
        <f>II.!$Q134</f>
        <v>41308.769999999997</v>
      </c>
      <c r="J133" s="185">
        <f t="shared" ref="J133" si="661">K133-I133</f>
        <v>21341.15</v>
      </c>
      <c r="K133" s="185">
        <f>III.!$Q134</f>
        <v>62649.919999999998</v>
      </c>
      <c r="L133" s="185">
        <f t="shared" ref="L133" si="662">M133-K133</f>
        <v>20127.410000000003</v>
      </c>
      <c r="M133" s="185">
        <f>IV.!$Q134</f>
        <v>82777.33</v>
      </c>
      <c r="N133" s="185">
        <f t="shared" ref="N133" si="663">O133-M133</f>
        <v>25055.53</v>
      </c>
      <c r="O133" s="185">
        <f>V.!$Q134</f>
        <v>107832.86</v>
      </c>
      <c r="P133" s="185">
        <f t="shared" ref="P133" si="664">Q133-O133</f>
        <v>39943.150000000009</v>
      </c>
      <c r="Q133" s="185">
        <f>VI.!$Q134</f>
        <v>147776.01</v>
      </c>
      <c r="R133" s="185">
        <f t="shared" ref="R133" si="665">S133-Q133</f>
        <v>28124.089999999997</v>
      </c>
      <c r="S133" s="185">
        <f>VII.!$Q134</f>
        <v>175900.1</v>
      </c>
      <c r="T133" s="185">
        <f t="shared" ref="T133" si="666">U133-S133</f>
        <v>21532.720000000001</v>
      </c>
      <c r="U133" s="185">
        <f>VIII.!$Q134</f>
        <v>197432.82</v>
      </c>
      <c r="V133" s="185">
        <f t="shared" ref="V133" si="667">W133-U133</f>
        <v>23379.949999999983</v>
      </c>
      <c r="W133" s="185">
        <f>IX.!$Q134</f>
        <v>220812.77</v>
      </c>
      <c r="X133" s="185">
        <f t="shared" ref="X133" si="668">Y133-W133</f>
        <v>22863.330000000016</v>
      </c>
      <c r="Y133" s="185">
        <f>X.!$Q134</f>
        <v>243676.1</v>
      </c>
      <c r="Z133" s="185">
        <f t="shared" ref="Z133" si="669">AA133-Y133</f>
        <v>-243676.1</v>
      </c>
      <c r="AA133" s="185">
        <f>XI.!$Q134</f>
        <v>0</v>
      </c>
      <c r="AB133" s="185">
        <f t="shared" ref="AB133" si="670">AC133-AA133</f>
        <v>0</v>
      </c>
      <c r="AC133" s="185">
        <f>XII.!$Q134</f>
        <v>0</v>
      </c>
    </row>
    <row r="134" spans="1:32" s="78" customFormat="1" ht="15.75" thickBot="1" x14ac:dyDescent="0.3">
      <c r="A134" s="143"/>
      <c r="B134" s="144"/>
      <c r="C134" s="129"/>
      <c r="D134" s="194"/>
      <c r="E134" s="170"/>
      <c r="F134" s="170"/>
      <c r="G134" s="198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</row>
    <row r="135" spans="1:32" x14ac:dyDescent="0.2">
      <c r="A135" s="123" t="s">
        <v>123</v>
      </c>
      <c r="B135" s="118"/>
      <c r="C135" s="115" t="s">
        <v>124</v>
      </c>
      <c r="D135" s="164">
        <f>XII.!Q135</f>
        <v>287935</v>
      </c>
      <c r="E135" s="171">
        <f>I.!Q135</f>
        <v>293935</v>
      </c>
      <c r="F135" s="171">
        <f>X.!Q135</f>
        <v>287935</v>
      </c>
      <c r="G135" s="202">
        <f>I.!$Q136</f>
        <v>19075.3</v>
      </c>
      <c r="H135" s="160">
        <f t="shared" ref="H135" si="671">I135-G135</f>
        <v>18649.209999999995</v>
      </c>
      <c r="I135" s="160">
        <f>II.!$Q136</f>
        <v>37724.509999999995</v>
      </c>
      <c r="J135" s="160">
        <f t="shared" ref="J135" si="672">K135-I135</f>
        <v>19282.480000000003</v>
      </c>
      <c r="K135" s="160">
        <f>III.!$Q136</f>
        <v>57006.99</v>
      </c>
      <c r="L135" s="160">
        <f t="shared" ref="L135" si="673">M135-K135</f>
        <v>18344.970000000008</v>
      </c>
      <c r="M135" s="160">
        <f>IV.!$Q136</f>
        <v>75351.960000000006</v>
      </c>
      <c r="N135" s="160">
        <f t="shared" ref="N135" si="674">O135-M135</f>
        <v>23246.720000000001</v>
      </c>
      <c r="O135" s="160">
        <f>V.!$Q136</f>
        <v>98598.680000000008</v>
      </c>
      <c r="P135" s="160">
        <f t="shared" ref="P135" si="675">Q135-O135</f>
        <v>38085.430000000008</v>
      </c>
      <c r="Q135" s="160">
        <f>VI.!$Q136</f>
        <v>136684.11000000002</v>
      </c>
      <c r="R135" s="160">
        <f t="shared" ref="R135" si="676">S135-Q135</f>
        <v>20582.690000000002</v>
      </c>
      <c r="S135" s="160">
        <f>VII.!$Q136</f>
        <v>157266.80000000002</v>
      </c>
      <c r="T135" s="160">
        <f t="shared" ref="T135" si="677">U135-S135</f>
        <v>19845.579999999987</v>
      </c>
      <c r="U135" s="160">
        <f>VIII.!$Q136</f>
        <v>177112.38</v>
      </c>
      <c r="V135" s="160">
        <f t="shared" ref="V135" si="678">W135-U135</f>
        <v>21701.369999999995</v>
      </c>
      <c r="W135" s="160">
        <f>IX.!$Q136</f>
        <v>198813.75</v>
      </c>
      <c r="X135" s="160">
        <f t="shared" ref="X135" si="679">Y135-W135</f>
        <v>20838.310000000027</v>
      </c>
      <c r="Y135" s="160">
        <f>X.!$Q136</f>
        <v>219652.06000000003</v>
      </c>
      <c r="Z135" s="160">
        <f t="shared" ref="Z135" si="680">AA135-Y135</f>
        <v>-219652.06000000003</v>
      </c>
      <c r="AA135" s="160">
        <f>XI.!$Q136</f>
        <v>0</v>
      </c>
      <c r="AB135" s="160">
        <f t="shared" ref="AB135" si="681">AC135-AA135</f>
        <v>0</v>
      </c>
      <c r="AC135" s="160">
        <f>XII.!$Q136</f>
        <v>0</v>
      </c>
    </row>
    <row r="136" spans="1:32" x14ac:dyDescent="0.2">
      <c r="A136" s="111"/>
      <c r="B136" s="113"/>
      <c r="C136" s="115"/>
      <c r="D136" s="181"/>
      <c r="E136" s="167"/>
      <c r="F136" s="167"/>
      <c r="G136" s="188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</row>
    <row r="137" spans="1:32" x14ac:dyDescent="0.2">
      <c r="A137" s="111" t="s">
        <v>126</v>
      </c>
      <c r="B137" s="113"/>
      <c r="C137" s="115" t="s">
        <v>127</v>
      </c>
      <c r="D137" s="181">
        <f>XII.!Q137</f>
        <v>294</v>
      </c>
      <c r="E137" s="167">
        <f>I.!Q137</f>
        <v>0</v>
      </c>
      <c r="F137" s="167">
        <f>X.!Q137</f>
        <v>294</v>
      </c>
      <c r="G137" s="188">
        <f>I.!$Q138</f>
        <v>0</v>
      </c>
      <c r="H137" s="180">
        <f t="shared" ref="H137" si="682">I137-G137</f>
        <v>0</v>
      </c>
      <c r="I137" s="180">
        <f>II.!$Q138</f>
        <v>0</v>
      </c>
      <c r="J137" s="180">
        <f t="shared" ref="J137" si="683">K137-I137</f>
        <v>294</v>
      </c>
      <c r="K137" s="180">
        <f>III.!$Q138</f>
        <v>294</v>
      </c>
      <c r="L137" s="180">
        <f t="shared" ref="L137" si="684">M137-K137</f>
        <v>0</v>
      </c>
      <c r="M137" s="180">
        <f>IV.!$Q138</f>
        <v>294</v>
      </c>
      <c r="N137" s="180">
        <f t="shared" ref="N137" si="685">O137-M137</f>
        <v>0</v>
      </c>
      <c r="O137" s="180">
        <f>V.!$Q138</f>
        <v>294</v>
      </c>
      <c r="P137" s="180">
        <f t="shared" ref="P137" si="686">Q137-O137</f>
        <v>0</v>
      </c>
      <c r="Q137" s="180">
        <f>VI.!$Q138</f>
        <v>294</v>
      </c>
      <c r="R137" s="180">
        <f t="shared" ref="R137" si="687">S137-Q137</f>
        <v>0</v>
      </c>
      <c r="S137" s="180">
        <f>VII.!$Q138</f>
        <v>294</v>
      </c>
      <c r="T137" s="180">
        <f t="shared" ref="T137" si="688">U137-S137</f>
        <v>0</v>
      </c>
      <c r="U137" s="180">
        <f>VIII.!$Q138</f>
        <v>294</v>
      </c>
      <c r="V137" s="180">
        <f t="shared" ref="V137" si="689">W137-U137</f>
        <v>0</v>
      </c>
      <c r="W137" s="180">
        <f>IX.!$Q138</f>
        <v>294</v>
      </c>
      <c r="X137" s="180">
        <f t="shared" ref="X137" si="690">Y137-W137</f>
        <v>0</v>
      </c>
      <c r="Y137" s="180">
        <f>X.!$Q138</f>
        <v>294</v>
      </c>
      <c r="Z137" s="180">
        <f t="shared" ref="Z137" si="691">AA137-Y137</f>
        <v>-294</v>
      </c>
      <c r="AA137" s="180">
        <f>XI.!$Q138</f>
        <v>0</v>
      </c>
      <c r="AB137" s="180">
        <f t="shared" ref="AB137" si="692">AC137-AA137</f>
        <v>0</v>
      </c>
      <c r="AC137" s="180">
        <f>XII.!$Q138</f>
        <v>0</v>
      </c>
      <c r="AE137" s="84"/>
    </row>
    <row r="138" spans="1:32" x14ac:dyDescent="0.2">
      <c r="A138" s="111"/>
      <c r="B138" s="113"/>
      <c r="C138" s="115"/>
      <c r="D138" s="181"/>
      <c r="E138" s="167"/>
      <c r="F138" s="167"/>
      <c r="G138" s="188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</row>
    <row r="139" spans="1:32" ht="15" x14ac:dyDescent="0.2">
      <c r="A139" s="111" t="s">
        <v>128</v>
      </c>
      <c r="B139" s="113"/>
      <c r="C139" s="115" t="s">
        <v>129</v>
      </c>
      <c r="D139" s="181">
        <f>XII.!Q139</f>
        <v>0</v>
      </c>
      <c r="E139" s="167">
        <f>I.!Q139</f>
        <v>0</v>
      </c>
      <c r="F139" s="167">
        <f>X.!Q139</f>
        <v>0</v>
      </c>
      <c r="G139" s="188">
        <f>I.!$Q140</f>
        <v>0</v>
      </c>
      <c r="H139" s="180">
        <f t="shared" ref="H139" si="693">I139-G139</f>
        <v>0</v>
      </c>
      <c r="I139" s="180">
        <f>II.!$Q140</f>
        <v>0</v>
      </c>
      <c r="J139" s="180">
        <f t="shared" ref="J139" si="694">K139-I139</f>
        <v>0</v>
      </c>
      <c r="K139" s="180">
        <f>III.!$Q140</f>
        <v>0</v>
      </c>
      <c r="L139" s="180">
        <f t="shared" ref="L139" si="695">M139-K139</f>
        <v>0</v>
      </c>
      <c r="M139" s="180">
        <f>IV.!$Q140</f>
        <v>0</v>
      </c>
      <c r="N139" s="180">
        <f t="shared" ref="N139" si="696">O139-M139</f>
        <v>0</v>
      </c>
      <c r="O139" s="180">
        <f>V.!$Q140</f>
        <v>0</v>
      </c>
      <c r="P139" s="180">
        <f t="shared" ref="P139" si="697">Q139-O139</f>
        <v>0</v>
      </c>
      <c r="Q139" s="180">
        <f>VI.!$Q140</f>
        <v>0</v>
      </c>
      <c r="R139" s="180">
        <f t="shared" ref="R139" si="698">S139-Q139</f>
        <v>0</v>
      </c>
      <c r="S139" s="180">
        <f>VII.!$Q140</f>
        <v>0</v>
      </c>
      <c r="T139" s="180">
        <f t="shared" ref="T139" si="699">U139-S139</f>
        <v>0</v>
      </c>
      <c r="U139" s="180">
        <f>VIII.!$Q140</f>
        <v>0</v>
      </c>
      <c r="V139" s="180">
        <f t="shared" ref="V139" si="700">W139-U139</f>
        <v>0</v>
      </c>
      <c r="W139" s="180">
        <f>IX.!$Q140</f>
        <v>0</v>
      </c>
      <c r="X139" s="180">
        <f t="shared" ref="X139" si="701">Y139-W139</f>
        <v>0</v>
      </c>
      <c r="Y139" s="180">
        <f>X.!$Q140</f>
        <v>0</v>
      </c>
      <c r="Z139" s="180">
        <f t="shared" ref="Z139" si="702">AA139-Y139</f>
        <v>0</v>
      </c>
      <c r="AA139" s="180">
        <f>XI.!$Q140</f>
        <v>0</v>
      </c>
      <c r="AB139" s="180">
        <f t="shared" ref="AB139" si="703">AC139-AA139</f>
        <v>0</v>
      </c>
      <c r="AC139" s="180">
        <f>XII.!$Q140</f>
        <v>0</v>
      </c>
      <c r="AD139" s="72"/>
      <c r="AE139" s="72"/>
      <c r="AF139" s="72"/>
    </row>
    <row r="140" spans="1:32" ht="15" x14ac:dyDescent="0.2">
      <c r="A140" s="111"/>
      <c r="B140" s="113"/>
      <c r="C140" s="115"/>
      <c r="D140" s="181"/>
      <c r="E140" s="167"/>
      <c r="F140" s="167"/>
      <c r="G140" s="188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72"/>
      <c r="AE140" s="72"/>
      <c r="AF140" s="72"/>
    </row>
    <row r="141" spans="1:32" x14ac:dyDescent="0.2">
      <c r="A141" s="111" t="s">
        <v>132</v>
      </c>
      <c r="B141" s="113"/>
      <c r="C141" s="115" t="s">
        <v>312</v>
      </c>
      <c r="D141" s="181">
        <f>XII.!Q141</f>
        <v>250</v>
      </c>
      <c r="E141" s="167">
        <f>I.!Q141</f>
        <v>0</v>
      </c>
      <c r="F141" s="167">
        <f>X.!Q141</f>
        <v>0</v>
      </c>
      <c r="G141" s="188">
        <f>I.!$Q142</f>
        <v>0</v>
      </c>
      <c r="H141" s="180">
        <f t="shared" ref="H141" si="704">I141-G141</f>
        <v>0</v>
      </c>
      <c r="I141" s="180">
        <f>II.!$Q142</f>
        <v>0</v>
      </c>
      <c r="J141" s="180">
        <f t="shared" ref="J141" si="705">K141-I141</f>
        <v>0</v>
      </c>
      <c r="K141" s="180">
        <f>III.!$Q142</f>
        <v>0</v>
      </c>
      <c r="L141" s="180">
        <f t="shared" ref="L141" si="706">M141-K141</f>
        <v>0</v>
      </c>
      <c r="M141" s="180">
        <f>IV.!$Q142</f>
        <v>0</v>
      </c>
      <c r="N141" s="180">
        <f t="shared" ref="N141" si="707">O141-M141</f>
        <v>0</v>
      </c>
      <c r="O141" s="180">
        <f>V.!$Q142</f>
        <v>0</v>
      </c>
      <c r="P141" s="180">
        <f t="shared" ref="P141" si="708">Q141-O141</f>
        <v>0</v>
      </c>
      <c r="Q141" s="180">
        <f>VI.!$Q142</f>
        <v>0</v>
      </c>
      <c r="R141" s="180">
        <f t="shared" ref="R141" si="709">S141-Q141</f>
        <v>0</v>
      </c>
      <c r="S141" s="180">
        <f>VII.!$Q142</f>
        <v>0</v>
      </c>
      <c r="T141" s="180">
        <f t="shared" ref="T141" si="710">U141-S141</f>
        <v>0</v>
      </c>
      <c r="U141" s="180">
        <f>VIII.!$Q142</f>
        <v>0</v>
      </c>
      <c r="V141" s="180">
        <f t="shared" ref="V141" si="711">W141-U141</f>
        <v>0</v>
      </c>
      <c r="W141" s="180">
        <f>IX.!$Q142</f>
        <v>0</v>
      </c>
      <c r="X141" s="180">
        <f t="shared" ref="X141" si="712">Y141-W141</f>
        <v>0</v>
      </c>
      <c r="Y141" s="180">
        <f>X.!$Q142</f>
        <v>0</v>
      </c>
      <c r="Z141" s="180">
        <f t="shared" ref="Z141" si="713">AA141-Y141</f>
        <v>0</v>
      </c>
      <c r="AA141" s="180">
        <f>XI.!$Q142</f>
        <v>0</v>
      </c>
      <c r="AB141" s="180">
        <f t="shared" ref="AB141" si="714">AC141-AA141</f>
        <v>0</v>
      </c>
      <c r="AC141" s="180">
        <f>XII.!$Q142</f>
        <v>0</v>
      </c>
    </row>
    <row r="142" spans="1:32" x14ac:dyDescent="0.2">
      <c r="A142" s="111"/>
      <c r="B142" s="113"/>
      <c r="C142" s="115"/>
      <c r="D142" s="181"/>
      <c r="E142" s="167"/>
      <c r="F142" s="167"/>
      <c r="G142" s="188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</row>
    <row r="143" spans="1:32" x14ac:dyDescent="0.2">
      <c r="A143" s="111" t="s">
        <v>132</v>
      </c>
      <c r="B143" s="113"/>
      <c r="C143" s="115" t="s">
        <v>133</v>
      </c>
      <c r="D143" s="181">
        <f>XII.!Q143</f>
        <v>27002</v>
      </c>
      <c r="E143" s="167">
        <f>I.!Q143</f>
        <v>26268</v>
      </c>
      <c r="F143" s="167">
        <f>X.!Q143</f>
        <v>27252</v>
      </c>
      <c r="G143" s="188">
        <f>I.!$Q144</f>
        <v>1340.71</v>
      </c>
      <c r="H143" s="180">
        <f t="shared" ref="H143" si="715">I143-G143</f>
        <v>2243.5499999999997</v>
      </c>
      <c r="I143" s="180">
        <f>II.!$Q144</f>
        <v>3584.2599999999998</v>
      </c>
      <c r="J143" s="180">
        <f t="shared" ref="J143" si="716">K143-I143</f>
        <v>1764.6699999999996</v>
      </c>
      <c r="K143" s="180">
        <f>III.!$Q144</f>
        <v>5348.9299999999994</v>
      </c>
      <c r="L143" s="180">
        <f t="shared" ref="L143" si="717">M143-K143</f>
        <v>1782.4400000000005</v>
      </c>
      <c r="M143" s="180">
        <f>IV.!$Q144</f>
        <v>7131.37</v>
      </c>
      <c r="N143" s="180">
        <f t="shared" ref="N143" si="718">O143-M143</f>
        <v>1808.8100000000004</v>
      </c>
      <c r="O143" s="180">
        <f>V.!$Q144</f>
        <v>8940.18</v>
      </c>
      <c r="P143" s="180">
        <f t="shared" ref="P143" si="719">Q143-O143</f>
        <v>1857.7200000000012</v>
      </c>
      <c r="Q143" s="180">
        <f>VI.!$Q144</f>
        <v>10797.900000000001</v>
      </c>
      <c r="R143" s="180">
        <f t="shared" ref="R143" si="720">S143-Q143</f>
        <v>7541.3999999999978</v>
      </c>
      <c r="S143" s="180">
        <f>VII.!$Q144</f>
        <v>18339.3</v>
      </c>
      <c r="T143" s="180">
        <f t="shared" ref="T143" si="721">U143-S143</f>
        <v>1687.1400000000031</v>
      </c>
      <c r="U143" s="180">
        <f>VIII.!$Q144</f>
        <v>20026.440000000002</v>
      </c>
      <c r="V143" s="180">
        <f t="shared" ref="V143" si="722">W143-U143</f>
        <v>1678.5799999999945</v>
      </c>
      <c r="W143" s="180">
        <f>IX.!$Q144</f>
        <v>21705.019999999997</v>
      </c>
      <c r="X143" s="180">
        <f t="shared" ref="X143" si="723">Y143-W143</f>
        <v>2025.0200000000041</v>
      </c>
      <c r="Y143" s="180">
        <f>X.!$Q144</f>
        <v>23730.04</v>
      </c>
      <c r="Z143" s="180">
        <f t="shared" ref="Z143" si="724">AA143-Y143</f>
        <v>-23730.04</v>
      </c>
      <c r="AA143" s="180">
        <f>XI.!$Q144</f>
        <v>0</v>
      </c>
      <c r="AB143" s="180">
        <f t="shared" ref="AB143" si="725">AC143-AA143</f>
        <v>0</v>
      </c>
      <c r="AC143" s="180">
        <f>XII.!$Q144</f>
        <v>0</v>
      </c>
    </row>
    <row r="144" spans="1:32" ht="13.5" thickBot="1" x14ac:dyDescent="0.25">
      <c r="A144" s="112"/>
      <c r="B144" s="114"/>
      <c r="C144" s="116"/>
      <c r="D144" s="190"/>
      <c r="E144" s="168"/>
      <c r="F144" s="168"/>
      <c r="G144" s="189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</row>
    <row r="145" spans="1:32" s="82" customFormat="1" ht="13.5" thickBot="1" x14ac:dyDescent="0.25">
      <c r="A145" s="69"/>
      <c r="B145" s="69"/>
      <c r="C145" s="47"/>
      <c r="D145" s="79"/>
      <c r="E145" s="79"/>
      <c r="F145" s="79"/>
      <c r="G145" s="85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</row>
    <row r="146" spans="1:32" s="78" customFormat="1" ht="15" x14ac:dyDescent="0.25">
      <c r="A146" s="141" t="s">
        <v>135</v>
      </c>
      <c r="B146" s="203"/>
      <c r="C146" s="205" t="s">
        <v>136</v>
      </c>
      <c r="D146" s="193">
        <f>XII.!Q146</f>
        <v>594481</v>
      </c>
      <c r="E146" s="169">
        <f>I.!Q146</f>
        <v>327972</v>
      </c>
      <c r="F146" s="169">
        <f>X.!Q146</f>
        <v>594481</v>
      </c>
      <c r="G146" s="197">
        <f>I.!$Q147</f>
        <v>1800.2</v>
      </c>
      <c r="H146" s="185">
        <f t="shared" ref="H146" si="726">I146-G146</f>
        <v>86312.920000000013</v>
      </c>
      <c r="I146" s="185">
        <f>II.!$Q147</f>
        <v>88113.12000000001</v>
      </c>
      <c r="J146" s="185">
        <f t="shared" ref="J146" si="727">K146-I146</f>
        <v>79353.779999999984</v>
      </c>
      <c r="K146" s="185">
        <f>III.!$Q147</f>
        <v>167466.9</v>
      </c>
      <c r="L146" s="185">
        <f t="shared" ref="L146" si="728">M146-K146</f>
        <v>22549.339999999997</v>
      </c>
      <c r="M146" s="185">
        <f>IV.!$Q147</f>
        <v>190016.24</v>
      </c>
      <c r="N146" s="185">
        <f t="shared" ref="N146" si="729">O146-M146</f>
        <v>81224.38</v>
      </c>
      <c r="O146" s="185">
        <f>V.!$Q147</f>
        <v>271240.62</v>
      </c>
      <c r="P146" s="185">
        <f t="shared" ref="P146" si="730">Q146-O146</f>
        <v>77677.13</v>
      </c>
      <c r="Q146" s="185">
        <f>VI.!$Q147</f>
        <v>348917.75</v>
      </c>
      <c r="R146" s="185">
        <f t="shared" ref="R146" si="731">S146-Q146</f>
        <v>166460.12</v>
      </c>
      <c r="S146" s="185">
        <f>VII.!$Q147</f>
        <v>515377.87</v>
      </c>
      <c r="T146" s="185">
        <f t="shared" ref="T146" si="732">U146-S146</f>
        <v>28186.740000000107</v>
      </c>
      <c r="U146" s="185">
        <f>VIII.!$Q147</f>
        <v>543564.6100000001</v>
      </c>
      <c r="V146" s="185">
        <f t="shared" ref="V146" si="733">W146-U146</f>
        <v>13657.039999999921</v>
      </c>
      <c r="W146" s="185">
        <f>IX.!$Q147</f>
        <v>557221.65</v>
      </c>
      <c r="X146" s="185">
        <f t="shared" ref="X146" si="734">Y146-W146</f>
        <v>10169.510000000009</v>
      </c>
      <c r="Y146" s="185">
        <f>X.!$Q147</f>
        <v>567391.16</v>
      </c>
      <c r="Z146" s="185">
        <f t="shared" ref="Z146" si="735">AA146-Y146</f>
        <v>-567391.16</v>
      </c>
      <c r="AA146" s="185">
        <f>XI.!$Q147</f>
        <v>0</v>
      </c>
      <c r="AB146" s="185">
        <f t="shared" ref="AB146" si="736">AC146-AA146</f>
        <v>0</v>
      </c>
      <c r="AC146" s="185">
        <f>XII.!$Q147</f>
        <v>0</v>
      </c>
      <c r="AD146" s="72"/>
      <c r="AE146" s="72"/>
      <c r="AF146" s="72"/>
    </row>
    <row r="147" spans="1:32" s="78" customFormat="1" ht="15.75" thickBot="1" x14ac:dyDescent="0.3">
      <c r="A147" s="143"/>
      <c r="B147" s="204"/>
      <c r="C147" s="206"/>
      <c r="D147" s="194"/>
      <c r="E147" s="170"/>
      <c r="F147" s="170"/>
      <c r="G147" s="198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72"/>
      <c r="AE147" s="72"/>
      <c r="AF147" s="72"/>
    </row>
    <row r="148" spans="1:32" x14ac:dyDescent="0.2">
      <c r="A148" s="123" t="s">
        <v>137</v>
      </c>
      <c r="B148" s="118"/>
      <c r="C148" s="120" t="s">
        <v>138</v>
      </c>
      <c r="D148" s="164">
        <f>XII.!Q148</f>
        <v>150546</v>
      </c>
      <c r="E148" s="171">
        <f>I.!Q148</f>
        <v>150546</v>
      </c>
      <c r="F148" s="171">
        <f>X.!Q148</f>
        <v>150546</v>
      </c>
      <c r="G148" s="202">
        <f>I.!$Q149</f>
        <v>0</v>
      </c>
      <c r="H148" s="160">
        <f t="shared" ref="H148" si="737">I148-G148</f>
        <v>59378.47</v>
      </c>
      <c r="I148" s="160">
        <f>II.!$Q149</f>
        <v>59378.47</v>
      </c>
      <c r="J148" s="160">
        <f t="shared" ref="J148" si="738">K148-I148</f>
        <v>71011.5</v>
      </c>
      <c r="K148" s="160">
        <f>III.!$Q149</f>
        <v>130389.97</v>
      </c>
      <c r="L148" s="160">
        <f t="shared" ref="L148" si="739">M148-K148</f>
        <v>10170.700000000012</v>
      </c>
      <c r="M148" s="160">
        <f>IV.!$Q149</f>
        <v>140560.67000000001</v>
      </c>
      <c r="N148" s="160">
        <f t="shared" ref="N148" si="740">O148-M148</f>
        <v>27538.659999999974</v>
      </c>
      <c r="O148" s="160">
        <f>V.!$Q149</f>
        <v>168099.33</v>
      </c>
      <c r="P148" s="160">
        <f t="shared" ref="P148" si="741">Q148-O148</f>
        <v>-71075.729999999981</v>
      </c>
      <c r="Q148" s="160">
        <f>VI.!$Q149</f>
        <v>97023.6</v>
      </c>
      <c r="R148" s="160">
        <f t="shared" ref="R148" si="742">S148-Q148</f>
        <v>7503.8999999999942</v>
      </c>
      <c r="S148" s="160">
        <f>VII.!$Q149</f>
        <v>104527.5</v>
      </c>
      <c r="T148" s="160">
        <f t="shared" ref="T148" si="743">U148-S148</f>
        <v>9837.5</v>
      </c>
      <c r="U148" s="160">
        <f>VIII.!$Q149</f>
        <v>114365</v>
      </c>
      <c r="V148" s="160">
        <f t="shared" ref="V148" si="744">W148-U148</f>
        <v>9795.6999999999971</v>
      </c>
      <c r="W148" s="160">
        <f>IX.!$Q149</f>
        <v>124160.7</v>
      </c>
      <c r="X148" s="160">
        <f t="shared" ref="X148" si="745">Y148-W148</f>
        <v>8795.6999999999971</v>
      </c>
      <c r="Y148" s="160">
        <f>X.!$Q149</f>
        <v>132956.4</v>
      </c>
      <c r="Z148" s="160">
        <f t="shared" ref="Z148" si="746">AA148-Y148</f>
        <v>-132956.4</v>
      </c>
      <c r="AA148" s="160">
        <f>XI.!$Q149</f>
        <v>0</v>
      </c>
      <c r="AB148" s="160">
        <f t="shared" ref="AB148" si="747">AC148-AA148</f>
        <v>0</v>
      </c>
      <c r="AC148" s="160">
        <f>XII.!$Q149</f>
        <v>0</v>
      </c>
    </row>
    <row r="149" spans="1:32" x14ac:dyDescent="0.2">
      <c r="A149" s="111"/>
      <c r="B149" s="113"/>
      <c r="C149" s="115"/>
      <c r="D149" s="181"/>
      <c r="E149" s="167"/>
      <c r="F149" s="167"/>
      <c r="G149" s="188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</row>
    <row r="150" spans="1:32" x14ac:dyDescent="0.2">
      <c r="A150" s="111" t="s">
        <v>137</v>
      </c>
      <c r="B150" s="113"/>
      <c r="C150" s="115" t="s">
        <v>140</v>
      </c>
      <c r="D150" s="181">
        <f>XII.!Q150</f>
        <v>87045</v>
      </c>
      <c r="E150" s="167">
        <f>I.!Q150</f>
        <v>5045</v>
      </c>
      <c r="F150" s="167">
        <f>X.!Q150</f>
        <v>87045</v>
      </c>
      <c r="G150" s="188">
        <f>I.!$Q151</f>
        <v>0</v>
      </c>
      <c r="H150" s="180">
        <f t="shared" ref="H150" si="748">I150-G150</f>
        <v>0</v>
      </c>
      <c r="I150" s="180">
        <f>II.!$Q151</f>
        <v>0</v>
      </c>
      <c r="J150" s="180">
        <f t="shared" ref="J150" si="749">K150-I150</f>
        <v>700</v>
      </c>
      <c r="K150" s="180">
        <f>III.!$Q151</f>
        <v>700</v>
      </c>
      <c r="L150" s="180">
        <f t="shared" ref="L150" si="750">M150-K150</f>
        <v>100</v>
      </c>
      <c r="M150" s="180">
        <f>IV.!$Q151</f>
        <v>800</v>
      </c>
      <c r="N150" s="180">
        <f t="shared" ref="N150" si="751">O150-M150</f>
        <v>250</v>
      </c>
      <c r="O150" s="180">
        <f>V.!$Q151</f>
        <v>1050</v>
      </c>
      <c r="P150" s="180">
        <f t="shared" ref="P150" si="752">Q150-O150</f>
        <v>79896.429999999993</v>
      </c>
      <c r="Q150" s="180">
        <f>VI.!$Q151</f>
        <v>80946.429999999993</v>
      </c>
      <c r="R150" s="180">
        <f t="shared" ref="R150" si="753">S150-Q150</f>
        <v>200</v>
      </c>
      <c r="S150" s="180">
        <f>VII.!$Q151</f>
        <v>81146.429999999993</v>
      </c>
      <c r="T150" s="180">
        <f t="shared" ref="T150" si="754">U150-S150</f>
        <v>1210.7800000000134</v>
      </c>
      <c r="U150" s="180">
        <f>VIII.!$Q151</f>
        <v>82357.210000000006</v>
      </c>
      <c r="V150" s="180">
        <f t="shared" ref="V150" si="755">W150-U150</f>
        <v>0</v>
      </c>
      <c r="W150" s="180">
        <f>IX.!$Q151</f>
        <v>82357.210000000006</v>
      </c>
      <c r="X150" s="180">
        <f t="shared" ref="X150" si="756">Y150-W150</f>
        <v>0</v>
      </c>
      <c r="Y150" s="180">
        <f>X.!$Q151</f>
        <v>82357.210000000006</v>
      </c>
      <c r="Z150" s="180">
        <f t="shared" ref="Z150" si="757">AA150-Y150</f>
        <v>-82357.210000000006</v>
      </c>
      <c r="AA150" s="180">
        <f>XI.!$Q151</f>
        <v>0</v>
      </c>
      <c r="AB150" s="180">
        <f t="shared" ref="AB150" si="758">AC150-AA150</f>
        <v>0</v>
      </c>
      <c r="AC150" s="180">
        <f>XII.!$Q151</f>
        <v>0</v>
      </c>
    </row>
    <row r="151" spans="1:32" x14ac:dyDescent="0.2">
      <c r="A151" s="111"/>
      <c r="B151" s="113"/>
      <c r="C151" s="115"/>
      <c r="D151" s="181"/>
      <c r="E151" s="167"/>
      <c r="F151" s="167"/>
      <c r="G151" s="188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</row>
    <row r="152" spans="1:32" x14ac:dyDescent="0.2">
      <c r="A152" s="111" t="s">
        <v>141</v>
      </c>
      <c r="B152" s="113"/>
      <c r="C152" s="115" t="s">
        <v>142</v>
      </c>
      <c r="D152" s="181">
        <f>XII.!Q152</f>
        <v>131240</v>
      </c>
      <c r="E152" s="167">
        <f>I.!Q152</f>
        <v>32381</v>
      </c>
      <c r="F152" s="167">
        <f>X.!Q152</f>
        <v>131240</v>
      </c>
      <c r="G152" s="188">
        <f>I.!$Q153</f>
        <v>1800.2</v>
      </c>
      <c r="H152" s="180">
        <f t="shared" ref="H152" si="759">I152-G152</f>
        <v>7393.8400000000011</v>
      </c>
      <c r="I152" s="180">
        <f>II.!$Q153</f>
        <v>9194.0400000000009</v>
      </c>
      <c r="J152" s="180">
        <f t="shared" ref="J152" si="760">K152-I152</f>
        <v>291.07999999999993</v>
      </c>
      <c r="K152" s="180">
        <f>III.!$Q153</f>
        <v>9485.1200000000008</v>
      </c>
      <c r="L152" s="180">
        <f t="shared" ref="L152" si="761">M152-K152</f>
        <v>375.27999999999884</v>
      </c>
      <c r="M152" s="180">
        <f>IV.!$Q153</f>
        <v>9860.4</v>
      </c>
      <c r="N152" s="180">
        <f t="shared" ref="N152" si="762">O152-M152</f>
        <v>1990.630000000001</v>
      </c>
      <c r="O152" s="180">
        <f>V.!$Q153</f>
        <v>11851.03</v>
      </c>
      <c r="P152" s="180">
        <f t="shared" ref="P152" si="763">Q152-O152</f>
        <v>2364.7999999999993</v>
      </c>
      <c r="Q152" s="180">
        <f>VI.!$Q153</f>
        <v>14215.83</v>
      </c>
      <c r="R152" s="180">
        <f t="shared" ref="R152" si="764">S152-Q152</f>
        <v>92059.92</v>
      </c>
      <c r="S152" s="180">
        <f>VII.!$Q153</f>
        <v>106275.75</v>
      </c>
      <c r="T152" s="180">
        <f t="shared" ref="T152" si="765">U152-S152</f>
        <v>17138.460000000006</v>
      </c>
      <c r="U152" s="180">
        <f>VIII.!$Q153</f>
        <v>123414.21</v>
      </c>
      <c r="V152" s="180">
        <f t="shared" ref="V152" si="766">W152-U152</f>
        <v>1411.3399999999965</v>
      </c>
      <c r="W152" s="180">
        <f>IX.!$Q153</f>
        <v>124825.55</v>
      </c>
      <c r="X152" s="180">
        <f t="shared" ref="X152" si="767">Y152-W152</f>
        <v>1373.8099999999977</v>
      </c>
      <c r="Y152" s="180">
        <f>X.!$Q153</f>
        <v>126199.36</v>
      </c>
      <c r="Z152" s="180">
        <f t="shared" ref="Z152" si="768">AA152-Y152</f>
        <v>-126199.36</v>
      </c>
      <c r="AA152" s="180">
        <f>XI.!$Q153</f>
        <v>0</v>
      </c>
      <c r="AB152" s="180">
        <f t="shared" ref="AB152" si="769">AC152-AA152</f>
        <v>0</v>
      </c>
      <c r="AC152" s="180">
        <f>XII.!$Q153</f>
        <v>0</v>
      </c>
    </row>
    <row r="153" spans="1:32" x14ac:dyDescent="0.2">
      <c r="A153" s="111"/>
      <c r="B153" s="113"/>
      <c r="C153" s="115"/>
      <c r="D153" s="181"/>
      <c r="E153" s="167"/>
      <c r="F153" s="167"/>
      <c r="G153" s="188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</row>
    <row r="154" spans="1:32" x14ac:dyDescent="0.2">
      <c r="A154" s="111" t="s">
        <v>143</v>
      </c>
      <c r="B154" s="113"/>
      <c r="C154" s="115" t="s">
        <v>144</v>
      </c>
      <c r="D154" s="181">
        <f>XII.!Q154</f>
        <v>225650</v>
      </c>
      <c r="E154" s="167">
        <f>I.!Q154</f>
        <v>140000</v>
      </c>
      <c r="F154" s="167">
        <f>X.!Q154</f>
        <v>225650</v>
      </c>
      <c r="G154" s="188">
        <f>I.!$Q155</f>
        <v>0</v>
      </c>
      <c r="H154" s="180">
        <f t="shared" ref="H154" si="770">I154-G154</f>
        <v>19540.61</v>
      </c>
      <c r="I154" s="180">
        <f>II.!$Q155</f>
        <v>19540.61</v>
      </c>
      <c r="J154" s="180">
        <f t="shared" ref="J154" si="771">K154-I154</f>
        <v>7351.2000000000007</v>
      </c>
      <c r="K154" s="180">
        <f>III.!$Q155</f>
        <v>26891.81</v>
      </c>
      <c r="L154" s="180">
        <f t="shared" ref="L154" si="772">M154-K154</f>
        <v>11903.359999999997</v>
      </c>
      <c r="M154" s="180">
        <f>IV.!$Q155</f>
        <v>38795.17</v>
      </c>
      <c r="N154" s="180">
        <f t="shared" ref="N154" si="773">O154-M154</f>
        <v>51445.09</v>
      </c>
      <c r="O154" s="180">
        <f>V.!$Q155</f>
        <v>90240.26</v>
      </c>
      <c r="P154" s="180">
        <f t="shared" ref="P154" si="774">Q154-O154</f>
        <v>66491.630000000019</v>
      </c>
      <c r="Q154" s="180">
        <f>VI.!$Q155</f>
        <v>156731.89000000001</v>
      </c>
      <c r="R154" s="180">
        <f t="shared" ref="R154" si="775">S154-Q154</f>
        <v>66696.299999999988</v>
      </c>
      <c r="S154" s="180">
        <f>VII.!$Q155</f>
        <v>223428.19</v>
      </c>
      <c r="T154" s="180">
        <f t="shared" ref="T154" si="776">U154-S154</f>
        <v>0</v>
      </c>
      <c r="U154" s="180">
        <f>VIII.!$Q155</f>
        <v>223428.19</v>
      </c>
      <c r="V154" s="180">
        <f t="shared" ref="V154" si="777">W154-U154</f>
        <v>2450</v>
      </c>
      <c r="W154" s="180">
        <f>IX.!$Q155</f>
        <v>225878.19</v>
      </c>
      <c r="X154" s="180">
        <f t="shared" ref="X154" si="778">Y154-W154</f>
        <v>0</v>
      </c>
      <c r="Y154" s="180">
        <f>X.!$Q155</f>
        <v>225878.19</v>
      </c>
      <c r="Z154" s="180">
        <f t="shared" ref="Z154" si="779">AA154-Y154</f>
        <v>-225878.19</v>
      </c>
      <c r="AA154" s="180">
        <f>XI.!$Q155</f>
        <v>0</v>
      </c>
      <c r="AB154" s="180">
        <f t="shared" ref="AB154" si="780">AC154-AA154</f>
        <v>0</v>
      </c>
      <c r="AC154" s="180">
        <f>XII.!$Q155</f>
        <v>0</v>
      </c>
    </row>
    <row r="155" spans="1:32" ht="13.5" thickBot="1" x14ac:dyDescent="0.25">
      <c r="A155" s="112"/>
      <c r="B155" s="114"/>
      <c r="C155" s="116"/>
      <c r="D155" s="190"/>
      <c r="E155" s="168"/>
      <c r="F155" s="168"/>
      <c r="G155" s="189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</row>
    <row r="156" spans="1:32" s="82" customFormat="1" ht="13.5" thickBot="1" x14ac:dyDescent="0.25">
      <c r="A156" s="69"/>
      <c r="B156" s="69"/>
      <c r="C156" s="47"/>
      <c r="D156" s="79"/>
      <c r="E156" s="79"/>
      <c r="F156" s="79"/>
      <c r="G156" s="83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</row>
    <row r="157" spans="1:32" s="78" customFormat="1" ht="15" x14ac:dyDescent="0.25">
      <c r="A157" s="141" t="s">
        <v>145</v>
      </c>
      <c r="B157" s="142"/>
      <c r="C157" s="128" t="s">
        <v>146</v>
      </c>
      <c r="D157" s="193">
        <f>XII.!Q157</f>
        <v>170457</v>
      </c>
      <c r="E157" s="169">
        <f>I.!Q157</f>
        <v>144057</v>
      </c>
      <c r="F157" s="169">
        <f>X.!Q157</f>
        <v>172657</v>
      </c>
      <c r="G157" s="197">
        <f>I.!$Q158</f>
        <v>13863.929999999998</v>
      </c>
      <c r="H157" s="185">
        <f t="shared" ref="H157" si="781">I157-G157</f>
        <v>10734.06</v>
      </c>
      <c r="I157" s="185">
        <f>II.!$Q158</f>
        <v>24597.989999999998</v>
      </c>
      <c r="J157" s="185">
        <f t="shared" ref="J157" si="782">K157-I157</f>
        <v>4955.3000000000029</v>
      </c>
      <c r="K157" s="185">
        <f>III.!$Q158</f>
        <v>29553.29</v>
      </c>
      <c r="L157" s="185">
        <f t="shared" ref="L157" si="783">M157-K157</f>
        <v>5237.68</v>
      </c>
      <c r="M157" s="185">
        <f>IV.!$Q158</f>
        <v>34790.97</v>
      </c>
      <c r="N157" s="185">
        <f t="shared" ref="N157" si="784">O157-M157</f>
        <v>14004.049999999988</v>
      </c>
      <c r="O157" s="185">
        <f>V.!$Q158</f>
        <v>48795.01999999999</v>
      </c>
      <c r="P157" s="185">
        <f t="shared" ref="P157" si="785">Q157-O157</f>
        <v>21670.23000000001</v>
      </c>
      <c r="Q157" s="185">
        <f>VI.!$Q158</f>
        <v>70465.25</v>
      </c>
      <c r="R157" s="185">
        <f t="shared" ref="R157" si="786">S157-Q157</f>
        <v>14191.660000000003</v>
      </c>
      <c r="S157" s="185">
        <f>VII.!$Q158</f>
        <v>84656.91</v>
      </c>
      <c r="T157" s="185">
        <f t="shared" ref="T157" si="787">U157-S157</f>
        <v>8299.3299999999872</v>
      </c>
      <c r="U157" s="185">
        <f>VIII.!$Q158</f>
        <v>92956.239999999991</v>
      </c>
      <c r="V157" s="185">
        <f t="shared" ref="V157" si="788">W157-U157</f>
        <v>12199.930000000008</v>
      </c>
      <c r="W157" s="185">
        <f>IX.!$Q158</f>
        <v>105156.17</v>
      </c>
      <c r="X157" s="185">
        <f t="shared" ref="X157" si="789">Y157-W157</f>
        <v>17780.410000000018</v>
      </c>
      <c r="Y157" s="185">
        <f>X.!$Q158</f>
        <v>122936.58000000002</v>
      </c>
      <c r="Z157" s="185">
        <f t="shared" ref="Z157" si="790">AA157-Y157</f>
        <v>-122936.58000000002</v>
      </c>
      <c r="AA157" s="185">
        <f>XI.!$Q158</f>
        <v>0</v>
      </c>
      <c r="AB157" s="185">
        <f t="shared" ref="AB157" si="791">AC157-AA157</f>
        <v>0</v>
      </c>
      <c r="AC157" s="185">
        <f>XII.!$Q158</f>
        <v>0</v>
      </c>
    </row>
    <row r="158" spans="1:32" s="78" customFormat="1" ht="15.75" thickBot="1" x14ac:dyDescent="0.3">
      <c r="A158" s="143"/>
      <c r="B158" s="144"/>
      <c r="C158" s="129"/>
      <c r="D158" s="194"/>
      <c r="E158" s="170"/>
      <c r="F158" s="170"/>
      <c r="G158" s="198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</row>
    <row r="159" spans="1:32" ht="15" x14ac:dyDescent="0.2">
      <c r="A159" s="123" t="s">
        <v>147</v>
      </c>
      <c r="B159" s="118"/>
      <c r="C159" s="120" t="s">
        <v>271</v>
      </c>
      <c r="D159" s="163">
        <f>XII.!Q159</f>
        <v>39577</v>
      </c>
      <c r="E159" s="163">
        <f>I.!Q159</f>
        <v>41527</v>
      </c>
      <c r="F159" s="163">
        <f>X.!Q159</f>
        <v>39577</v>
      </c>
      <c r="G159" s="183">
        <f>I.!$Q160</f>
        <v>2457.0299999999997</v>
      </c>
      <c r="H159" s="159">
        <f t="shared" ref="H159" si="792">I159-G159</f>
        <v>2547.4300000000003</v>
      </c>
      <c r="I159" s="159">
        <f>II.!$Q160</f>
        <v>5004.46</v>
      </c>
      <c r="J159" s="159">
        <f t="shared" ref="J159" si="793">K159-I159</f>
        <v>3298.6799999999994</v>
      </c>
      <c r="K159" s="159">
        <f>III.!$Q160</f>
        <v>8303.14</v>
      </c>
      <c r="L159" s="159">
        <f t="shared" ref="L159" si="794">M159-K159</f>
        <v>3093.7300000000014</v>
      </c>
      <c r="M159" s="159">
        <f>IV.!$Q160</f>
        <v>11396.87</v>
      </c>
      <c r="N159" s="159">
        <f t="shared" ref="N159" si="795">O159-M159</f>
        <v>4155.0599999999977</v>
      </c>
      <c r="O159" s="159">
        <f>V.!$Q160</f>
        <v>15551.929999999998</v>
      </c>
      <c r="P159" s="159">
        <f t="shared" ref="P159" si="796">Q159-O159</f>
        <v>2992.6400000000012</v>
      </c>
      <c r="Q159" s="159">
        <f>VI.!$Q160</f>
        <v>18544.57</v>
      </c>
      <c r="R159" s="159">
        <f t="shared" ref="R159" si="797">S159-Q159</f>
        <v>4559.8899999999994</v>
      </c>
      <c r="S159" s="159">
        <f>VII.!$Q160</f>
        <v>23104.46</v>
      </c>
      <c r="T159" s="159">
        <f t="shared" ref="T159" si="798">U159-S159</f>
        <v>3142.9000000000015</v>
      </c>
      <c r="U159" s="159">
        <f>VIII.!$Q160</f>
        <v>26247.360000000001</v>
      </c>
      <c r="V159" s="159">
        <f t="shared" ref="V159" si="799">W159-U159</f>
        <v>3244.5299999999988</v>
      </c>
      <c r="W159" s="159">
        <f>IX.!$Q160</f>
        <v>29491.89</v>
      </c>
      <c r="X159" s="159">
        <f t="shared" ref="X159" si="800">Y159-W159</f>
        <v>3758.989999999998</v>
      </c>
      <c r="Y159" s="159">
        <f>X.!$Q160</f>
        <v>33250.879999999997</v>
      </c>
      <c r="Z159" s="159">
        <f t="shared" ref="Z159" si="801">AA159-Y159</f>
        <v>-33250.879999999997</v>
      </c>
      <c r="AA159" s="159">
        <f>XI.!$Q160</f>
        <v>0</v>
      </c>
      <c r="AB159" s="159">
        <f t="shared" ref="AB159" si="802">AC159-AA159</f>
        <v>0</v>
      </c>
      <c r="AC159" s="159">
        <f>XII.!$Q160</f>
        <v>0</v>
      </c>
      <c r="AD159" s="72"/>
      <c r="AE159" s="72"/>
    </row>
    <row r="160" spans="1:32" ht="15" x14ac:dyDescent="0.2">
      <c r="A160" s="111"/>
      <c r="B160" s="113"/>
      <c r="C160" s="115"/>
      <c r="D160" s="164"/>
      <c r="E160" s="164"/>
      <c r="F160" s="164"/>
      <c r="G160" s="184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72"/>
      <c r="AE160" s="72"/>
    </row>
    <row r="161" spans="1:31" ht="15" x14ac:dyDescent="0.2">
      <c r="A161" s="111" t="s">
        <v>147</v>
      </c>
      <c r="B161" s="113"/>
      <c r="C161" s="115" t="s">
        <v>272</v>
      </c>
      <c r="D161" s="163">
        <f>XII.!Q161</f>
        <v>50250</v>
      </c>
      <c r="E161" s="163">
        <f>I.!Q161</f>
        <v>50000</v>
      </c>
      <c r="F161" s="163">
        <f>X.!Q161</f>
        <v>47250</v>
      </c>
      <c r="G161" s="183">
        <f>I.!$Q162</f>
        <v>4480.66</v>
      </c>
      <c r="H161" s="159">
        <f t="shared" ref="H161" si="803">I161-G161</f>
        <v>253.65999999999985</v>
      </c>
      <c r="I161" s="159">
        <f>II.!$Q162</f>
        <v>4734.32</v>
      </c>
      <c r="J161" s="159">
        <f t="shared" ref="J161" si="804">K161-I161</f>
        <v>846.55000000000018</v>
      </c>
      <c r="K161" s="159">
        <f>III.!$Q162</f>
        <v>5580.87</v>
      </c>
      <c r="L161" s="159">
        <f t="shared" ref="L161" si="805">M161-K161</f>
        <v>246.31999999999971</v>
      </c>
      <c r="M161" s="159">
        <f>IV.!$Q162</f>
        <v>5827.19</v>
      </c>
      <c r="N161" s="159">
        <f t="shared" ref="N161" si="806">O161-M161</f>
        <v>5373.4000000000005</v>
      </c>
      <c r="O161" s="159">
        <f>V.!$Q162</f>
        <v>11200.59</v>
      </c>
      <c r="P161" s="159">
        <f t="shared" ref="P161" si="807">Q161-O161</f>
        <v>14179.849999999999</v>
      </c>
      <c r="Q161" s="159">
        <f>VI.!$Q162</f>
        <v>25380.44</v>
      </c>
      <c r="R161" s="159">
        <f t="shared" ref="R161" si="808">S161-Q161</f>
        <v>434.85000000000218</v>
      </c>
      <c r="S161" s="159">
        <f>VII.!$Q162</f>
        <v>25815.29</v>
      </c>
      <c r="T161" s="159">
        <f t="shared" ref="T161" si="809">U161-S161</f>
        <v>2214.34</v>
      </c>
      <c r="U161" s="159">
        <f>VIII.!$Q162</f>
        <v>28029.63</v>
      </c>
      <c r="V161" s="159">
        <f t="shared" ref="V161" si="810">W161-U161</f>
        <v>4349.739999999998</v>
      </c>
      <c r="W161" s="159">
        <f>IX.!$Q162</f>
        <v>32379.37</v>
      </c>
      <c r="X161" s="159">
        <f t="shared" ref="X161" si="811">Y161-W161</f>
        <v>2267.2500000000036</v>
      </c>
      <c r="Y161" s="159">
        <f>X.!$Q162</f>
        <v>34646.620000000003</v>
      </c>
      <c r="Z161" s="159">
        <f t="shared" ref="Z161" si="812">AA161-Y161</f>
        <v>-34646.620000000003</v>
      </c>
      <c r="AA161" s="159">
        <f>XI.!$Q162</f>
        <v>0</v>
      </c>
      <c r="AB161" s="159">
        <f t="shared" ref="AB161" si="813">AC161-AA161</f>
        <v>0</v>
      </c>
      <c r="AC161" s="159">
        <f>XII.!$Q162</f>
        <v>0</v>
      </c>
      <c r="AD161" s="72"/>
      <c r="AE161" s="72"/>
    </row>
    <row r="162" spans="1:31" ht="15" x14ac:dyDescent="0.2">
      <c r="A162" s="111"/>
      <c r="B162" s="113"/>
      <c r="C162" s="115"/>
      <c r="D162" s="164"/>
      <c r="E162" s="164"/>
      <c r="F162" s="164"/>
      <c r="G162" s="184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72"/>
      <c r="AE162" s="72"/>
    </row>
    <row r="163" spans="1:31" ht="15" x14ac:dyDescent="0.2">
      <c r="A163" s="111" t="s">
        <v>147</v>
      </c>
      <c r="B163" s="113"/>
      <c r="C163" s="115" t="s">
        <v>273</v>
      </c>
      <c r="D163" s="163">
        <f>XII.!Q163</f>
        <v>8500</v>
      </c>
      <c r="E163" s="163">
        <f>I.!Q163</f>
        <v>4000</v>
      </c>
      <c r="F163" s="163">
        <f>X.!Q163</f>
        <v>8500</v>
      </c>
      <c r="G163" s="183">
        <f>I.!$Q164</f>
        <v>1569.85</v>
      </c>
      <c r="H163" s="159">
        <f t="shared" ref="H163" si="814">I163-G163</f>
        <v>1008.94</v>
      </c>
      <c r="I163" s="159">
        <f>II.!$Q164</f>
        <v>2578.79</v>
      </c>
      <c r="J163" s="159">
        <f t="shared" ref="J163" si="815">K163-I163</f>
        <v>297.28999999999996</v>
      </c>
      <c r="K163" s="159">
        <f>III.!$Q164</f>
        <v>2876.08</v>
      </c>
      <c r="L163" s="159">
        <f t="shared" ref="L163" si="816">M163-K163</f>
        <v>268.76000000000022</v>
      </c>
      <c r="M163" s="159">
        <f>IV.!$Q164</f>
        <v>3144.84</v>
      </c>
      <c r="N163" s="159">
        <f t="shared" ref="N163" si="817">O163-M163</f>
        <v>1783.92</v>
      </c>
      <c r="O163" s="159">
        <f>V.!$Q164</f>
        <v>4928.76</v>
      </c>
      <c r="P163" s="159">
        <f t="shared" ref="P163" si="818">Q163-O163</f>
        <v>30.859999999999673</v>
      </c>
      <c r="Q163" s="159">
        <f>VI.!$Q164</f>
        <v>4959.62</v>
      </c>
      <c r="R163" s="159">
        <f t="shared" ref="R163" si="819">S163-Q163</f>
        <v>261.92000000000007</v>
      </c>
      <c r="S163" s="159">
        <f>VII.!$Q164</f>
        <v>5221.54</v>
      </c>
      <c r="T163" s="159">
        <f t="shared" ref="T163" si="820">U163-S163</f>
        <v>454.10999999999967</v>
      </c>
      <c r="U163" s="159">
        <f>VIII.!$Q164</f>
        <v>5675.65</v>
      </c>
      <c r="V163" s="159">
        <f t="shared" ref="V163" si="821">W163-U163</f>
        <v>947.69000000000051</v>
      </c>
      <c r="W163" s="159">
        <f>IX.!$Q164</f>
        <v>6623.34</v>
      </c>
      <c r="X163" s="159">
        <f t="shared" ref="X163" si="822">Y163-W163</f>
        <v>15.069999999999709</v>
      </c>
      <c r="Y163" s="159">
        <f>X.!$Q164</f>
        <v>6638.41</v>
      </c>
      <c r="Z163" s="159">
        <f t="shared" ref="Z163" si="823">AA163-Y163</f>
        <v>-6638.41</v>
      </c>
      <c r="AA163" s="159">
        <f>XI.!$Q164</f>
        <v>0</v>
      </c>
      <c r="AB163" s="159">
        <f t="shared" ref="AB163" si="824">AC163-AA163</f>
        <v>0</v>
      </c>
      <c r="AC163" s="159">
        <f>XII.!$Q164</f>
        <v>0</v>
      </c>
      <c r="AD163" s="72"/>
      <c r="AE163" s="72"/>
    </row>
    <row r="164" spans="1:31" ht="15" x14ac:dyDescent="0.2">
      <c r="A164" s="111"/>
      <c r="B164" s="113"/>
      <c r="C164" s="115"/>
      <c r="D164" s="164"/>
      <c r="E164" s="164"/>
      <c r="F164" s="164"/>
      <c r="G164" s="184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72"/>
      <c r="AE164" s="72"/>
    </row>
    <row r="165" spans="1:31" ht="15" x14ac:dyDescent="0.2">
      <c r="A165" s="111" t="s">
        <v>147</v>
      </c>
      <c r="B165" s="113"/>
      <c r="C165" s="115" t="s">
        <v>279</v>
      </c>
      <c r="D165" s="163">
        <f>XII.!Q165</f>
        <v>5700</v>
      </c>
      <c r="E165" s="163">
        <f>I.!Q165</f>
        <v>5000</v>
      </c>
      <c r="F165" s="163">
        <f>X.!Q165</f>
        <v>8700</v>
      </c>
      <c r="G165" s="183">
        <f>I.!$Q166</f>
        <v>2304</v>
      </c>
      <c r="H165" s="159">
        <f t="shared" ref="H165" si="825">I165-G165</f>
        <v>0</v>
      </c>
      <c r="I165" s="159">
        <f>II.!$Q166</f>
        <v>2304</v>
      </c>
      <c r="J165" s="159">
        <f t="shared" ref="J165" si="826">K165-I165</f>
        <v>0</v>
      </c>
      <c r="K165" s="159">
        <f>III.!$Q166</f>
        <v>2304</v>
      </c>
      <c r="L165" s="159">
        <f t="shared" ref="L165" si="827">M165-K165</f>
        <v>0</v>
      </c>
      <c r="M165" s="159">
        <f>IV.!$Q166</f>
        <v>2304</v>
      </c>
      <c r="N165" s="159">
        <f t="shared" ref="N165" si="828">O165-M165</f>
        <v>574.23999999999978</v>
      </c>
      <c r="O165" s="159">
        <f>V.!$Q166</f>
        <v>2878.24</v>
      </c>
      <c r="P165" s="159">
        <f t="shared" ref="P165" si="829">Q165-O165</f>
        <v>0</v>
      </c>
      <c r="Q165" s="159">
        <f>VI.!$Q166</f>
        <v>2878.24</v>
      </c>
      <c r="R165" s="159">
        <f t="shared" ref="R165" si="830">S165-Q165</f>
        <v>0</v>
      </c>
      <c r="S165" s="159">
        <f>VII.!$Q166</f>
        <v>2878.24</v>
      </c>
      <c r="T165" s="159">
        <f t="shared" ref="T165" si="831">U165-S165</f>
        <v>0</v>
      </c>
      <c r="U165" s="159">
        <f>VIII.!$Q166</f>
        <v>2878.24</v>
      </c>
      <c r="V165" s="159">
        <f t="shared" ref="V165" si="832">W165-U165</f>
        <v>0</v>
      </c>
      <c r="W165" s="159">
        <f>IX.!$Q166</f>
        <v>2878.24</v>
      </c>
      <c r="X165" s="159">
        <f t="shared" ref="X165" si="833">Y165-W165</f>
        <v>3804</v>
      </c>
      <c r="Y165" s="159">
        <f>X.!$Q166</f>
        <v>6682.24</v>
      </c>
      <c r="Z165" s="159">
        <f t="shared" ref="Z165" si="834">AA165-Y165</f>
        <v>-6682.24</v>
      </c>
      <c r="AA165" s="159">
        <f>XI.!$Q166</f>
        <v>0</v>
      </c>
      <c r="AB165" s="159">
        <f t="shared" ref="AB165" si="835">AC165-AA165</f>
        <v>0</v>
      </c>
      <c r="AC165" s="159">
        <f>XII.!$Q166</f>
        <v>0</v>
      </c>
      <c r="AD165" s="72"/>
      <c r="AE165" s="72"/>
    </row>
    <row r="166" spans="1:31" ht="15" x14ac:dyDescent="0.2">
      <c r="A166" s="111"/>
      <c r="B166" s="113"/>
      <c r="C166" s="115"/>
      <c r="D166" s="164"/>
      <c r="E166" s="164"/>
      <c r="F166" s="164"/>
      <c r="G166" s="184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72"/>
      <c r="AE166" s="72"/>
    </row>
    <row r="167" spans="1:31" ht="15" x14ac:dyDescent="0.2">
      <c r="A167" s="111" t="s">
        <v>147</v>
      </c>
      <c r="B167" s="113"/>
      <c r="C167" s="115" t="s">
        <v>276</v>
      </c>
      <c r="D167" s="163">
        <f>XII.!Q167</f>
        <v>0</v>
      </c>
      <c r="E167" s="163">
        <f>I.!Q167</f>
        <v>0</v>
      </c>
      <c r="F167" s="163">
        <f>X.!Q167</f>
        <v>0</v>
      </c>
      <c r="G167" s="183">
        <f>I.!$Q168</f>
        <v>0</v>
      </c>
      <c r="H167" s="159">
        <f t="shared" ref="H167" si="836">I167-G167</f>
        <v>0</v>
      </c>
      <c r="I167" s="159">
        <f>II.!$Q168</f>
        <v>0</v>
      </c>
      <c r="J167" s="159">
        <f t="shared" ref="J167" si="837">K167-I167</f>
        <v>0</v>
      </c>
      <c r="K167" s="159">
        <f>III.!$Q168</f>
        <v>0</v>
      </c>
      <c r="L167" s="159">
        <f t="shared" ref="L167" si="838">M167-K167</f>
        <v>0</v>
      </c>
      <c r="M167" s="159">
        <f>IV.!$Q168</f>
        <v>0</v>
      </c>
      <c r="N167" s="159">
        <f t="shared" ref="N167" si="839">O167-M167</f>
        <v>0</v>
      </c>
      <c r="O167" s="159">
        <f>V.!$Q168</f>
        <v>0</v>
      </c>
      <c r="P167" s="159">
        <f t="shared" ref="P167" si="840">Q167-O167</f>
        <v>0</v>
      </c>
      <c r="Q167" s="159">
        <f>VI.!$Q168</f>
        <v>0</v>
      </c>
      <c r="R167" s="159">
        <f t="shared" ref="R167" si="841">S167-Q167</f>
        <v>0</v>
      </c>
      <c r="S167" s="159">
        <f>VII.!$Q168</f>
        <v>0</v>
      </c>
      <c r="T167" s="159">
        <f t="shared" ref="T167" si="842">U167-S167</f>
        <v>0</v>
      </c>
      <c r="U167" s="159">
        <f>VIII.!$Q168</f>
        <v>0</v>
      </c>
      <c r="V167" s="159">
        <f t="shared" ref="V167" si="843">W167-U167</f>
        <v>0</v>
      </c>
      <c r="W167" s="159">
        <f>IX.!$Q168</f>
        <v>0</v>
      </c>
      <c r="X167" s="159">
        <f t="shared" ref="X167" si="844">Y167-W167</f>
        <v>0</v>
      </c>
      <c r="Y167" s="159">
        <f>X.!$Q168</f>
        <v>0</v>
      </c>
      <c r="Z167" s="159">
        <f t="shared" ref="Z167" si="845">AA167-Y167</f>
        <v>0</v>
      </c>
      <c r="AA167" s="159">
        <f>XI.!$Q168</f>
        <v>0</v>
      </c>
      <c r="AB167" s="159">
        <f t="shared" ref="AB167" si="846">AC167-AA167</f>
        <v>0</v>
      </c>
      <c r="AC167" s="159">
        <f>XII.!$Q168</f>
        <v>0</v>
      </c>
      <c r="AD167" s="72"/>
      <c r="AE167" s="72"/>
    </row>
    <row r="168" spans="1:31" ht="15" x14ac:dyDescent="0.2">
      <c r="A168" s="111"/>
      <c r="B168" s="113"/>
      <c r="C168" s="115"/>
      <c r="D168" s="164"/>
      <c r="E168" s="164"/>
      <c r="F168" s="164"/>
      <c r="G168" s="184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72"/>
      <c r="AE168" s="72"/>
    </row>
    <row r="169" spans="1:31" ht="15" customHeight="1" x14ac:dyDescent="0.2">
      <c r="A169" s="111" t="s">
        <v>147</v>
      </c>
      <c r="B169" s="113"/>
      <c r="C169" s="115" t="s">
        <v>274</v>
      </c>
      <c r="D169" s="163">
        <f>XII.!Q169</f>
        <v>5000</v>
      </c>
      <c r="E169" s="163">
        <f>I.!Q169</f>
        <v>5000</v>
      </c>
      <c r="F169" s="163">
        <f>X.!Q169</f>
        <v>5000</v>
      </c>
      <c r="G169" s="183">
        <f>I.!$Q170</f>
        <v>0</v>
      </c>
      <c r="H169" s="159">
        <f t="shared" ref="H169" si="847">I169-G169</f>
        <v>0</v>
      </c>
      <c r="I169" s="159">
        <f>II.!$Q170</f>
        <v>0</v>
      </c>
      <c r="J169" s="159">
        <f t="shared" ref="J169" si="848">K169-I169</f>
        <v>0</v>
      </c>
      <c r="K169" s="159">
        <f>III.!$Q170</f>
        <v>0</v>
      </c>
      <c r="L169" s="159">
        <f t="shared" ref="L169" si="849">M169-K169</f>
        <v>0</v>
      </c>
      <c r="M169" s="159">
        <f>IV.!$Q170</f>
        <v>0</v>
      </c>
      <c r="N169" s="159">
        <f t="shared" ref="N169" si="850">O169-M169</f>
        <v>0</v>
      </c>
      <c r="O169" s="159">
        <f>V.!$Q170</f>
        <v>0</v>
      </c>
      <c r="P169" s="159">
        <f t="shared" ref="P169" si="851">Q169-O169</f>
        <v>0</v>
      </c>
      <c r="Q169" s="159">
        <f>VI.!$Q170</f>
        <v>0</v>
      </c>
      <c r="R169" s="159">
        <f t="shared" ref="R169" si="852">S169-Q169</f>
        <v>0</v>
      </c>
      <c r="S169" s="159">
        <f>VII.!$Q170</f>
        <v>0</v>
      </c>
      <c r="T169" s="159">
        <f t="shared" ref="T169" si="853">U169-S169</f>
        <v>0</v>
      </c>
      <c r="U169" s="159">
        <f>VIII.!$Q170</f>
        <v>0</v>
      </c>
      <c r="V169" s="159">
        <f t="shared" ref="V169" si="854">W169-U169</f>
        <v>0</v>
      </c>
      <c r="W169" s="159">
        <f>IX.!$Q170</f>
        <v>0</v>
      </c>
      <c r="X169" s="159">
        <f t="shared" ref="X169" si="855">Y169-W169</f>
        <v>0</v>
      </c>
      <c r="Y169" s="159">
        <f>X.!$Q170</f>
        <v>0</v>
      </c>
      <c r="Z169" s="159">
        <f t="shared" ref="Z169" si="856">AA169-Y169</f>
        <v>0</v>
      </c>
      <c r="AA169" s="159">
        <f>XI.!$Q170</f>
        <v>0</v>
      </c>
      <c r="AB169" s="159">
        <f t="shared" ref="AB169" si="857">AC169-AA169</f>
        <v>0</v>
      </c>
      <c r="AC169" s="159">
        <f>XII.!$Q170</f>
        <v>0</v>
      </c>
      <c r="AD169" s="72"/>
      <c r="AE169" s="72"/>
    </row>
    <row r="170" spans="1:31" ht="15" x14ac:dyDescent="0.2">
      <c r="A170" s="111"/>
      <c r="B170" s="113"/>
      <c r="C170" s="115"/>
      <c r="D170" s="164"/>
      <c r="E170" s="164"/>
      <c r="F170" s="164"/>
      <c r="G170" s="184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72"/>
      <c r="AE170" s="72"/>
    </row>
    <row r="171" spans="1:31" ht="15" x14ac:dyDescent="0.2">
      <c r="A171" s="111" t="s">
        <v>147</v>
      </c>
      <c r="B171" s="113"/>
      <c r="C171" s="115" t="s">
        <v>277</v>
      </c>
      <c r="D171" s="163">
        <f>XII.!Q171</f>
        <v>3900</v>
      </c>
      <c r="E171" s="163">
        <f>I.!Q171</f>
        <v>2900</v>
      </c>
      <c r="F171" s="163">
        <f>X.!Q171</f>
        <v>3900</v>
      </c>
      <c r="G171" s="183">
        <f>I.!$Q172</f>
        <v>0</v>
      </c>
      <c r="H171" s="159">
        <f t="shared" ref="H171" si="858">I171-G171</f>
        <v>647.29</v>
      </c>
      <c r="I171" s="159">
        <f>II.!$Q172</f>
        <v>647.29</v>
      </c>
      <c r="J171" s="159">
        <f t="shared" ref="J171" si="859">K171-I171</f>
        <v>19</v>
      </c>
      <c r="K171" s="159">
        <f>III.!$Q172</f>
        <v>666.29</v>
      </c>
      <c r="L171" s="159">
        <f t="shared" ref="L171" si="860">M171-K171</f>
        <v>19</v>
      </c>
      <c r="M171" s="159">
        <f>IV.!$Q172</f>
        <v>685.29</v>
      </c>
      <c r="N171" s="159">
        <f t="shared" ref="N171" si="861">O171-M171</f>
        <v>1040.73</v>
      </c>
      <c r="O171" s="159">
        <f>V.!$Q172</f>
        <v>1726.02</v>
      </c>
      <c r="P171" s="159">
        <f t="shared" ref="P171" si="862">Q171-O171</f>
        <v>705.11000000000013</v>
      </c>
      <c r="Q171" s="159">
        <f>VI.!$Q172</f>
        <v>2431.13</v>
      </c>
      <c r="R171" s="159">
        <f t="shared" ref="R171" si="863">S171-Q171</f>
        <v>197.84999999999991</v>
      </c>
      <c r="S171" s="159">
        <f>VII.!$Q172</f>
        <v>2628.98</v>
      </c>
      <c r="T171" s="159">
        <f t="shared" ref="T171" si="864">U171-S171</f>
        <v>19</v>
      </c>
      <c r="U171" s="159">
        <f>VIII.!$Q172</f>
        <v>2647.98</v>
      </c>
      <c r="V171" s="159">
        <f t="shared" ref="V171" si="865">W171-U171</f>
        <v>97.690000000000055</v>
      </c>
      <c r="W171" s="159">
        <f>IX.!$Q172</f>
        <v>2745.67</v>
      </c>
      <c r="X171" s="159">
        <f t="shared" ref="X171" si="866">Y171-W171</f>
        <v>228.31999999999971</v>
      </c>
      <c r="Y171" s="159">
        <f>X.!$Q172</f>
        <v>2973.99</v>
      </c>
      <c r="Z171" s="159">
        <f t="shared" ref="Z171" si="867">AA171-Y171</f>
        <v>-2973.99</v>
      </c>
      <c r="AA171" s="159">
        <f>XI.!$Q172</f>
        <v>0</v>
      </c>
      <c r="AB171" s="159">
        <f t="shared" ref="AB171" si="868">AC171-AA171</f>
        <v>0</v>
      </c>
      <c r="AC171" s="159">
        <f>XII.!$Q172</f>
        <v>0</v>
      </c>
      <c r="AD171" s="72"/>
      <c r="AE171" s="72"/>
    </row>
    <row r="172" spans="1:31" ht="15" x14ac:dyDescent="0.2">
      <c r="A172" s="111"/>
      <c r="B172" s="113"/>
      <c r="C172" s="115"/>
      <c r="D172" s="164"/>
      <c r="E172" s="164"/>
      <c r="F172" s="164"/>
      <c r="G172" s="184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72"/>
      <c r="AE172" s="72"/>
    </row>
    <row r="173" spans="1:31" ht="15" x14ac:dyDescent="0.2">
      <c r="A173" s="111" t="s">
        <v>147</v>
      </c>
      <c r="B173" s="113"/>
      <c r="C173" s="115" t="s">
        <v>226</v>
      </c>
      <c r="D173" s="163">
        <f>XII.!Q173</f>
        <v>150</v>
      </c>
      <c r="E173" s="163">
        <f>I.!Q173</f>
        <v>150</v>
      </c>
      <c r="F173" s="163">
        <f>X.!Q173</f>
        <v>150</v>
      </c>
      <c r="G173" s="183">
        <f>I.!$Q174</f>
        <v>0</v>
      </c>
      <c r="H173" s="159">
        <f t="shared" ref="H173" si="869">I173-G173</f>
        <v>0</v>
      </c>
      <c r="I173" s="159">
        <f>II.!$Q174</f>
        <v>0</v>
      </c>
      <c r="J173" s="159">
        <f t="shared" ref="J173" si="870">K173-I173</f>
        <v>0</v>
      </c>
      <c r="K173" s="159">
        <f>III.!$Q174</f>
        <v>0</v>
      </c>
      <c r="L173" s="159">
        <f t="shared" ref="L173" si="871">M173-K173</f>
        <v>0</v>
      </c>
      <c r="M173" s="159">
        <f>IV.!$Q174</f>
        <v>0</v>
      </c>
      <c r="N173" s="159">
        <f t="shared" ref="N173" si="872">O173-M173</f>
        <v>0</v>
      </c>
      <c r="O173" s="159">
        <f>V.!$Q174</f>
        <v>0</v>
      </c>
      <c r="P173" s="159">
        <f t="shared" ref="P173" si="873">Q173-O173</f>
        <v>0</v>
      </c>
      <c r="Q173" s="159">
        <f>VI.!$Q174</f>
        <v>0</v>
      </c>
      <c r="R173" s="159">
        <f t="shared" ref="R173" si="874">S173-Q173</f>
        <v>0</v>
      </c>
      <c r="S173" s="159">
        <f>VII.!$Q174</f>
        <v>0</v>
      </c>
      <c r="T173" s="159">
        <f t="shared" ref="T173" si="875">U173-S173</f>
        <v>0</v>
      </c>
      <c r="U173" s="159">
        <f>VIII.!$Q174</f>
        <v>0</v>
      </c>
      <c r="V173" s="159">
        <f t="shared" ref="V173" si="876">W173-U173</f>
        <v>0</v>
      </c>
      <c r="W173" s="159">
        <f>IX.!$Q174</f>
        <v>0</v>
      </c>
      <c r="X173" s="159">
        <f t="shared" ref="X173" si="877">Y173-W173</f>
        <v>0</v>
      </c>
      <c r="Y173" s="159">
        <f>X.!$Q174</f>
        <v>0</v>
      </c>
      <c r="Z173" s="159">
        <f t="shared" ref="Z173" si="878">AA173-Y173</f>
        <v>0</v>
      </c>
      <c r="AA173" s="159">
        <f>XI.!$Q174</f>
        <v>0</v>
      </c>
      <c r="AB173" s="159">
        <f t="shared" ref="AB173" si="879">AC173-AA173</f>
        <v>0</v>
      </c>
      <c r="AC173" s="159">
        <f>XII.!$Q174</f>
        <v>0</v>
      </c>
      <c r="AD173" s="72"/>
      <c r="AE173" s="72"/>
    </row>
    <row r="174" spans="1:31" ht="15" x14ac:dyDescent="0.2">
      <c r="A174" s="111"/>
      <c r="B174" s="113"/>
      <c r="C174" s="115"/>
      <c r="D174" s="164"/>
      <c r="E174" s="164"/>
      <c r="F174" s="164"/>
      <c r="G174" s="184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72"/>
      <c r="AE174" s="72"/>
    </row>
    <row r="175" spans="1:31" x14ac:dyDescent="0.2">
      <c r="A175" s="111" t="s">
        <v>275</v>
      </c>
      <c r="B175" s="113"/>
      <c r="C175" s="115" t="s">
        <v>148</v>
      </c>
      <c r="D175" s="163">
        <f>XII.!Q175</f>
        <v>13000</v>
      </c>
      <c r="E175" s="163">
        <f>I.!Q175</f>
        <v>8000</v>
      </c>
      <c r="F175" s="163">
        <f>X.!Q175</f>
        <v>13000</v>
      </c>
      <c r="G175" s="183">
        <f>I.!$Q176</f>
        <v>0</v>
      </c>
      <c r="H175" s="159">
        <f t="shared" ref="H175" si="880">I175-G175</f>
        <v>0</v>
      </c>
      <c r="I175" s="159">
        <f>II.!$Q176</f>
        <v>0</v>
      </c>
      <c r="J175" s="159">
        <f t="shared" ref="J175" si="881">K175-I175</f>
        <v>0</v>
      </c>
      <c r="K175" s="159">
        <f>III.!$Q176</f>
        <v>0</v>
      </c>
      <c r="L175" s="159">
        <f t="shared" ref="L175" si="882">M175-K175</f>
        <v>0</v>
      </c>
      <c r="M175" s="159">
        <f>IV.!$Q176</f>
        <v>0</v>
      </c>
      <c r="N175" s="159">
        <f t="shared" ref="N175" si="883">O175-M175</f>
        <v>0</v>
      </c>
      <c r="O175" s="159">
        <f>V.!$Q176</f>
        <v>0</v>
      </c>
      <c r="P175" s="159">
        <f t="shared" ref="P175" si="884">Q175-O175</f>
        <v>0</v>
      </c>
      <c r="Q175" s="159">
        <f>VI.!$Q176</f>
        <v>0</v>
      </c>
      <c r="R175" s="159">
        <f t="shared" ref="R175" si="885">S175-Q175</f>
        <v>7800</v>
      </c>
      <c r="S175" s="159">
        <f>VII.!$Q176</f>
        <v>7800</v>
      </c>
      <c r="T175" s="159">
        <f t="shared" ref="T175" si="886">U175-S175</f>
        <v>0</v>
      </c>
      <c r="U175" s="159">
        <f>VIII.!$Q176</f>
        <v>7800</v>
      </c>
      <c r="V175" s="159">
        <f t="shared" ref="V175" si="887">W175-U175</f>
        <v>0</v>
      </c>
      <c r="W175" s="159">
        <f>IX.!$Q176</f>
        <v>7800</v>
      </c>
      <c r="X175" s="159">
        <f t="shared" ref="X175" si="888">Y175-W175</f>
        <v>0</v>
      </c>
      <c r="Y175" s="159">
        <f>X.!$Q176</f>
        <v>7800</v>
      </c>
      <c r="Z175" s="159">
        <f t="shared" ref="Z175" si="889">AA175-Y175</f>
        <v>-7800</v>
      </c>
      <c r="AA175" s="159">
        <f>XI.!$Q176</f>
        <v>0</v>
      </c>
      <c r="AB175" s="159">
        <f t="shared" ref="AB175" si="890">AC175-AA175</f>
        <v>0</v>
      </c>
      <c r="AC175" s="159">
        <f>XII.!$Q176</f>
        <v>0</v>
      </c>
    </row>
    <row r="176" spans="1:31" x14ac:dyDescent="0.2">
      <c r="A176" s="111"/>
      <c r="B176" s="113"/>
      <c r="C176" s="115"/>
      <c r="D176" s="164"/>
      <c r="E176" s="164"/>
      <c r="F176" s="164"/>
      <c r="G176" s="184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</row>
    <row r="177" spans="1:31" x14ac:dyDescent="0.2">
      <c r="A177" s="138" t="s">
        <v>147</v>
      </c>
      <c r="B177" s="117"/>
      <c r="C177" s="161" t="s">
        <v>278</v>
      </c>
      <c r="D177" s="163">
        <f>XII.!Q173</f>
        <v>150</v>
      </c>
      <c r="E177" s="163">
        <f>I.!Q177</f>
        <v>2000</v>
      </c>
      <c r="F177" s="163">
        <f>X.!Q177</f>
        <v>1300</v>
      </c>
      <c r="G177" s="165">
        <f>I.!$Q178</f>
        <v>0</v>
      </c>
      <c r="H177" s="159">
        <f>I178-G178</f>
        <v>0</v>
      </c>
      <c r="I177" s="159">
        <f>II.!$Q178</f>
        <v>1000</v>
      </c>
      <c r="J177" s="159">
        <f>K178-I178</f>
        <v>0</v>
      </c>
      <c r="K177" s="159">
        <f>III.!$Q178</f>
        <v>1000</v>
      </c>
      <c r="L177" s="159">
        <f>M178-K178</f>
        <v>0</v>
      </c>
      <c r="M177" s="159">
        <f>IV.!Q178</f>
        <v>1000</v>
      </c>
      <c r="N177" s="159">
        <f>O178-M178</f>
        <v>0</v>
      </c>
      <c r="O177" s="159">
        <f>V.!Q178</f>
        <v>1000</v>
      </c>
      <c r="P177" s="159">
        <f>Q178-O178</f>
        <v>0</v>
      </c>
      <c r="Q177" s="159">
        <f>VI.!$Q178</f>
        <v>1012.99</v>
      </c>
      <c r="R177" s="159">
        <f>S178-Q178</f>
        <v>0</v>
      </c>
      <c r="S177" s="159">
        <f>VII.!$Q178</f>
        <v>1012.99</v>
      </c>
      <c r="T177" s="159">
        <f>U178-S178</f>
        <v>0</v>
      </c>
      <c r="U177" s="159">
        <f>VIII.!$Q178</f>
        <v>1012.99</v>
      </c>
      <c r="V177" s="159">
        <f>W178-U178</f>
        <v>0</v>
      </c>
      <c r="W177" s="159">
        <f>IX.!$Q178</f>
        <v>1012.99</v>
      </c>
      <c r="X177" s="159">
        <f>Y178-W178</f>
        <v>0</v>
      </c>
      <c r="Y177" s="159">
        <f>X.!$Q178</f>
        <v>1012.99</v>
      </c>
      <c r="Z177" s="159">
        <f>AA178-Y178</f>
        <v>0</v>
      </c>
      <c r="AA177" s="159">
        <f>XI.!$Q178</f>
        <v>0</v>
      </c>
      <c r="AB177" s="159">
        <f>AC178-AA178</f>
        <v>0</v>
      </c>
      <c r="AC177" s="159">
        <f>XII.!$Q178</f>
        <v>0</v>
      </c>
    </row>
    <row r="178" spans="1:31" x14ac:dyDescent="0.2">
      <c r="A178" s="123"/>
      <c r="B178" s="118"/>
      <c r="C178" s="162"/>
      <c r="D178" s="164"/>
      <c r="E178" s="164"/>
      <c r="F178" s="164"/>
      <c r="G178" s="166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</row>
    <row r="179" spans="1:31" x14ac:dyDescent="0.2">
      <c r="A179" s="138" t="s">
        <v>313</v>
      </c>
      <c r="B179" s="117"/>
      <c r="C179" s="161" t="s">
        <v>315</v>
      </c>
      <c r="D179" s="163"/>
      <c r="E179" s="163">
        <f>I.!Q179</f>
        <v>0</v>
      </c>
      <c r="F179" s="163">
        <f>X.!Q179</f>
        <v>4300</v>
      </c>
      <c r="G179" s="165">
        <f>I.!$Q180</f>
        <v>0</v>
      </c>
      <c r="H179" s="159">
        <f>I180-G180</f>
        <v>0</v>
      </c>
      <c r="I179" s="159">
        <f>II.!$Q180</f>
        <v>0</v>
      </c>
      <c r="J179" s="159">
        <f>K180-I180</f>
        <v>0</v>
      </c>
      <c r="K179" s="159">
        <f>III.!$Q180</f>
        <v>0</v>
      </c>
      <c r="L179" s="159">
        <f>M180-K180</f>
        <v>0</v>
      </c>
      <c r="M179" s="159">
        <f>IV.!Q180</f>
        <v>0</v>
      </c>
      <c r="N179" s="159">
        <f>O180-M180</f>
        <v>0</v>
      </c>
      <c r="O179" s="159">
        <f>V.!Q180</f>
        <v>0</v>
      </c>
      <c r="P179" s="159">
        <f>Q180-O180</f>
        <v>0</v>
      </c>
      <c r="Q179" s="159">
        <f>VI.!$Q180</f>
        <v>0</v>
      </c>
      <c r="R179" s="159">
        <f>S180-Q180</f>
        <v>0</v>
      </c>
      <c r="S179" s="159">
        <f>VII.!$Q180</f>
        <v>12.37</v>
      </c>
      <c r="T179" s="159">
        <f>U180-S180</f>
        <v>0</v>
      </c>
      <c r="U179" s="159">
        <f>VIII.!$Q180</f>
        <v>182.37</v>
      </c>
      <c r="V179" s="159">
        <f>W180-U180</f>
        <v>0</v>
      </c>
      <c r="W179" s="159">
        <f>IX.!$Q180</f>
        <v>182.37</v>
      </c>
      <c r="X179" s="159">
        <f>Y180-W180</f>
        <v>0</v>
      </c>
      <c r="Y179" s="159">
        <f>X.!$Q180</f>
        <v>1185.0899999999999</v>
      </c>
      <c r="Z179" s="159">
        <f>AA180-Y180</f>
        <v>0</v>
      </c>
      <c r="AA179" s="159">
        <f>XI.!$Q180</f>
        <v>0</v>
      </c>
      <c r="AB179" s="159">
        <f>AC180-AA180</f>
        <v>0</v>
      </c>
      <c r="AC179" s="159">
        <f>XII.!$Q180</f>
        <v>0</v>
      </c>
    </row>
    <row r="180" spans="1:31" x14ac:dyDescent="0.2">
      <c r="A180" s="123"/>
      <c r="B180" s="118"/>
      <c r="C180" s="162"/>
      <c r="D180" s="164"/>
      <c r="E180" s="164"/>
      <c r="F180" s="164"/>
      <c r="G180" s="166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</row>
    <row r="181" spans="1:31" x14ac:dyDescent="0.2">
      <c r="A181" s="138" t="s">
        <v>318</v>
      </c>
      <c r="B181" s="117"/>
      <c r="C181" s="161" t="s">
        <v>317</v>
      </c>
      <c r="D181" s="163">
        <f>XII.!Q177</f>
        <v>1300</v>
      </c>
      <c r="E181" s="163">
        <f>I.!Q181</f>
        <v>0</v>
      </c>
      <c r="F181" s="163">
        <f>X.!Q181</f>
        <v>5000</v>
      </c>
      <c r="G181" s="165">
        <f>I.!$Q182</f>
        <v>0</v>
      </c>
      <c r="H181" s="159">
        <f>I182-G182</f>
        <v>0</v>
      </c>
      <c r="I181" s="159">
        <f>II.!$Q182</f>
        <v>0</v>
      </c>
      <c r="J181" s="159">
        <f>K182-I182</f>
        <v>0</v>
      </c>
      <c r="K181" s="159">
        <f>III.!$Q182</f>
        <v>0</v>
      </c>
      <c r="L181" s="159">
        <f>M182-K182</f>
        <v>0</v>
      </c>
      <c r="M181" s="159">
        <f>IV.!Q182</f>
        <v>0</v>
      </c>
      <c r="N181" s="159">
        <f>O182-M182</f>
        <v>0</v>
      </c>
      <c r="O181" s="159">
        <f>V.!Q182</f>
        <v>0</v>
      </c>
      <c r="P181" s="159">
        <f>Q182-O182</f>
        <v>0</v>
      </c>
      <c r="Q181" s="159">
        <f>VI.!$Q182</f>
        <v>0</v>
      </c>
      <c r="R181" s="159">
        <f>S182-Q182</f>
        <v>0</v>
      </c>
      <c r="S181" s="159">
        <f>VII.!$Q182</f>
        <v>0</v>
      </c>
      <c r="T181" s="159">
        <f>U182-S182</f>
        <v>0</v>
      </c>
      <c r="U181" s="159">
        <f>VIII.!$Q182</f>
        <v>0</v>
      </c>
      <c r="V181" s="159">
        <f>W182-U182</f>
        <v>0</v>
      </c>
      <c r="W181" s="159">
        <f>IX.!$Q182</f>
        <v>0</v>
      </c>
      <c r="X181" s="159">
        <f>Y182-W182</f>
        <v>0</v>
      </c>
      <c r="Y181" s="159">
        <f>X.!$Q182</f>
        <v>4978.32</v>
      </c>
      <c r="Z181" s="159">
        <f>AA182-Y182</f>
        <v>0</v>
      </c>
      <c r="AA181" s="159">
        <f>XI.!$Q182</f>
        <v>0</v>
      </c>
      <c r="AB181" s="159">
        <f>AC182-AA182</f>
        <v>0</v>
      </c>
      <c r="AC181" s="159">
        <f>XII.!$Q182</f>
        <v>0</v>
      </c>
    </row>
    <row r="182" spans="1:31" ht="13.5" thickBot="1" x14ac:dyDescent="0.25">
      <c r="A182" s="199"/>
      <c r="B182" s="200"/>
      <c r="C182" s="201"/>
      <c r="D182" s="179"/>
      <c r="E182" s="164"/>
      <c r="F182" s="164"/>
      <c r="G182" s="166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</row>
    <row r="183" spans="1:31" s="82" customFormat="1" ht="13.5" thickBot="1" x14ac:dyDescent="0.25">
      <c r="A183" s="69"/>
      <c r="B183" s="69"/>
      <c r="C183" s="47"/>
      <c r="D183" s="79"/>
      <c r="E183" s="79"/>
      <c r="F183" s="79"/>
      <c r="G183" s="83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</row>
    <row r="184" spans="1:31" s="78" customFormat="1" ht="15" x14ac:dyDescent="0.25">
      <c r="A184" s="141" t="s">
        <v>149</v>
      </c>
      <c r="B184" s="142"/>
      <c r="C184" s="128" t="s">
        <v>150</v>
      </c>
      <c r="D184" s="193">
        <f>XII.!Q180</f>
        <v>0</v>
      </c>
      <c r="E184" s="169">
        <f>I.!Q184</f>
        <v>908551</v>
      </c>
      <c r="F184" s="169">
        <f>X.!Q184</f>
        <v>1290648</v>
      </c>
      <c r="G184" s="195">
        <f>I.!$Q185</f>
        <v>30150.14</v>
      </c>
      <c r="H184" s="185">
        <f t="shared" ref="H184" si="891">I184-G184</f>
        <v>43830.049999999988</v>
      </c>
      <c r="I184" s="185">
        <f>II.!$Q185</f>
        <v>73980.189999999988</v>
      </c>
      <c r="J184" s="185">
        <f t="shared" ref="J184" si="892">K184-I184</f>
        <v>34791.800000000003</v>
      </c>
      <c r="K184" s="185">
        <f>III.!$Q185</f>
        <v>108771.98999999999</v>
      </c>
      <c r="L184" s="185">
        <f t="shared" ref="L184" si="893">M184-K184</f>
        <v>41365.139999999985</v>
      </c>
      <c r="M184" s="185">
        <f>IV.!$Q185</f>
        <v>150137.12999999998</v>
      </c>
      <c r="N184" s="185">
        <f t="shared" ref="N184" si="894">O184-M184</f>
        <v>49408.640000000043</v>
      </c>
      <c r="O184" s="185">
        <f>V.!$Q185</f>
        <v>199545.77000000002</v>
      </c>
      <c r="P184" s="185">
        <f t="shared" ref="P184" si="895">Q184-O184</f>
        <v>53323.560000000027</v>
      </c>
      <c r="Q184" s="185">
        <f>VI.!$Q185</f>
        <v>252869.33000000005</v>
      </c>
      <c r="R184" s="185">
        <f t="shared" ref="R184" si="896">S184-Q184</f>
        <v>64965.549999999901</v>
      </c>
      <c r="S184" s="185">
        <f>VII.!$Q185</f>
        <v>317834.87999999995</v>
      </c>
      <c r="T184" s="185">
        <f t="shared" ref="T184" si="897">U184-S184</f>
        <v>51902.869999999995</v>
      </c>
      <c r="U184" s="185">
        <f>VIII.!$Q185</f>
        <v>369737.74999999994</v>
      </c>
      <c r="V184" s="185">
        <f t="shared" ref="V184" si="898">W184-U184</f>
        <v>48941.080000000191</v>
      </c>
      <c r="W184" s="185">
        <f>IX.!$Q185</f>
        <v>418678.83000000013</v>
      </c>
      <c r="X184" s="185">
        <f t="shared" ref="X184" si="899">Y184-W184</f>
        <v>47319.839999999909</v>
      </c>
      <c r="Y184" s="185">
        <f>X.!$Q185</f>
        <v>465998.67000000004</v>
      </c>
      <c r="Z184" s="185">
        <f t="shared" ref="Z184" si="900">AA184-Y184</f>
        <v>-465998.67000000004</v>
      </c>
      <c r="AA184" s="185">
        <f>XI.!$Q185</f>
        <v>0</v>
      </c>
      <c r="AB184" s="185">
        <f t="shared" ref="AB184" si="901">AC184-AA184</f>
        <v>0</v>
      </c>
      <c r="AC184" s="185">
        <f>XII.!$Q185</f>
        <v>0</v>
      </c>
    </row>
    <row r="185" spans="1:31" s="78" customFormat="1" ht="15.75" thickBot="1" x14ac:dyDescent="0.3">
      <c r="A185" s="143"/>
      <c r="B185" s="144"/>
      <c r="C185" s="129"/>
      <c r="D185" s="194"/>
      <c r="E185" s="170"/>
      <c r="F185" s="170"/>
      <c r="G185" s="19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</row>
    <row r="186" spans="1:31" x14ac:dyDescent="0.2">
      <c r="A186" s="123" t="s">
        <v>151</v>
      </c>
      <c r="B186" s="118"/>
      <c r="C186" s="120" t="s">
        <v>280</v>
      </c>
      <c r="D186" s="164">
        <f>XII.!Q182</f>
        <v>0</v>
      </c>
      <c r="E186" s="171">
        <f>I.!Q186</f>
        <v>76516</v>
      </c>
      <c r="F186" s="171">
        <f>X.!Q186</f>
        <v>165169</v>
      </c>
      <c r="G186" s="192">
        <f>I.!$Q187</f>
        <v>8238.6500000000015</v>
      </c>
      <c r="H186" s="160">
        <f t="shared" ref="H186" si="902">I186-G186</f>
        <v>8284.7599999999984</v>
      </c>
      <c r="I186" s="160">
        <f>II.!$Q187</f>
        <v>16523.41</v>
      </c>
      <c r="J186" s="160">
        <f t="shared" ref="J186" si="903">K186-I186</f>
        <v>9149.1600000000035</v>
      </c>
      <c r="K186" s="160">
        <f>III.!$Q187</f>
        <v>25672.570000000003</v>
      </c>
      <c r="L186" s="160">
        <f t="shared" ref="L186" si="904">M186-K186</f>
        <v>9356.7899999999972</v>
      </c>
      <c r="M186" s="160">
        <f>IV.!$Q187</f>
        <v>35029.360000000001</v>
      </c>
      <c r="N186" s="160">
        <f t="shared" ref="N186" si="905">O186-M186</f>
        <v>11822.330000000002</v>
      </c>
      <c r="O186" s="160">
        <f>V.!$Q187</f>
        <v>46851.69</v>
      </c>
      <c r="P186" s="160">
        <f t="shared" ref="P186" si="906">Q186-O186</f>
        <v>14162.619999999995</v>
      </c>
      <c r="Q186" s="160">
        <f>VI.!$Q187</f>
        <v>61014.31</v>
      </c>
      <c r="R186" s="160">
        <f t="shared" ref="R186" si="907">S186-Q186</f>
        <v>15356.510000000009</v>
      </c>
      <c r="S186" s="160">
        <f>VII.!$Q187</f>
        <v>76370.820000000007</v>
      </c>
      <c r="T186" s="160">
        <f t="shared" ref="T186" si="908">U186-S186</f>
        <v>14206.050000000003</v>
      </c>
      <c r="U186" s="160">
        <f>VIII.!$Q187</f>
        <v>90576.87000000001</v>
      </c>
      <c r="V186" s="160">
        <f t="shared" ref="V186" si="909">W186-U186</f>
        <v>9924.7099999999919</v>
      </c>
      <c r="W186" s="160">
        <f>IX.!$Q187</f>
        <v>100501.58</v>
      </c>
      <c r="X186" s="160">
        <f t="shared" ref="X186" si="910">Y186-W186</f>
        <v>7385.0599999999977</v>
      </c>
      <c r="Y186" s="160">
        <f>X.!$Q187</f>
        <v>107886.64</v>
      </c>
      <c r="Z186" s="160">
        <f t="shared" ref="Z186" si="911">AA186-Y186</f>
        <v>-107886.64</v>
      </c>
      <c r="AA186" s="160">
        <f>XI.!$Q187</f>
        <v>0</v>
      </c>
      <c r="AB186" s="160">
        <f t="shared" ref="AB186" si="912">AC186-AA186</f>
        <v>0</v>
      </c>
      <c r="AC186" s="160">
        <f>XII.!$Q187</f>
        <v>0</v>
      </c>
    </row>
    <row r="187" spans="1:31" x14ac:dyDescent="0.2">
      <c r="A187" s="111"/>
      <c r="B187" s="113"/>
      <c r="C187" s="115"/>
      <c r="D187" s="181"/>
      <c r="E187" s="167"/>
      <c r="F187" s="167"/>
      <c r="G187" s="182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</row>
    <row r="188" spans="1:31" x14ac:dyDescent="0.2">
      <c r="A188" s="111" t="s">
        <v>152</v>
      </c>
      <c r="B188" s="113"/>
      <c r="C188" s="115" t="s">
        <v>153</v>
      </c>
      <c r="D188" s="181">
        <f>XII.!Q184</f>
        <v>1286848</v>
      </c>
      <c r="E188" s="167">
        <f>I.!Q188</f>
        <v>2300</v>
      </c>
      <c r="F188" s="167">
        <f>X.!Q188</f>
        <v>1900</v>
      </c>
      <c r="G188" s="182">
        <f>I.!$Q189</f>
        <v>0</v>
      </c>
      <c r="H188" s="180">
        <f t="shared" ref="H188" si="913">I188-G188</f>
        <v>36</v>
      </c>
      <c r="I188" s="180">
        <f>II.!$Q189</f>
        <v>36</v>
      </c>
      <c r="J188" s="180">
        <f t="shared" ref="J188" si="914">K188-I188</f>
        <v>36</v>
      </c>
      <c r="K188" s="180">
        <f>III.!$Q189</f>
        <v>72</v>
      </c>
      <c r="L188" s="180">
        <f t="shared" ref="L188" si="915">M188-K188</f>
        <v>36</v>
      </c>
      <c r="M188" s="180">
        <f>IV.!$Q189</f>
        <v>108</v>
      </c>
      <c r="N188" s="180">
        <f t="shared" ref="N188" si="916">O188-M188</f>
        <v>93.6</v>
      </c>
      <c r="O188" s="180">
        <f>V.!$Q189</f>
        <v>201.6</v>
      </c>
      <c r="P188" s="180">
        <f t="shared" ref="P188" si="917">Q188-O188</f>
        <v>36</v>
      </c>
      <c r="Q188" s="180">
        <f>VI.!$Q189</f>
        <v>237.6</v>
      </c>
      <c r="R188" s="180">
        <f t="shared" ref="R188" si="918">S188-Q188</f>
        <v>36.000000000000028</v>
      </c>
      <c r="S188" s="180">
        <f>VII.!$Q189</f>
        <v>273.60000000000002</v>
      </c>
      <c r="T188" s="180">
        <f t="shared" ref="T188" si="919">U188-S188</f>
        <v>36</v>
      </c>
      <c r="U188" s="180">
        <f>VIII.!$Q189</f>
        <v>309.60000000000002</v>
      </c>
      <c r="V188" s="180">
        <f t="shared" ref="V188" si="920">W188-U188</f>
        <v>1207.0700000000002</v>
      </c>
      <c r="W188" s="180">
        <f>IX.!$Q189</f>
        <v>1516.67</v>
      </c>
      <c r="X188" s="180">
        <f t="shared" ref="X188" si="921">Y188-W188</f>
        <v>79.199999999999818</v>
      </c>
      <c r="Y188" s="180">
        <f>X.!$Q189</f>
        <v>1595.87</v>
      </c>
      <c r="Z188" s="180">
        <f t="shared" ref="Z188" si="922">AA188-Y188</f>
        <v>-1595.87</v>
      </c>
      <c r="AA188" s="180">
        <f>XI.!$Q189</f>
        <v>0</v>
      </c>
      <c r="AB188" s="180">
        <f t="shared" ref="AB188" si="923">AC188-AA188</f>
        <v>0</v>
      </c>
      <c r="AC188" s="180">
        <f>XII.!$Q189</f>
        <v>0</v>
      </c>
    </row>
    <row r="189" spans="1:31" x14ac:dyDescent="0.2">
      <c r="A189" s="111"/>
      <c r="B189" s="113"/>
      <c r="C189" s="115"/>
      <c r="D189" s="181"/>
      <c r="E189" s="167"/>
      <c r="F189" s="167"/>
      <c r="G189" s="182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</row>
    <row r="190" spans="1:31" x14ac:dyDescent="0.2">
      <c r="A190" s="111" t="s">
        <v>155</v>
      </c>
      <c r="B190" s="113"/>
      <c r="C190" s="115" t="s">
        <v>156</v>
      </c>
      <c r="D190" s="181">
        <f>XII.!Q186</f>
        <v>165169</v>
      </c>
      <c r="E190" s="167">
        <f>I.!Q190</f>
        <v>17100</v>
      </c>
      <c r="F190" s="167">
        <f>X.!Q190</f>
        <v>17725</v>
      </c>
      <c r="G190" s="182">
        <f>I.!$Q191</f>
        <v>311.60000000000002</v>
      </c>
      <c r="H190" s="180">
        <f t="shared" ref="H190" si="924">I190-G190</f>
        <v>546.38</v>
      </c>
      <c r="I190" s="180">
        <f>II.!$Q191</f>
        <v>857.98</v>
      </c>
      <c r="J190" s="180">
        <f t="shared" ref="J190" si="925">K190-I190</f>
        <v>397.06999999999994</v>
      </c>
      <c r="K190" s="180">
        <f>III.!$Q191</f>
        <v>1255.05</v>
      </c>
      <c r="L190" s="180">
        <f t="shared" ref="L190" si="926">M190-K190</f>
        <v>1182.3399999999999</v>
      </c>
      <c r="M190" s="180">
        <f>IV.!$Q191</f>
        <v>2437.39</v>
      </c>
      <c r="N190" s="180">
        <f t="shared" ref="N190" si="927">O190-M190</f>
        <v>431.7800000000002</v>
      </c>
      <c r="O190" s="180">
        <f>V.!$Q191</f>
        <v>2869.17</v>
      </c>
      <c r="P190" s="180">
        <f t="shared" ref="P190" si="928">Q190-O190</f>
        <v>1727.63</v>
      </c>
      <c r="Q190" s="180">
        <f>VI.!$Q191</f>
        <v>4596.8</v>
      </c>
      <c r="R190" s="180">
        <f t="shared" ref="R190" si="929">S190-Q190</f>
        <v>1318.37</v>
      </c>
      <c r="S190" s="180">
        <f>VII.!$Q191</f>
        <v>5915.17</v>
      </c>
      <c r="T190" s="180">
        <f t="shared" ref="T190" si="930">U190-S190</f>
        <v>865.60999999999967</v>
      </c>
      <c r="U190" s="180">
        <f>VIII.!$Q191</f>
        <v>6780.78</v>
      </c>
      <c r="V190" s="180">
        <f t="shared" ref="V190" si="931">W190-U190</f>
        <v>3061.7400000000007</v>
      </c>
      <c r="W190" s="180">
        <f>IX.!$Q191</f>
        <v>9842.52</v>
      </c>
      <c r="X190" s="180">
        <f t="shared" ref="X190" si="932">Y190-W190</f>
        <v>2006.2899999999991</v>
      </c>
      <c r="Y190" s="180">
        <f>X.!$Q191</f>
        <v>11848.81</v>
      </c>
      <c r="Z190" s="180">
        <f t="shared" ref="Z190" si="933">AA190-Y190</f>
        <v>-11848.81</v>
      </c>
      <c r="AA190" s="180">
        <f>XI.!$Q191</f>
        <v>0</v>
      </c>
      <c r="AB190" s="180">
        <f t="shared" ref="AB190" si="934">AC190-AA190</f>
        <v>0</v>
      </c>
      <c r="AC190" s="180">
        <f>XII.!$Q191</f>
        <v>0</v>
      </c>
    </row>
    <row r="191" spans="1:31" x14ac:dyDescent="0.2">
      <c r="A191" s="111"/>
      <c r="B191" s="113"/>
      <c r="C191" s="115"/>
      <c r="D191" s="181"/>
      <c r="E191" s="167"/>
      <c r="F191" s="167"/>
      <c r="G191" s="182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</row>
    <row r="192" spans="1:31" ht="15" x14ac:dyDescent="0.2">
      <c r="A192" s="111" t="s">
        <v>157</v>
      </c>
      <c r="B192" s="113"/>
      <c r="C192" s="115" t="s">
        <v>158</v>
      </c>
      <c r="D192" s="181">
        <f>XII.!Q188</f>
        <v>1900</v>
      </c>
      <c r="E192" s="167">
        <f>I.!Q192</f>
        <v>104300</v>
      </c>
      <c r="F192" s="167">
        <f>X.!Q192</f>
        <v>106255</v>
      </c>
      <c r="G192" s="182">
        <f>I.!$Q193</f>
        <v>6907.59</v>
      </c>
      <c r="H192" s="180">
        <f t="shared" ref="H192" si="935">I192-G192</f>
        <v>6863.4499999999989</v>
      </c>
      <c r="I192" s="180">
        <f>II.!$Q193</f>
        <v>13771.039999999999</v>
      </c>
      <c r="J192" s="180">
        <f t="shared" ref="J192" si="936">K192-I192</f>
        <v>6646.35</v>
      </c>
      <c r="K192" s="180">
        <f>III.!$Q193</f>
        <v>20417.39</v>
      </c>
      <c r="L192" s="180">
        <f t="shared" ref="L192" si="937">M192-K192</f>
        <v>6475.7200000000012</v>
      </c>
      <c r="M192" s="180">
        <f>IV.!$Q193</f>
        <v>26893.11</v>
      </c>
      <c r="N192" s="180">
        <f t="shared" ref="N192" si="938">O192-M192</f>
        <v>7422.1299999999974</v>
      </c>
      <c r="O192" s="180">
        <f>V.!$Q193</f>
        <v>34315.24</v>
      </c>
      <c r="P192" s="180">
        <f t="shared" ref="P192" si="939">Q192-O192</f>
        <v>5286.8400000000038</v>
      </c>
      <c r="Q192" s="180">
        <f>VI.!$Q193</f>
        <v>39602.080000000002</v>
      </c>
      <c r="R192" s="180">
        <f t="shared" ref="R192" si="940">S192-Q192</f>
        <v>7055</v>
      </c>
      <c r="S192" s="180">
        <f>VII.!$Q193</f>
        <v>46657.08</v>
      </c>
      <c r="T192" s="180">
        <f t="shared" ref="T192" si="941">U192-S192</f>
        <v>6667.6399999999994</v>
      </c>
      <c r="U192" s="180">
        <f>VIII.!$Q193</f>
        <v>53324.72</v>
      </c>
      <c r="V192" s="180">
        <f t="shared" ref="V192" si="942">W192-U192</f>
        <v>6540.8300000000017</v>
      </c>
      <c r="W192" s="180">
        <f>IX.!$Q193</f>
        <v>59865.55</v>
      </c>
      <c r="X192" s="180">
        <f t="shared" ref="X192" si="943">Y192-W192</f>
        <v>6921.7400000000052</v>
      </c>
      <c r="Y192" s="180">
        <f>X.!$Q193</f>
        <v>66787.290000000008</v>
      </c>
      <c r="Z192" s="180">
        <f t="shared" ref="Z192" si="944">AA192-Y192</f>
        <v>-66787.290000000008</v>
      </c>
      <c r="AA192" s="180">
        <f>XI.!$Q193</f>
        <v>0</v>
      </c>
      <c r="AB192" s="180">
        <f t="shared" ref="AB192" si="945">AC192-AA192</f>
        <v>0</v>
      </c>
      <c r="AC192" s="180">
        <f>XII.!$Q193</f>
        <v>0</v>
      </c>
      <c r="AD192" s="72"/>
      <c r="AE192" s="72"/>
    </row>
    <row r="193" spans="1:31" ht="15" x14ac:dyDescent="0.2">
      <c r="A193" s="111"/>
      <c r="B193" s="113"/>
      <c r="C193" s="115"/>
      <c r="D193" s="181"/>
      <c r="E193" s="167"/>
      <c r="F193" s="167"/>
      <c r="G193" s="182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72"/>
      <c r="AE193" s="72"/>
    </row>
    <row r="194" spans="1:31" ht="15" x14ac:dyDescent="0.2">
      <c r="A194" s="111"/>
      <c r="B194" s="113" t="s">
        <v>281</v>
      </c>
      <c r="C194" s="115" t="s">
        <v>286</v>
      </c>
      <c r="D194" s="181">
        <f>XII.!Q190</f>
        <v>17725</v>
      </c>
      <c r="E194" s="167">
        <f>I.!Q194</f>
        <v>11500</v>
      </c>
      <c r="F194" s="167">
        <f>X.!Q194</f>
        <v>11500</v>
      </c>
      <c r="G194" s="182">
        <f>I.!$Q195</f>
        <v>148.24</v>
      </c>
      <c r="H194" s="180">
        <f t="shared" ref="H194" si="946">I194-G194</f>
        <v>114.58999999999997</v>
      </c>
      <c r="I194" s="180">
        <f>II.!$Q195</f>
        <v>262.83</v>
      </c>
      <c r="J194" s="180">
        <f t="shared" ref="J194" si="947">K194-I194</f>
        <v>118.68</v>
      </c>
      <c r="K194" s="180">
        <f>III.!$Q195</f>
        <v>381.51</v>
      </c>
      <c r="L194" s="180">
        <f t="shared" ref="L194" si="948">M194-K194</f>
        <v>126.87</v>
      </c>
      <c r="M194" s="180">
        <f>IV.!$Q195</f>
        <v>508.38</v>
      </c>
      <c r="N194" s="180">
        <f t="shared" ref="N194" si="949">O194-M194</f>
        <v>249.64999999999998</v>
      </c>
      <c r="O194" s="180">
        <f>V.!$Q195</f>
        <v>758.03</v>
      </c>
      <c r="P194" s="180">
        <f t="shared" ref="P194" si="950">Q194-O194</f>
        <v>0</v>
      </c>
      <c r="Q194" s="180">
        <f>VI.!$Q195</f>
        <v>758.03</v>
      </c>
      <c r="R194" s="180">
        <f t="shared" ref="R194" si="951">S194-Q194</f>
        <v>122.77999999999997</v>
      </c>
      <c r="S194" s="180">
        <f>VII.!$Q195</f>
        <v>880.81</v>
      </c>
      <c r="T194" s="180">
        <f t="shared" ref="T194" si="952">U194-S194</f>
        <v>126.87</v>
      </c>
      <c r="U194" s="180">
        <f>VIII.!$Q195</f>
        <v>1007.68</v>
      </c>
      <c r="V194" s="180">
        <f t="shared" ref="V194" si="953">W194-U194</f>
        <v>130.96000000000015</v>
      </c>
      <c r="W194" s="180">
        <f>IX.!$Q195</f>
        <v>1138.6400000000001</v>
      </c>
      <c r="X194" s="180">
        <f t="shared" ref="X194" si="954">Y194-W194</f>
        <v>126.86999999999989</v>
      </c>
      <c r="Y194" s="180">
        <f>X.!$Q195</f>
        <v>1265.51</v>
      </c>
      <c r="Z194" s="180">
        <f t="shared" ref="Z194" si="955">AA194-Y194</f>
        <v>-1265.51</v>
      </c>
      <c r="AA194" s="180">
        <f>XI.!$Q195</f>
        <v>0</v>
      </c>
      <c r="AB194" s="180">
        <f t="shared" ref="AB194" si="956">AC194-AA194</f>
        <v>0</v>
      </c>
      <c r="AC194" s="180">
        <f>XII.!$Q195</f>
        <v>0</v>
      </c>
      <c r="AD194" s="72"/>
      <c r="AE194" s="72"/>
    </row>
    <row r="195" spans="1:31" ht="15" x14ac:dyDescent="0.2">
      <c r="A195" s="111"/>
      <c r="B195" s="113"/>
      <c r="C195" s="115"/>
      <c r="D195" s="181"/>
      <c r="E195" s="167"/>
      <c r="F195" s="167"/>
      <c r="G195" s="182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72"/>
      <c r="AE195" s="72"/>
    </row>
    <row r="196" spans="1:31" ht="15" x14ac:dyDescent="0.2">
      <c r="A196" s="111"/>
      <c r="B196" s="113" t="s">
        <v>281</v>
      </c>
      <c r="C196" s="115" t="s">
        <v>287</v>
      </c>
      <c r="D196" s="181">
        <f>XII.!Q192</f>
        <v>105055</v>
      </c>
      <c r="E196" s="167">
        <f>I.!Q198</f>
        <v>55476</v>
      </c>
      <c r="F196" s="167">
        <f>X.!Q196</f>
        <v>56176</v>
      </c>
      <c r="G196" s="182">
        <f>I.!$Q197</f>
        <v>247.71</v>
      </c>
      <c r="H196" s="180">
        <f t="shared" ref="H196" si="957">I196-G196</f>
        <v>8993.8900000000012</v>
      </c>
      <c r="I196" s="180">
        <f>II.!$Q197</f>
        <v>9241.6</v>
      </c>
      <c r="J196" s="180">
        <f t="shared" ref="J196" si="958">K196-I196</f>
        <v>4592.8499999999985</v>
      </c>
      <c r="K196" s="180">
        <f>III.!$Q197</f>
        <v>13834.449999999999</v>
      </c>
      <c r="L196" s="180">
        <f t="shared" ref="L196" si="959">M196-K196</f>
        <v>4597.3000000000011</v>
      </c>
      <c r="M196" s="180">
        <f>IV.!$Q197</f>
        <v>18431.75</v>
      </c>
      <c r="N196" s="180">
        <f t="shared" ref="N196" si="960">O196-M196</f>
        <v>4716.260000000002</v>
      </c>
      <c r="O196" s="180">
        <f>V.!$Q197</f>
        <v>23148.010000000002</v>
      </c>
      <c r="P196" s="180">
        <f t="shared" ref="P196" si="961">Q196-O196</f>
        <v>4447.989999999998</v>
      </c>
      <c r="Q196" s="180">
        <f>VI.!$Q197</f>
        <v>27596</v>
      </c>
      <c r="R196" s="180">
        <f t="shared" ref="R196" si="962">S196-Q196</f>
        <v>4568.5800000000017</v>
      </c>
      <c r="S196" s="180">
        <f>VII.!$Q197</f>
        <v>32164.58</v>
      </c>
      <c r="T196" s="180">
        <f t="shared" ref="T196" si="963">U196-S196</f>
        <v>4567.1699999999983</v>
      </c>
      <c r="U196" s="180">
        <f>VIII.!$Q197</f>
        <v>36731.75</v>
      </c>
      <c r="V196" s="180">
        <f t="shared" ref="V196" si="964">W196-U196</f>
        <v>4562.3300000000017</v>
      </c>
      <c r="W196" s="180">
        <f>IX.!$Q197</f>
        <v>41294.080000000002</v>
      </c>
      <c r="X196" s="180">
        <f t="shared" ref="X196" si="965">Y196-W196</f>
        <v>4765.8099999999977</v>
      </c>
      <c r="Y196" s="180">
        <f>X.!$Q197</f>
        <v>46059.89</v>
      </c>
      <c r="Z196" s="180">
        <f t="shared" ref="Z196" si="966">AA196-Y196</f>
        <v>-46059.89</v>
      </c>
      <c r="AA196" s="180">
        <f>XI.!$Q197</f>
        <v>0</v>
      </c>
      <c r="AB196" s="180">
        <f t="shared" ref="AB196" si="967">AC196-AA196</f>
        <v>0</v>
      </c>
      <c r="AC196" s="180">
        <f>XII.!$Q197</f>
        <v>0</v>
      </c>
      <c r="AD196" s="72"/>
      <c r="AE196" s="72"/>
    </row>
    <row r="197" spans="1:31" ht="15" x14ac:dyDescent="0.2">
      <c r="A197" s="111"/>
      <c r="B197" s="113"/>
      <c r="C197" s="115"/>
      <c r="D197" s="181"/>
      <c r="E197" s="167"/>
      <c r="F197" s="167"/>
      <c r="G197" s="182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72"/>
      <c r="AE197" s="72"/>
    </row>
    <row r="198" spans="1:31" x14ac:dyDescent="0.2">
      <c r="A198" s="111"/>
      <c r="B198" s="113" t="s">
        <v>281</v>
      </c>
      <c r="C198" s="115" t="s">
        <v>288</v>
      </c>
      <c r="D198" s="181">
        <f>XII.!Q194</f>
        <v>11500</v>
      </c>
      <c r="E198" s="167">
        <f>I.!Q196</f>
        <v>13744</v>
      </c>
      <c r="F198" s="167">
        <f>X.!Q198</f>
        <v>13744</v>
      </c>
      <c r="G198" s="182">
        <f>I.!$Q199</f>
        <v>4640.9699999999993</v>
      </c>
      <c r="H198" s="180">
        <f t="shared" ref="H198" si="968">I198-G198</f>
        <v>-4206.9199999999992</v>
      </c>
      <c r="I198" s="180">
        <f>II.!$Q199</f>
        <v>434.05</v>
      </c>
      <c r="J198" s="180">
        <f t="shared" ref="J198" si="969">K198-I198</f>
        <v>192.99999999999994</v>
      </c>
      <c r="K198" s="180">
        <f>III.!$Q199</f>
        <v>627.04999999999995</v>
      </c>
      <c r="L198" s="180">
        <f t="shared" ref="L198" si="970">M198-K198</f>
        <v>205.37</v>
      </c>
      <c r="M198" s="180">
        <f>IV.!$Q199</f>
        <v>832.42</v>
      </c>
      <c r="N198" s="180">
        <f t="shared" ref="N198" si="971">O198-M198</f>
        <v>377.24000000000012</v>
      </c>
      <c r="O198" s="180">
        <f>V.!$Q199</f>
        <v>1209.6600000000001</v>
      </c>
      <c r="P198" s="180">
        <f t="shared" ref="P198" si="972">Q198-O198</f>
        <v>0</v>
      </c>
      <c r="Q198" s="180">
        <f>VI.!$Q199</f>
        <v>1209.6600000000001</v>
      </c>
      <c r="R198" s="180">
        <f t="shared" ref="R198" si="973">S198-Q198</f>
        <v>185.3599999999999</v>
      </c>
      <c r="S198" s="180">
        <f>VII.!$Q199</f>
        <v>1395.02</v>
      </c>
      <c r="T198" s="180">
        <f t="shared" ref="T198" si="974">U198-S198</f>
        <v>186.57999999999993</v>
      </c>
      <c r="U198" s="180">
        <f>VIII.!$Q199</f>
        <v>1581.6</v>
      </c>
      <c r="V198" s="180">
        <f t="shared" ref="V198" si="975">W198-U198</f>
        <v>192.60000000000014</v>
      </c>
      <c r="W198" s="180">
        <f>IX.!$Q199</f>
        <v>1774.2</v>
      </c>
      <c r="X198" s="180">
        <f t="shared" ref="X198" si="976">Y198-W198</f>
        <v>186.31999999999994</v>
      </c>
      <c r="Y198" s="180">
        <f>X.!$Q199</f>
        <v>1960.52</v>
      </c>
      <c r="Z198" s="180">
        <f t="shared" ref="Z198" si="977">AA198-Y198</f>
        <v>-1960.52</v>
      </c>
      <c r="AA198" s="180">
        <f>XI.!$Q199</f>
        <v>0</v>
      </c>
      <c r="AB198" s="180">
        <f t="shared" ref="AB198" si="978">AC198-AA198</f>
        <v>0</v>
      </c>
      <c r="AC198" s="180">
        <f>XII.!$Q199</f>
        <v>0</v>
      </c>
    </row>
    <row r="199" spans="1:31" x14ac:dyDescent="0.2">
      <c r="A199" s="111"/>
      <c r="B199" s="113"/>
      <c r="C199" s="115"/>
      <c r="D199" s="181"/>
      <c r="E199" s="167"/>
      <c r="F199" s="167"/>
      <c r="G199" s="182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</row>
    <row r="200" spans="1:31" x14ac:dyDescent="0.2">
      <c r="A200" s="111"/>
      <c r="B200" s="113" t="s">
        <v>281</v>
      </c>
      <c r="C200" s="115" t="s">
        <v>289</v>
      </c>
      <c r="D200" s="181">
        <f>XII.!Q196</f>
        <v>55376</v>
      </c>
      <c r="E200" s="167">
        <f>I.!Q200</f>
        <v>16980</v>
      </c>
      <c r="F200" s="167">
        <f>X.!Q200</f>
        <v>16980</v>
      </c>
      <c r="G200" s="182">
        <f>I.!$Q201</f>
        <v>1340</v>
      </c>
      <c r="H200" s="180">
        <f t="shared" ref="H200" si="979">I200-G200</f>
        <v>1397.63</v>
      </c>
      <c r="I200" s="180">
        <f>II.!$Q201</f>
        <v>2737.63</v>
      </c>
      <c r="J200" s="180">
        <f t="shared" ref="J200:J222" si="980">K200-I200</f>
        <v>1382.4099999999999</v>
      </c>
      <c r="K200" s="180">
        <f>III.!$Q201</f>
        <v>4120.04</v>
      </c>
      <c r="L200" s="180">
        <f t="shared" ref="L200:L222" si="981">M200-K200</f>
        <v>1340</v>
      </c>
      <c r="M200" s="180">
        <f>IV.!$Q201</f>
        <v>5460.04</v>
      </c>
      <c r="N200" s="180">
        <f t="shared" ref="N200:N222" si="982">O200-M200</f>
        <v>1465.9700000000003</v>
      </c>
      <c r="O200" s="180">
        <f>V.!$Q201</f>
        <v>6926.01</v>
      </c>
      <c r="P200" s="180">
        <f t="shared" ref="P200:P222" si="983">Q200-O200</f>
        <v>1439.75</v>
      </c>
      <c r="Q200" s="180">
        <f>VI.!$Q201</f>
        <v>8365.76</v>
      </c>
      <c r="R200" s="180">
        <f t="shared" ref="R200:R222" si="984">S200-Q200</f>
        <v>1340</v>
      </c>
      <c r="S200" s="180">
        <f>VII.!$Q201</f>
        <v>9705.76</v>
      </c>
      <c r="T200" s="180">
        <f t="shared" ref="T200:T222" si="985">U200-S200</f>
        <v>1616.58</v>
      </c>
      <c r="U200" s="180">
        <f>VIII.!$Q201</f>
        <v>11322.34</v>
      </c>
      <c r="V200" s="180">
        <f t="shared" ref="V200:V222" si="986">W200-U200</f>
        <v>1505.6499999999996</v>
      </c>
      <c r="W200" s="180">
        <f>IX.!$Q201</f>
        <v>12827.99</v>
      </c>
      <c r="X200" s="180">
        <f t="shared" ref="X200:X222" si="987">Y200-W200</f>
        <v>1306.7299999999996</v>
      </c>
      <c r="Y200" s="180">
        <f>X.!$Q201</f>
        <v>14134.72</v>
      </c>
      <c r="Z200" s="180">
        <f t="shared" ref="Z200:Z222" si="988">AA200-Y200</f>
        <v>-14134.72</v>
      </c>
      <c r="AA200" s="180">
        <f>XI.!$Q201</f>
        <v>0</v>
      </c>
      <c r="AB200" s="180">
        <f t="shared" ref="AB200:AB222" si="989">AC200-AA200</f>
        <v>0</v>
      </c>
      <c r="AC200" s="180">
        <f>XII.!$Q201</f>
        <v>0</v>
      </c>
    </row>
    <row r="201" spans="1:31" x14ac:dyDescent="0.2">
      <c r="A201" s="111"/>
      <c r="B201" s="113"/>
      <c r="C201" s="115"/>
      <c r="D201" s="181"/>
      <c r="E201" s="167"/>
      <c r="F201" s="167"/>
      <c r="G201" s="182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</row>
    <row r="202" spans="1:31" ht="12.75" customHeight="1" x14ac:dyDescent="0.2">
      <c r="A202" s="111"/>
      <c r="B202" s="113" t="s">
        <v>281</v>
      </c>
      <c r="C202" s="115" t="s">
        <v>290</v>
      </c>
      <c r="D202" s="181">
        <f>XII.!Q196</f>
        <v>55376</v>
      </c>
      <c r="E202" s="167">
        <f>I.!Q202</f>
        <v>6600</v>
      </c>
      <c r="F202" s="167">
        <f>X.!Q202</f>
        <v>7855</v>
      </c>
      <c r="G202" s="182">
        <f>I.!$Q203</f>
        <v>528.25</v>
      </c>
      <c r="H202" s="180">
        <f t="shared" ref="H202" si="990">I202-G202</f>
        <v>327.59000000000003</v>
      </c>
      <c r="I202" s="180">
        <f>II.!$Q203</f>
        <v>855.84</v>
      </c>
      <c r="J202" s="180">
        <f t="shared" si="980"/>
        <v>235.88</v>
      </c>
      <c r="K202" s="180">
        <f>III.!$Q203</f>
        <v>1091.72</v>
      </c>
      <c r="L202" s="180">
        <f t="shared" si="981"/>
        <v>206.18000000000006</v>
      </c>
      <c r="M202" s="180">
        <f>IV.!$Q203</f>
        <v>1297.9000000000001</v>
      </c>
      <c r="N202" s="180">
        <f t="shared" si="982"/>
        <v>369.93000000000006</v>
      </c>
      <c r="O202" s="180">
        <f>V.!$Q203</f>
        <v>1667.8300000000002</v>
      </c>
      <c r="P202" s="180">
        <f t="shared" si="983"/>
        <v>4.7999999999999545</v>
      </c>
      <c r="Q202" s="180">
        <f>VI.!$Q203</f>
        <v>1672.63</v>
      </c>
      <c r="R202" s="180">
        <f t="shared" si="984"/>
        <v>838.27999999999975</v>
      </c>
      <c r="S202" s="180">
        <f>VII.!$Q203</f>
        <v>2510.91</v>
      </c>
      <c r="T202" s="180">
        <f t="shared" si="985"/>
        <v>170.44000000000051</v>
      </c>
      <c r="U202" s="180">
        <f>VIII.!$Q203</f>
        <v>2681.3500000000004</v>
      </c>
      <c r="V202" s="180">
        <f t="shared" si="986"/>
        <v>149.28999999999951</v>
      </c>
      <c r="W202" s="180">
        <f>IX.!$Q203</f>
        <v>2830.64</v>
      </c>
      <c r="X202" s="180">
        <f t="shared" si="987"/>
        <v>412.48</v>
      </c>
      <c r="Y202" s="180">
        <f>X.!$Q203</f>
        <v>3243.12</v>
      </c>
      <c r="Z202" s="180">
        <f t="shared" si="988"/>
        <v>-3243.12</v>
      </c>
      <c r="AA202" s="180">
        <f>XI.!$Q203</f>
        <v>0</v>
      </c>
      <c r="AB202" s="180">
        <f t="shared" si="989"/>
        <v>0</v>
      </c>
      <c r="AC202" s="180">
        <f>XII.!$Q203</f>
        <v>0</v>
      </c>
    </row>
    <row r="203" spans="1:31" x14ac:dyDescent="0.2">
      <c r="A203" s="111"/>
      <c r="B203" s="113"/>
      <c r="C203" s="115"/>
      <c r="D203" s="181"/>
      <c r="E203" s="167"/>
      <c r="F203" s="167"/>
      <c r="G203" s="182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</row>
    <row r="204" spans="1:31" ht="12.75" customHeight="1" x14ac:dyDescent="0.2">
      <c r="A204" s="111"/>
      <c r="B204" s="113" t="s">
        <v>157</v>
      </c>
      <c r="C204" s="115" t="s">
        <v>308</v>
      </c>
      <c r="D204" s="181">
        <f>XII.!Q200</f>
        <v>16980</v>
      </c>
      <c r="E204" s="167">
        <f>I.!F203</f>
        <v>0</v>
      </c>
      <c r="F204" s="167">
        <f>X.!G204</f>
        <v>0</v>
      </c>
      <c r="G204" s="182">
        <v>0</v>
      </c>
      <c r="H204" s="180">
        <f t="shared" ref="H204" si="991">I204-G204</f>
        <v>239.09</v>
      </c>
      <c r="I204" s="180">
        <f>II.!$Q205</f>
        <v>239.09</v>
      </c>
      <c r="J204" s="180">
        <f t="shared" si="980"/>
        <v>123.53</v>
      </c>
      <c r="K204" s="180">
        <f>III.!$Q205</f>
        <v>362.62</v>
      </c>
      <c r="L204" s="180">
        <f t="shared" si="981"/>
        <v>0</v>
      </c>
      <c r="M204" s="180">
        <f>IV.!$Q205</f>
        <v>362.62</v>
      </c>
      <c r="N204" s="180">
        <f t="shared" si="982"/>
        <v>243.08000000000004</v>
      </c>
      <c r="O204" s="180">
        <f>V.!$Q205</f>
        <v>605.70000000000005</v>
      </c>
      <c r="P204" s="180">
        <f t="shared" si="983"/>
        <v>-605.70000000000005</v>
      </c>
      <c r="Q204" s="180">
        <f>VI.!$Q205</f>
        <v>0</v>
      </c>
      <c r="R204" s="180">
        <f t="shared" si="984"/>
        <v>0</v>
      </c>
      <c r="S204" s="180">
        <f>VII.!$Q205</f>
        <v>0</v>
      </c>
      <c r="T204" s="180">
        <f t="shared" si="985"/>
        <v>0</v>
      </c>
      <c r="U204" s="180">
        <f>VIII.!$Q205</f>
        <v>0</v>
      </c>
      <c r="V204" s="180">
        <f t="shared" si="986"/>
        <v>0</v>
      </c>
      <c r="W204" s="180">
        <f>IX.!$Q205</f>
        <v>0</v>
      </c>
      <c r="X204" s="180">
        <f t="shared" si="987"/>
        <v>123.53</v>
      </c>
      <c r="Y204" s="180">
        <f>X.!$Q205</f>
        <v>123.53</v>
      </c>
      <c r="Z204" s="180">
        <f t="shared" si="988"/>
        <v>-123.53</v>
      </c>
      <c r="AA204" s="180">
        <f>XI.!$Q205</f>
        <v>0</v>
      </c>
      <c r="AB204" s="180">
        <f t="shared" si="989"/>
        <v>0</v>
      </c>
      <c r="AC204" s="180">
        <f>XII.!$Q205</f>
        <v>0</v>
      </c>
    </row>
    <row r="205" spans="1:31" x14ac:dyDescent="0.2">
      <c r="A205" s="111"/>
      <c r="B205" s="113"/>
      <c r="C205" s="115"/>
      <c r="D205" s="181"/>
      <c r="E205" s="167"/>
      <c r="F205" s="167"/>
      <c r="G205" s="182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</row>
    <row r="206" spans="1:31" x14ac:dyDescent="0.2">
      <c r="A206" s="111" t="s">
        <v>159</v>
      </c>
      <c r="B206" s="113"/>
      <c r="C206" s="115" t="s">
        <v>160</v>
      </c>
      <c r="D206" s="181">
        <f>XII.!Q202</f>
        <v>7455</v>
      </c>
      <c r="E206" s="167">
        <f>I.!Q204</f>
        <v>133000</v>
      </c>
      <c r="F206" s="167">
        <f>X.!Q206</f>
        <v>144000</v>
      </c>
      <c r="G206" s="182">
        <f>I.!$Q205</f>
        <v>4850.38</v>
      </c>
      <c r="H206" s="180">
        <f t="shared" ref="H206" si="992">I206-G206</f>
        <v>3329.3599999999997</v>
      </c>
      <c r="I206" s="180">
        <f>II.!$Q207</f>
        <v>8179.74</v>
      </c>
      <c r="J206" s="180">
        <f t="shared" si="980"/>
        <v>5951.2199999999993</v>
      </c>
      <c r="K206" s="180">
        <f>III.!$Q207</f>
        <v>14130.96</v>
      </c>
      <c r="L206" s="180">
        <f t="shared" si="981"/>
        <v>8099.6100000000006</v>
      </c>
      <c r="M206" s="180">
        <f>IV.!$Q207</f>
        <v>22230.57</v>
      </c>
      <c r="N206" s="180">
        <f t="shared" si="982"/>
        <v>12820.940000000002</v>
      </c>
      <c r="O206" s="180">
        <f>V.!$Q207</f>
        <v>35051.51</v>
      </c>
      <c r="P206" s="180">
        <f t="shared" si="983"/>
        <v>17353.799999999996</v>
      </c>
      <c r="Q206" s="180">
        <f>VI.!$Q207</f>
        <v>52405.31</v>
      </c>
      <c r="R206" s="180">
        <f t="shared" si="984"/>
        <v>25127.270000000004</v>
      </c>
      <c r="S206" s="180">
        <f>VII.!$Q207</f>
        <v>77532.58</v>
      </c>
      <c r="T206" s="180">
        <f t="shared" si="985"/>
        <v>16296.009999999995</v>
      </c>
      <c r="U206" s="180">
        <f>VIII.!$Q207</f>
        <v>93828.59</v>
      </c>
      <c r="V206" s="180">
        <f t="shared" si="986"/>
        <v>12803.260000000009</v>
      </c>
      <c r="W206" s="180">
        <f>IX.!$Q207</f>
        <v>106631.85</v>
      </c>
      <c r="X206" s="180">
        <f t="shared" si="987"/>
        <v>14734.569999999992</v>
      </c>
      <c r="Y206" s="180">
        <f>X.!$Q207</f>
        <v>121366.42</v>
      </c>
      <c r="Z206" s="180">
        <f t="shared" si="988"/>
        <v>-121366.42</v>
      </c>
      <c r="AA206" s="180">
        <f>XI.!$Q207</f>
        <v>0</v>
      </c>
      <c r="AB206" s="180">
        <f t="shared" si="989"/>
        <v>0</v>
      </c>
      <c r="AC206" s="180">
        <f>XII.!$Q207</f>
        <v>0</v>
      </c>
    </row>
    <row r="207" spans="1:31" x14ac:dyDescent="0.2">
      <c r="A207" s="111"/>
      <c r="B207" s="113"/>
      <c r="C207" s="115"/>
      <c r="D207" s="181"/>
      <c r="E207" s="167"/>
      <c r="F207" s="167"/>
      <c r="G207" s="182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</row>
    <row r="208" spans="1:31" x14ac:dyDescent="0.2">
      <c r="A208" s="111" t="s">
        <v>161</v>
      </c>
      <c r="B208" s="113"/>
      <c r="C208" s="119" t="s">
        <v>162</v>
      </c>
      <c r="D208" s="181">
        <f>XII.!Q204</f>
        <v>0</v>
      </c>
      <c r="E208" s="167">
        <f>I.!Q206</f>
        <v>12500</v>
      </c>
      <c r="F208" s="167">
        <f>X.!Q208</f>
        <v>23500</v>
      </c>
      <c r="G208" s="182">
        <f>I.!$Q207</f>
        <v>0</v>
      </c>
      <c r="H208" s="180">
        <f t="shared" ref="H208" si="993">I208-G208</f>
        <v>0</v>
      </c>
      <c r="I208" s="180">
        <f>II.!$Q209</f>
        <v>0</v>
      </c>
      <c r="J208" s="180">
        <f t="shared" si="980"/>
        <v>0</v>
      </c>
      <c r="K208" s="180">
        <f>III.!$Q209</f>
        <v>0</v>
      </c>
      <c r="L208" s="180">
        <f t="shared" si="981"/>
        <v>275.87</v>
      </c>
      <c r="M208" s="180">
        <f>IV.!$Q209</f>
        <v>275.87</v>
      </c>
      <c r="N208" s="180">
        <f t="shared" si="982"/>
        <v>12.25</v>
      </c>
      <c r="O208" s="180">
        <f>V.!$Q209</f>
        <v>288.12</v>
      </c>
      <c r="P208" s="180">
        <f t="shared" si="983"/>
        <v>109.12</v>
      </c>
      <c r="Q208" s="180">
        <f>VI.!$Q209</f>
        <v>397.24</v>
      </c>
      <c r="R208" s="180">
        <f t="shared" si="984"/>
        <v>340.45000000000005</v>
      </c>
      <c r="S208" s="180">
        <f>VII.!$Q209</f>
        <v>737.69</v>
      </c>
      <c r="T208" s="180">
        <f t="shared" si="985"/>
        <v>171.53999999999996</v>
      </c>
      <c r="U208" s="180">
        <f>VIII.!$Q209</f>
        <v>909.23</v>
      </c>
      <c r="V208" s="180">
        <f t="shared" si="986"/>
        <v>0</v>
      </c>
      <c r="W208" s="180">
        <f>IX.!$Q209</f>
        <v>909.23</v>
      </c>
      <c r="X208" s="180">
        <f t="shared" si="987"/>
        <v>0</v>
      </c>
      <c r="Y208" s="180">
        <f>X.!$Q209</f>
        <v>909.23</v>
      </c>
      <c r="Z208" s="180">
        <f t="shared" si="988"/>
        <v>-909.23</v>
      </c>
      <c r="AA208" s="180">
        <f>XI.!$Q209</f>
        <v>0</v>
      </c>
      <c r="AB208" s="180">
        <f t="shared" si="989"/>
        <v>0</v>
      </c>
      <c r="AC208" s="180">
        <f>XII.!$Q209</f>
        <v>0</v>
      </c>
    </row>
    <row r="209" spans="1:30" ht="15" x14ac:dyDescent="0.2">
      <c r="A209" s="111"/>
      <c r="B209" s="113"/>
      <c r="C209" s="120"/>
      <c r="D209" s="181"/>
      <c r="E209" s="167"/>
      <c r="F209" s="167"/>
      <c r="G209" s="182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72"/>
    </row>
    <row r="210" spans="1:30" ht="15" x14ac:dyDescent="0.2">
      <c r="A210" s="111" t="s">
        <v>163</v>
      </c>
      <c r="B210" s="113"/>
      <c r="C210" s="115" t="s">
        <v>164</v>
      </c>
      <c r="D210" s="181">
        <f>XII.!Q206</f>
        <v>143000</v>
      </c>
      <c r="E210" s="167">
        <f>I.!Q208</f>
        <v>79500</v>
      </c>
      <c r="F210" s="167">
        <f>X.!Q210</f>
        <v>303677</v>
      </c>
      <c r="G210" s="182">
        <f>I.!$Q209</f>
        <v>3251.0299999999997</v>
      </c>
      <c r="H210" s="180">
        <f t="shared" ref="H210" si="994">I210-G210</f>
        <v>17040.5</v>
      </c>
      <c r="I210" s="180">
        <f>II.!$Q211</f>
        <v>20291.53</v>
      </c>
      <c r="J210" s="180">
        <f t="shared" si="980"/>
        <v>6772.7200000000012</v>
      </c>
      <c r="K210" s="180">
        <f>III.!$Q211</f>
        <v>27064.25</v>
      </c>
      <c r="L210" s="180">
        <f t="shared" si="981"/>
        <v>7504.0200000000041</v>
      </c>
      <c r="M210" s="180">
        <f>IV.!$Q211</f>
        <v>34568.270000000004</v>
      </c>
      <c r="N210" s="180">
        <f t="shared" si="982"/>
        <v>9626.2300000000032</v>
      </c>
      <c r="O210" s="180">
        <f>V.!$Q211</f>
        <v>44194.500000000007</v>
      </c>
      <c r="P210" s="180">
        <f t="shared" si="983"/>
        <v>6964.1699999999983</v>
      </c>
      <c r="Q210" s="180">
        <f>VI.!$Q211</f>
        <v>51158.670000000006</v>
      </c>
      <c r="R210" s="180">
        <f t="shared" si="984"/>
        <v>6594.8099999999977</v>
      </c>
      <c r="S210" s="180">
        <f>VII.!$Q211</f>
        <v>57753.48</v>
      </c>
      <c r="T210" s="180">
        <f t="shared" si="985"/>
        <v>6528.0899999999965</v>
      </c>
      <c r="U210" s="180">
        <f>VIII.!$Q211</f>
        <v>64281.57</v>
      </c>
      <c r="V210" s="180">
        <f t="shared" si="986"/>
        <v>7698.6700000000055</v>
      </c>
      <c r="W210" s="180">
        <f>IX.!$Q211</f>
        <v>71980.240000000005</v>
      </c>
      <c r="X210" s="180">
        <f t="shared" si="987"/>
        <v>5584.5799999999872</v>
      </c>
      <c r="Y210" s="180">
        <f>X.!$Q211</f>
        <v>77564.819999999992</v>
      </c>
      <c r="Z210" s="180">
        <f t="shared" si="988"/>
        <v>-77564.819999999992</v>
      </c>
      <c r="AA210" s="180">
        <f>XI.!$Q211</f>
        <v>0</v>
      </c>
      <c r="AB210" s="180">
        <f t="shared" si="989"/>
        <v>0</v>
      </c>
      <c r="AC210" s="180">
        <f>XII.!$Q211</f>
        <v>0</v>
      </c>
      <c r="AD210" s="72"/>
    </row>
    <row r="211" spans="1:30" x14ac:dyDescent="0.2">
      <c r="A211" s="111"/>
      <c r="B211" s="113"/>
      <c r="C211" s="115"/>
      <c r="D211" s="181"/>
      <c r="E211" s="167"/>
      <c r="F211" s="167"/>
      <c r="G211" s="182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</row>
    <row r="212" spans="1:30" x14ac:dyDescent="0.2">
      <c r="A212" s="111"/>
      <c r="B212" s="113" t="s">
        <v>165</v>
      </c>
      <c r="C212" s="115" t="s">
        <v>282</v>
      </c>
      <c r="D212" s="181">
        <f>XII.!Q208</f>
        <v>23500</v>
      </c>
      <c r="E212" s="167">
        <f>I.!Q210</f>
        <v>62000</v>
      </c>
      <c r="F212" s="167">
        <f>X.!Q212</f>
        <v>56850</v>
      </c>
      <c r="G212" s="182">
        <f>I.!$Q211</f>
        <v>0</v>
      </c>
      <c r="H212" s="180">
        <f t="shared" ref="H212" si="995">I212-G212</f>
        <v>15147.11</v>
      </c>
      <c r="I212" s="180">
        <f>II.!$Q213</f>
        <v>15147.11</v>
      </c>
      <c r="J212" s="180">
        <f t="shared" si="980"/>
        <v>4170</v>
      </c>
      <c r="K212" s="180">
        <f>III.!$Q213</f>
        <v>19317.11</v>
      </c>
      <c r="L212" s="180">
        <f t="shared" si="981"/>
        <v>4170</v>
      </c>
      <c r="M212" s="180">
        <f>IV.!$Q213</f>
        <v>23487.11</v>
      </c>
      <c r="N212" s="180">
        <f t="shared" si="982"/>
        <v>4170</v>
      </c>
      <c r="O212" s="180">
        <f>V.!$Q213</f>
        <v>27657.11</v>
      </c>
      <c r="P212" s="180">
        <f t="shared" si="983"/>
        <v>4170</v>
      </c>
      <c r="Q212" s="180">
        <f>VI.!$Q213</f>
        <v>31827.11</v>
      </c>
      <c r="R212" s="180">
        <f t="shared" si="984"/>
        <v>4170</v>
      </c>
      <c r="S212" s="180">
        <f>VII.!$Q213</f>
        <v>35997.11</v>
      </c>
      <c r="T212" s="180">
        <f t="shared" si="985"/>
        <v>4170</v>
      </c>
      <c r="U212" s="180">
        <f>VIII.!$Q213</f>
        <v>40167.11</v>
      </c>
      <c r="V212" s="180">
        <f t="shared" si="986"/>
        <v>4170</v>
      </c>
      <c r="W212" s="180">
        <f>IX.!$Q213</f>
        <v>44337.11</v>
      </c>
      <c r="X212" s="180">
        <f t="shared" si="987"/>
        <v>4170</v>
      </c>
      <c r="Y212" s="180">
        <f>X.!$Q213</f>
        <v>48507.11</v>
      </c>
      <c r="Z212" s="180">
        <f t="shared" si="988"/>
        <v>-48507.11</v>
      </c>
      <c r="AA212" s="180">
        <f>XI.!$Q213</f>
        <v>0</v>
      </c>
      <c r="AB212" s="180">
        <f t="shared" si="989"/>
        <v>0</v>
      </c>
      <c r="AC212" s="180">
        <f>XII.!$Q213</f>
        <v>0</v>
      </c>
    </row>
    <row r="213" spans="1:30" x14ac:dyDescent="0.2">
      <c r="A213" s="111"/>
      <c r="B213" s="113"/>
      <c r="C213" s="115"/>
      <c r="D213" s="181"/>
      <c r="E213" s="167"/>
      <c r="F213" s="167"/>
      <c r="G213" s="182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</row>
    <row r="214" spans="1:30" x14ac:dyDescent="0.2">
      <c r="A214" s="111"/>
      <c r="B214" s="113" t="s">
        <v>165</v>
      </c>
      <c r="C214" s="115" t="s">
        <v>283</v>
      </c>
      <c r="D214" s="181">
        <f>XII.!Q210</f>
        <v>302077</v>
      </c>
      <c r="E214" s="167">
        <f>I.!Q212</f>
        <v>8000</v>
      </c>
      <c r="F214" s="167">
        <f>X.!Q214</f>
        <v>24500</v>
      </c>
      <c r="G214" s="182">
        <f>I.!$Q213</f>
        <v>1279.17</v>
      </c>
      <c r="H214" s="180">
        <f t="shared" ref="H214" si="996">I214-G214</f>
        <v>935.38000000000011</v>
      </c>
      <c r="I214" s="180">
        <f>II.!$Q215</f>
        <v>2214.5500000000002</v>
      </c>
      <c r="J214" s="180">
        <f t="shared" si="980"/>
        <v>2602.7200000000003</v>
      </c>
      <c r="K214" s="180">
        <f>III.!$Q215</f>
        <v>4817.2700000000004</v>
      </c>
      <c r="L214" s="180">
        <f t="shared" si="981"/>
        <v>3334.0199999999995</v>
      </c>
      <c r="M214" s="180">
        <f>IV.!$Q215</f>
        <v>8151.29</v>
      </c>
      <c r="N214" s="180">
        <f t="shared" si="982"/>
        <v>1736.2300000000005</v>
      </c>
      <c r="O214" s="180">
        <f>V.!$Q215</f>
        <v>9887.52</v>
      </c>
      <c r="P214" s="180">
        <f t="shared" si="983"/>
        <v>2068.92</v>
      </c>
      <c r="Q214" s="180">
        <f>VI.!$Q215</f>
        <v>11956.44</v>
      </c>
      <c r="R214" s="180">
        <f t="shared" si="984"/>
        <v>2424.8099999999995</v>
      </c>
      <c r="S214" s="180">
        <f>VII.!$Q215</f>
        <v>14381.25</v>
      </c>
      <c r="T214" s="180">
        <f t="shared" si="985"/>
        <v>1911.0300000000007</v>
      </c>
      <c r="U214" s="180">
        <f>VIII.!$Q215</f>
        <v>16292.28</v>
      </c>
      <c r="V214" s="180">
        <f t="shared" si="986"/>
        <v>3409.1200000000008</v>
      </c>
      <c r="W214" s="180">
        <f>IX.!$Q215</f>
        <v>19701.400000000001</v>
      </c>
      <c r="X214" s="180">
        <f t="shared" si="987"/>
        <v>1414.5799999999981</v>
      </c>
      <c r="Y214" s="180">
        <f>X.!$Q215</f>
        <v>21115.98</v>
      </c>
      <c r="Z214" s="180">
        <f t="shared" si="988"/>
        <v>-21115.98</v>
      </c>
      <c r="AA214" s="180">
        <f>XI.!$Q215</f>
        <v>0</v>
      </c>
      <c r="AB214" s="180">
        <f t="shared" si="989"/>
        <v>0</v>
      </c>
      <c r="AC214" s="180">
        <f>XII.!$Q215</f>
        <v>0</v>
      </c>
    </row>
    <row r="215" spans="1:30" x14ac:dyDescent="0.2">
      <c r="A215" s="111"/>
      <c r="B215" s="113"/>
      <c r="C215" s="115"/>
      <c r="D215" s="181"/>
      <c r="E215" s="167"/>
      <c r="F215" s="167"/>
      <c r="G215" s="182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</row>
    <row r="216" spans="1:30" ht="12.75" customHeight="1" x14ac:dyDescent="0.2">
      <c r="A216" s="138"/>
      <c r="B216" s="117" t="s">
        <v>165</v>
      </c>
      <c r="C216" s="161" t="s">
        <v>284</v>
      </c>
      <c r="D216" s="163">
        <f>XII.!Q210</f>
        <v>302077</v>
      </c>
      <c r="E216" s="167">
        <f>I.!Q214</f>
        <v>9500</v>
      </c>
      <c r="F216" s="167">
        <f>X.!Q216</f>
        <v>9500</v>
      </c>
      <c r="G216" s="182">
        <f>I.!$Q215</f>
        <v>1971.86</v>
      </c>
      <c r="H216" s="180">
        <f t="shared" ref="H216" si="997">I216-G216</f>
        <v>958.01</v>
      </c>
      <c r="I216" s="180">
        <f>II.!$Q217</f>
        <v>2929.87</v>
      </c>
      <c r="J216" s="180">
        <f t="shared" ref="J216" si="998">K216-I216</f>
        <v>0</v>
      </c>
      <c r="K216" s="180">
        <f>III.!$Q217</f>
        <v>2929.87</v>
      </c>
      <c r="L216" s="180">
        <f t="shared" ref="L216" si="999">M216-K216</f>
        <v>0</v>
      </c>
      <c r="M216" s="180">
        <f>IV.!$Q217</f>
        <v>2929.87</v>
      </c>
      <c r="N216" s="180">
        <f t="shared" ref="N216" si="1000">O216-M216</f>
        <v>0</v>
      </c>
      <c r="O216" s="180">
        <f>V.!$Q217</f>
        <v>2929.87</v>
      </c>
      <c r="P216" s="180">
        <f t="shared" ref="P216" si="1001">Q216-O216</f>
        <v>0</v>
      </c>
      <c r="Q216" s="180">
        <f>VI.!$Q217</f>
        <v>2929.87</v>
      </c>
      <c r="R216" s="180">
        <f t="shared" ref="R216" si="1002">S216-Q216</f>
        <v>0</v>
      </c>
      <c r="S216" s="180">
        <f>VII.!$Q217</f>
        <v>2929.87</v>
      </c>
      <c r="T216" s="180">
        <f t="shared" ref="T216" si="1003">U216-S216</f>
        <v>0</v>
      </c>
      <c r="U216" s="180">
        <f>VIII.!$Q217</f>
        <v>2929.87</v>
      </c>
      <c r="V216" s="180">
        <f t="shared" ref="V216" si="1004">W216-U216</f>
        <v>0</v>
      </c>
      <c r="W216" s="180">
        <f>IX.!$Q217</f>
        <v>2929.87</v>
      </c>
      <c r="X216" s="180">
        <f t="shared" ref="X216" si="1005">Y216-W216</f>
        <v>0</v>
      </c>
      <c r="Y216" s="180">
        <f>X.!$Q217</f>
        <v>2929.87</v>
      </c>
      <c r="Z216" s="180">
        <f t="shared" ref="Z216" si="1006">AA216-Y216</f>
        <v>-2929.87</v>
      </c>
      <c r="AA216" s="180">
        <f>XI.!$Q217</f>
        <v>0</v>
      </c>
      <c r="AB216" s="180">
        <f t="shared" ref="AB216" si="1007">AC216-AA216</f>
        <v>0</v>
      </c>
      <c r="AC216" s="180">
        <f>XII.!$Q217</f>
        <v>0</v>
      </c>
    </row>
    <row r="217" spans="1:30" x14ac:dyDescent="0.2">
      <c r="A217" s="123"/>
      <c r="B217" s="118"/>
      <c r="C217" s="162"/>
      <c r="D217" s="164"/>
      <c r="E217" s="167"/>
      <c r="F217" s="167"/>
      <c r="G217" s="182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</row>
    <row r="218" spans="1:30" ht="12.75" customHeight="1" x14ac:dyDescent="0.2">
      <c r="A218" s="111"/>
      <c r="B218" s="113" t="s">
        <v>165</v>
      </c>
      <c r="C218" s="115" t="s">
        <v>284</v>
      </c>
      <c r="D218" s="181">
        <f>XII.!Q212</f>
        <v>56850</v>
      </c>
      <c r="E218" s="167">
        <f>I.!Q216</f>
        <v>80028</v>
      </c>
      <c r="F218" s="167">
        <f>X.!Q218</f>
        <v>212827</v>
      </c>
      <c r="G218" s="182">
        <v>0</v>
      </c>
      <c r="H218" s="180">
        <v>0</v>
      </c>
      <c r="I218" s="180">
        <f>II.!$Q219</f>
        <v>14320.490000000002</v>
      </c>
      <c r="J218" s="180">
        <v>0</v>
      </c>
      <c r="K218" s="180">
        <v>0</v>
      </c>
      <c r="L218" s="180">
        <v>0</v>
      </c>
      <c r="M218" s="180">
        <v>0</v>
      </c>
      <c r="N218" s="180">
        <f t="shared" ref="N218" si="1008">O218-M218</f>
        <v>3720</v>
      </c>
      <c r="O218" s="180">
        <f>V.!$Q219</f>
        <v>3720</v>
      </c>
      <c r="P218" s="180">
        <f t="shared" ref="P218" si="1009">Q218-O218</f>
        <v>725.25</v>
      </c>
      <c r="Q218" s="180">
        <f>VI.!$Q219</f>
        <v>4445.25</v>
      </c>
      <c r="R218" s="180">
        <f t="shared" ref="R218" si="1010">S218-Q218</f>
        <v>0</v>
      </c>
      <c r="S218" s="180">
        <f>VII.!$Q219</f>
        <v>4445.25</v>
      </c>
      <c r="T218" s="180">
        <f t="shared" ref="T218" si="1011">U218-S218</f>
        <v>447.05999999999949</v>
      </c>
      <c r="U218" s="180">
        <f>VIII.!$Q219</f>
        <v>4892.3099999999995</v>
      </c>
      <c r="V218" s="180">
        <f t="shared" ref="V218" si="1012">W218-U218</f>
        <v>119.55000000000018</v>
      </c>
      <c r="W218" s="180">
        <f>IX.!$Q219</f>
        <v>5011.8599999999997</v>
      </c>
      <c r="X218" s="180">
        <f t="shared" ref="X218" si="1013">Y218-W218</f>
        <v>0</v>
      </c>
      <c r="Y218" s="180">
        <f>X.!$Q219</f>
        <v>5011.8599999999997</v>
      </c>
      <c r="Z218" s="180">
        <f t="shared" ref="Z218" si="1014">AA218-Y218</f>
        <v>-5011.8599999999997</v>
      </c>
      <c r="AA218" s="180">
        <f>XI.!$Q219</f>
        <v>0</v>
      </c>
      <c r="AB218" s="180">
        <f t="shared" ref="AB218" si="1015">AC218-AA218</f>
        <v>0</v>
      </c>
      <c r="AC218" s="180">
        <f>XII.!$Q219</f>
        <v>0</v>
      </c>
    </row>
    <row r="219" spans="1:30" x14ac:dyDescent="0.2">
      <c r="A219" s="111"/>
      <c r="B219" s="113"/>
      <c r="C219" s="115"/>
      <c r="D219" s="181"/>
      <c r="E219" s="167"/>
      <c r="F219" s="167"/>
      <c r="G219" s="182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</row>
    <row r="220" spans="1:30" ht="15" customHeight="1" x14ac:dyDescent="0.2">
      <c r="A220" s="111" t="s">
        <v>166</v>
      </c>
      <c r="B220" s="113"/>
      <c r="C220" s="115" t="s">
        <v>285</v>
      </c>
      <c r="D220" s="181">
        <f>XII.!Q214</f>
        <v>23000</v>
      </c>
      <c r="E220" s="167">
        <f>I.!Q216</f>
        <v>80028</v>
      </c>
      <c r="F220" s="167">
        <f>X.!Q220</f>
        <v>109530</v>
      </c>
      <c r="G220" s="182">
        <f>I.!$Q217</f>
        <v>6590.8899999999994</v>
      </c>
      <c r="H220" s="180">
        <f t="shared" ref="H220" si="1016">I220-G220</f>
        <v>7729.6000000000022</v>
      </c>
      <c r="I220" s="180">
        <f>II.!$Q219</f>
        <v>14320.490000000002</v>
      </c>
      <c r="J220" s="180">
        <f t="shared" si="980"/>
        <v>5839.2799999999952</v>
      </c>
      <c r="K220" s="180">
        <f>III.!$Q219</f>
        <v>20159.769999999997</v>
      </c>
      <c r="L220" s="180">
        <f t="shared" si="981"/>
        <v>8434.7900000000045</v>
      </c>
      <c r="M220" s="180">
        <f>IV.!$Q219</f>
        <v>28594.560000000001</v>
      </c>
      <c r="N220" s="180">
        <f t="shared" si="982"/>
        <v>7179.380000000001</v>
      </c>
      <c r="O220" s="180">
        <f>V.!$Q221</f>
        <v>35773.94</v>
      </c>
      <c r="P220" s="180">
        <f t="shared" si="983"/>
        <v>-31328.690000000002</v>
      </c>
      <c r="Q220" s="180">
        <f>VI.!$Q219</f>
        <v>4445.25</v>
      </c>
      <c r="R220" s="180">
        <f t="shared" si="984"/>
        <v>48149.210000000006</v>
      </c>
      <c r="S220" s="180">
        <f>VII.!$Q221</f>
        <v>52594.460000000006</v>
      </c>
      <c r="T220" s="180">
        <f t="shared" si="985"/>
        <v>7131.93</v>
      </c>
      <c r="U220" s="180">
        <f>VIII.!$Q221</f>
        <v>59726.390000000007</v>
      </c>
      <c r="V220" s="180">
        <f t="shared" si="986"/>
        <v>7704.7999999999956</v>
      </c>
      <c r="W220" s="180">
        <f>IX.!$Q221</f>
        <v>67431.19</v>
      </c>
      <c r="X220" s="180">
        <f t="shared" si="987"/>
        <v>10608.399999999994</v>
      </c>
      <c r="Y220" s="180">
        <f>X.!$Q221</f>
        <v>78039.59</v>
      </c>
      <c r="Z220" s="180">
        <f t="shared" si="988"/>
        <v>-78039.59</v>
      </c>
      <c r="AA220" s="180">
        <f>XI.!$Q221</f>
        <v>0</v>
      </c>
      <c r="AB220" s="180">
        <f t="shared" si="989"/>
        <v>0</v>
      </c>
      <c r="AC220" s="180">
        <f>XII.!$Q221</f>
        <v>0</v>
      </c>
    </row>
    <row r="221" spans="1:30" ht="14.45" customHeight="1" x14ac:dyDescent="0.2">
      <c r="A221" s="111"/>
      <c r="B221" s="113"/>
      <c r="C221" s="115"/>
      <c r="D221" s="181"/>
      <c r="E221" s="167"/>
      <c r="F221" s="167"/>
      <c r="G221" s="182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</row>
    <row r="222" spans="1:30" x14ac:dyDescent="0.2">
      <c r="A222" s="111" t="s">
        <v>167</v>
      </c>
      <c r="B222" s="113"/>
      <c r="C222" s="115" t="s">
        <v>168</v>
      </c>
      <c r="D222" s="181">
        <f>XII.!Q216</f>
        <v>9500</v>
      </c>
      <c r="E222" s="167">
        <f>I.!Q218</f>
        <v>403307</v>
      </c>
      <c r="F222" s="167">
        <f>X.!Q222</f>
        <v>418892</v>
      </c>
      <c r="G222" s="182">
        <f>I.!$Q219</f>
        <v>0</v>
      </c>
      <c r="H222" s="180">
        <f t="shared" ref="H222" si="1017">I222-G222</f>
        <v>0</v>
      </c>
      <c r="I222" s="180">
        <f>II.!$Q221</f>
        <v>0</v>
      </c>
      <c r="J222" s="180">
        <f t="shared" si="980"/>
        <v>0</v>
      </c>
      <c r="K222" s="180">
        <f>III.!$Q221</f>
        <v>0</v>
      </c>
      <c r="L222" s="180">
        <f t="shared" si="981"/>
        <v>0</v>
      </c>
      <c r="M222" s="180">
        <f>IV.!$Q221</f>
        <v>0</v>
      </c>
      <c r="N222" s="180">
        <f t="shared" si="982"/>
        <v>0</v>
      </c>
      <c r="O222" s="180">
        <f>V.!$Q223</f>
        <v>0</v>
      </c>
      <c r="P222" s="180">
        <f t="shared" si="983"/>
        <v>43457.320000000007</v>
      </c>
      <c r="Q222" s="180">
        <f>VI.!$Q221</f>
        <v>43457.320000000007</v>
      </c>
      <c r="R222" s="180">
        <f t="shared" si="984"/>
        <v>-43457.320000000007</v>
      </c>
      <c r="S222" s="180">
        <f>VII.!$Q223</f>
        <v>0</v>
      </c>
      <c r="T222" s="180">
        <f t="shared" si="985"/>
        <v>0</v>
      </c>
      <c r="U222" s="180">
        <f>VIII.!$Q223</f>
        <v>0</v>
      </c>
      <c r="V222" s="180">
        <f t="shared" si="986"/>
        <v>0</v>
      </c>
      <c r="W222" s="180">
        <f>IX.!$Q223</f>
        <v>0</v>
      </c>
      <c r="X222" s="180">
        <f t="shared" si="987"/>
        <v>0</v>
      </c>
      <c r="Y222" s="180">
        <f>X.!$Q223</f>
        <v>0</v>
      </c>
      <c r="Z222" s="180">
        <f t="shared" si="988"/>
        <v>0</v>
      </c>
      <c r="AA222" s="180">
        <f>XI.!$Q223</f>
        <v>0</v>
      </c>
      <c r="AB222" s="180">
        <f t="shared" si="989"/>
        <v>0</v>
      </c>
      <c r="AC222" s="180">
        <f>XII.!$Q223</f>
        <v>0</v>
      </c>
    </row>
    <row r="223" spans="1:30" ht="13.5" thickBot="1" x14ac:dyDescent="0.25">
      <c r="A223" s="112"/>
      <c r="B223" s="114"/>
      <c r="C223" s="116"/>
      <c r="D223" s="190"/>
      <c r="E223" s="168"/>
      <c r="F223" s="168"/>
      <c r="G223" s="191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</row>
    <row r="224" spans="1:30" s="82" customFormat="1" ht="13.5" thickBot="1" x14ac:dyDescent="0.25">
      <c r="A224" s="69"/>
      <c r="B224" s="69"/>
      <c r="C224" s="47"/>
      <c r="D224" s="79"/>
      <c r="E224" s="79"/>
      <c r="F224" s="79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</row>
    <row r="225" spans="1:36" s="78" customFormat="1" ht="14.45" customHeight="1" x14ac:dyDescent="0.25">
      <c r="A225" s="141" t="s">
        <v>169</v>
      </c>
      <c r="B225" s="142"/>
      <c r="C225" s="128" t="s">
        <v>170</v>
      </c>
      <c r="D225" s="193">
        <f>XII.!Q219</f>
        <v>0</v>
      </c>
      <c r="E225" s="169">
        <f>I.!Q221</f>
        <v>216708</v>
      </c>
      <c r="F225" s="169">
        <f>X.!Q225</f>
        <v>215463</v>
      </c>
      <c r="G225" s="195">
        <f>I.!$Q222</f>
        <v>17122.560000000001</v>
      </c>
      <c r="H225" s="185">
        <f t="shared" ref="H225" si="1018">I225-G225</f>
        <v>16865.88</v>
      </c>
      <c r="I225" s="185">
        <f>II.!$Q224</f>
        <v>33988.44</v>
      </c>
      <c r="J225" s="185">
        <f t="shared" ref="J225:J245" si="1019">K225-I225</f>
        <v>15414.369999999995</v>
      </c>
      <c r="K225" s="185">
        <f>III.!$Q224</f>
        <v>49402.81</v>
      </c>
      <c r="L225" s="185">
        <f t="shared" ref="L225:L245" si="1020">M225-K225</f>
        <v>15924.519999999997</v>
      </c>
      <c r="M225" s="185">
        <f>IV.!$Q224</f>
        <v>65327.329999999994</v>
      </c>
      <c r="N225" s="185">
        <f t="shared" ref="N225:N245" si="1021">O225-M225</f>
        <v>17193.989999999998</v>
      </c>
      <c r="O225" s="185">
        <f>V.!$Q226</f>
        <v>82521.319999999992</v>
      </c>
      <c r="P225" s="185">
        <f t="shared" ref="P225:P245" si="1022">Q225-O225</f>
        <v>15953.920000000013</v>
      </c>
      <c r="Q225" s="185">
        <f>VI.!Q226</f>
        <v>98475.24</v>
      </c>
      <c r="R225" s="185">
        <f t="shared" ref="R225:R245" si="1023">S225-Q225</f>
        <v>15760.73000000001</v>
      </c>
      <c r="S225" s="185">
        <f>VII.!$Q226</f>
        <v>114235.97000000002</v>
      </c>
      <c r="T225" s="185">
        <f t="shared" ref="T225:T245" si="1024">U225-S225</f>
        <v>16885.319999999992</v>
      </c>
      <c r="U225" s="185">
        <f>VIII.!$Q226</f>
        <v>131121.29</v>
      </c>
      <c r="V225" s="185">
        <f t="shared" ref="V225:V245" si="1025">W225-U225</f>
        <v>14850.929999999993</v>
      </c>
      <c r="W225" s="185">
        <f>IX.!$Q226</f>
        <v>145972.22</v>
      </c>
      <c r="X225" s="185">
        <f t="shared" ref="X225:X245" si="1026">Y225-W225</f>
        <v>16672.619999999995</v>
      </c>
      <c r="Y225" s="185">
        <f>X.!$Q226</f>
        <v>162644.84</v>
      </c>
      <c r="Z225" s="185">
        <f t="shared" ref="Z225:Z245" si="1027">AA225-Y225</f>
        <v>-162644.84</v>
      </c>
      <c r="AA225" s="185">
        <f>XI.!$Q226</f>
        <v>0</v>
      </c>
      <c r="AB225" s="185">
        <f t="shared" ref="AB225:AB245" si="1028">AC225-AA225</f>
        <v>0</v>
      </c>
      <c r="AC225" s="185">
        <f>XII.!$Q226</f>
        <v>0</v>
      </c>
      <c r="AD225" s="72"/>
      <c r="AE225" s="72"/>
      <c r="AF225" s="72"/>
      <c r="AG225" s="72"/>
      <c r="AH225" s="72"/>
      <c r="AI225" s="72"/>
      <c r="AJ225" s="72"/>
    </row>
    <row r="226" spans="1:36" s="78" customFormat="1" ht="14.45" customHeight="1" thickBot="1" x14ac:dyDescent="0.3">
      <c r="A226" s="143"/>
      <c r="B226" s="144"/>
      <c r="C226" s="129"/>
      <c r="D226" s="194"/>
      <c r="E226" s="170"/>
      <c r="F226" s="170"/>
      <c r="G226" s="19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</row>
    <row r="227" spans="1:36" ht="15" customHeight="1" x14ac:dyDescent="0.2">
      <c r="A227" s="123" t="s">
        <v>171</v>
      </c>
      <c r="B227" s="118"/>
      <c r="C227" s="120" t="s">
        <v>172</v>
      </c>
      <c r="D227" s="164">
        <f>XII.!Q221</f>
        <v>0</v>
      </c>
      <c r="E227" s="171">
        <f>I.!Q223</f>
        <v>1230</v>
      </c>
      <c r="F227" s="171">
        <f>X.!Q227</f>
        <v>1000</v>
      </c>
      <c r="G227" s="192">
        <f>I.!$Q224</f>
        <v>0</v>
      </c>
      <c r="H227" s="160">
        <f t="shared" ref="H227" si="1029">I227-G227</f>
        <v>330</v>
      </c>
      <c r="I227" s="160">
        <f>II.!$Q226</f>
        <v>330</v>
      </c>
      <c r="J227" s="160">
        <f t="shared" si="1019"/>
        <v>60</v>
      </c>
      <c r="K227" s="160">
        <f>III.!$Q226</f>
        <v>390</v>
      </c>
      <c r="L227" s="160">
        <f t="shared" si="1020"/>
        <v>0</v>
      </c>
      <c r="M227" s="160">
        <f>IV.!$Q226</f>
        <v>390</v>
      </c>
      <c r="N227" s="160">
        <f t="shared" si="1021"/>
        <v>0</v>
      </c>
      <c r="O227" s="160">
        <f>V.!$Q228</f>
        <v>390</v>
      </c>
      <c r="P227" s="160">
        <f t="shared" si="1022"/>
        <v>530</v>
      </c>
      <c r="Q227" s="160">
        <f>VI.!Q228</f>
        <v>920</v>
      </c>
      <c r="R227" s="160">
        <f t="shared" si="1023"/>
        <v>0</v>
      </c>
      <c r="S227" s="160">
        <f>VII.!$Q228</f>
        <v>920</v>
      </c>
      <c r="T227" s="160">
        <f t="shared" si="1024"/>
        <v>0</v>
      </c>
      <c r="U227" s="160">
        <f>VIII.!$Q228</f>
        <v>920</v>
      </c>
      <c r="V227" s="160">
        <f t="shared" si="1025"/>
        <v>60</v>
      </c>
      <c r="W227" s="160">
        <f>IX.!$Q228</f>
        <v>980</v>
      </c>
      <c r="X227" s="160">
        <f t="shared" si="1026"/>
        <v>0</v>
      </c>
      <c r="Y227" s="160">
        <f>X.!$Q228</f>
        <v>980</v>
      </c>
      <c r="Z227" s="160">
        <f t="shared" si="1027"/>
        <v>-980</v>
      </c>
      <c r="AA227" s="160">
        <f>XI.!$Q228</f>
        <v>0</v>
      </c>
      <c r="AB227" s="160">
        <f t="shared" si="1028"/>
        <v>418892</v>
      </c>
      <c r="AC227" s="160">
        <f>XII.!$Q222</f>
        <v>418892</v>
      </c>
    </row>
    <row r="228" spans="1:36" x14ac:dyDescent="0.2">
      <c r="A228" s="111"/>
      <c r="B228" s="113"/>
      <c r="C228" s="115"/>
      <c r="D228" s="181"/>
      <c r="E228" s="167"/>
      <c r="F228" s="167"/>
      <c r="G228" s="182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</row>
    <row r="229" spans="1:36" ht="15" customHeight="1" x14ac:dyDescent="0.2">
      <c r="A229" s="111" t="s">
        <v>174</v>
      </c>
      <c r="B229" s="113"/>
      <c r="C229" s="115" t="s">
        <v>175</v>
      </c>
      <c r="D229" s="181">
        <f>XII.!Q223</f>
        <v>0</v>
      </c>
      <c r="E229" s="167">
        <f>I.!Q225</f>
        <v>1162</v>
      </c>
      <c r="F229" s="167">
        <f>X.!Q229</f>
        <v>1162</v>
      </c>
      <c r="G229" s="182">
        <f>I.!$Q226</f>
        <v>0</v>
      </c>
      <c r="H229" s="180">
        <f t="shared" ref="H229" si="1030">I229-G229</f>
        <v>0</v>
      </c>
      <c r="I229" s="180">
        <f>II.!$Q228</f>
        <v>0</v>
      </c>
      <c r="J229" s="180">
        <f t="shared" si="1019"/>
        <v>290.5</v>
      </c>
      <c r="K229" s="180">
        <f>III.!$Q228</f>
        <v>290.5</v>
      </c>
      <c r="L229" s="180">
        <f t="shared" si="1020"/>
        <v>96.899999999999977</v>
      </c>
      <c r="M229" s="180">
        <f>IV.!$Q228</f>
        <v>387.4</v>
      </c>
      <c r="N229" s="180">
        <f t="shared" si="1021"/>
        <v>96.900000000000034</v>
      </c>
      <c r="O229" s="180">
        <f>V.!$Q230</f>
        <v>484.3</v>
      </c>
      <c r="P229" s="180">
        <f t="shared" si="1022"/>
        <v>96.900000000000034</v>
      </c>
      <c r="Q229" s="180">
        <f>VI.!Q230</f>
        <v>581.20000000000005</v>
      </c>
      <c r="R229" s="180">
        <f t="shared" si="1023"/>
        <v>96.899999999999977</v>
      </c>
      <c r="S229" s="180">
        <f>VII.!$Q230</f>
        <v>678.1</v>
      </c>
      <c r="T229" s="180">
        <f t="shared" si="1024"/>
        <v>96.899999999999977</v>
      </c>
      <c r="U229" s="180">
        <f>VIII.!$Q230</f>
        <v>775</v>
      </c>
      <c r="V229" s="180">
        <f t="shared" si="1025"/>
        <v>96.899999999999977</v>
      </c>
      <c r="W229" s="180">
        <f>IX.!$Q230</f>
        <v>871.9</v>
      </c>
      <c r="X229" s="180">
        <f t="shared" si="1026"/>
        <v>96.899999999999977</v>
      </c>
      <c r="Y229" s="180">
        <f>X.!$Q230</f>
        <v>968.8</v>
      </c>
      <c r="Z229" s="180">
        <f t="shared" si="1027"/>
        <v>-968.8</v>
      </c>
      <c r="AA229" s="180">
        <f>XI.!$Q230</f>
        <v>0</v>
      </c>
      <c r="AB229" s="180">
        <f t="shared" si="1028"/>
        <v>0</v>
      </c>
      <c r="AC229" s="180">
        <f>XII.!$Q224</f>
        <v>0</v>
      </c>
    </row>
    <row r="230" spans="1:36" x14ac:dyDescent="0.2">
      <c r="A230" s="111"/>
      <c r="B230" s="113"/>
      <c r="C230" s="115"/>
      <c r="D230" s="181"/>
      <c r="E230" s="167"/>
      <c r="F230" s="167"/>
      <c r="G230" s="182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</row>
    <row r="231" spans="1:36" x14ac:dyDescent="0.2">
      <c r="A231" s="111" t="s">
        <v>177</v>
      </c>
      <c r="B231" s="113"/>
      <c r="C231" s="115" t="s">
        <v>178</v>
      </c>
      <c r="D231" s="181">
        <f>XII.!Q225</f>
        <v>215463</v>
      </c>
      <c r="E231" s="167">
        <f>I.!Q227</f>
        <v>600</v>
      </c>
      <c r="F231" s="167">
        <f>X.!Q231</f>
        <v>600</v>
      </c>
      <c r="G231" s="182">
        <f>I.!$Q228</f>
        <v>375.26</v>
      </c>
      <c r="H231" s="180">
        <f t="shared" ref="H231" si="1031">I231-G231</f>
        <v>0</v>
      </c>
      <c r="I231" s="180">
        <f>II.!$Q230</f>
        <v>375.26</v>
      </c>
      <c r="J231" s="180">
        <f t="shared" si="1019"/>
        <v>0</v>
      </c>
      <c r="K231" s="180">
        <f>III.!$Q230</f>
        <v>375.26</v>
      </c>
      <c r="L231" s="180">
        <f t="shared" si="1020"/>
        <v>0</v>
      </c>
      <c r="M231" s="180">
        <f>IV.!$Q230</f>
        <v>375.26</v>
      </c>
      <c r="N231" s="180">
        <f t="shared" si="1021"/>
        <v>0</v>
      </c>
      <c r="O231" s="180">
        <f>V.!$Q232</f>
        <v>375.26</v>
      </c>
      <c r="P231" s="180">
        <f t="shared" si="1022"/>
        <v>0</v>
      </c>
      <c r="Q231" s="180">
        <f>VI.!Q232</f>
        <v>375.26</v>
      </c>
      <c r="R231" s="180">
        <f t="shared" si="1023"/>
        <v>0</v>
      </c>
      <c r="S231" s="180">
        <f>VII.!$Q232</f>
        <v>375.26</v>
      </c>
      <c r="T231" s="180">
        <f t="shared" si="1024"/>
        <v>0</v>
      </c>
      <c r="U231" s="180">
        <f>VIII.!$Q232</f>
        <v>375.26</v>
      </c>
      <c r="V231" s="180">
        <f t="shared" si="1025"/>
        <v>0</v>
      </c>
      <c r="W231" s="180">
        <f>IX.!$Q232</f>
        <v>375.26</v>
      </c>
      <c r="X231" s="180">
        <f t="shared" si="1026"/>
        <v>0</v>
      </c>
      <c r="Y231" s="180">
        <f>X.!$Q232</f>
        <v>375.26</v>
      </c>
      <c r="Z231" s="180">
        <f t="shared" si="1027"/>
        <v>-375.26</v>
      </c>
      <c r="AA231" s="180">
        <f>XI.!$Q232</f>
        <v>0</v>
      </c>
      <c r="AB231" s="180">
        <f t="shared" si="1028"/>
        <v>0</v>
      </c>
      <c r="AC231" s="180">
        <f>XII.!$Q226</f>
        <v>0</v>
      </c>
    </row>
    <row r="232" spans="1:36" ht="14.45" customHeight="1" x14ac:dyDescent="0.2">
      <c r="A232" s="111"/>
      <c r="B232" s="113"/>
      <c r="C232" s="115"/>
      <c r="D232" s="181"/>
      <c r="E232" s="167"/>
      <c r="F232" s="167"/>
      <c r="G232" s="182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</row>
    <row r="233" spans="1:36" ht="15" customHeight="1" x14ac:dyDescent="0.2">
      <c r="A233" s="111" t="s">
        <v>179</v>
      </c>
      <c r="B233" s="113"/>
      <c r="C233" s="115" t="s">
        <v>180</v>
      </c>
      <c r="D233" s="181">
        <f>XII.!Q227</f>
        <v>1000</v>
      </c>
      <c r="E233" s="167">
        <f>I.!Q229</f>
        <v>30503</v>
      </c>
      <c r="F233" s="167">
        <f>X.!Q233</f>
        <v>26789</v>
      </c>
      <c r="G233" s="182">
        <f>I.!$Q230</f>
        <v>1103.06</v>
      </c>
      <c r="H233" s="180">
        <f t="shared" ref="H233" si="1032">I233-G233</f>
        <v>1202.6400000000003</v>
      </c>
      <c r="I233" s="180">
        <f>II.!$Q232</f>
        <v>2305.7000000000003</v>
      </c>
      <c r="J233" s="180">
        <f t="shared" si="1019"/>
        <v>1971.1399999999999</v>
      </c>
      <c r="K233" s="180">
        <f>III.!$Q232</f>
        <v>4276.84</v>
      </c>
      <c r="L233" s="180">
        <f t="shared" si="1020"/>
        <v>2119.9300000000003</v>
      </c>
      <c r="M233" s="180">
        <f>IV.!$Q232</f>
        <v>6396.77</v>
      </c>
      <c r="N233" s="180">
        <f t="shared" si="1021"/>
        <v>2147.1900000000005</v>
      </c>
      <c r="O233" s="180">
        <f>V.!$Q234</f>
        <v>8543.9600000000009</v>
      </c>
      <c r="P233" s="180">
        <f t="shared" si="1022"/>
        <v>1626.2799999999988</v>
      </c>
      <c r="Q233" s="180">
        <f>VI.!Q234</f>
        <v>10170.24</v>
      </c>
      <c r="R233" s="180">
        <f t="shared" si="1023"/>
        <v>2480.2100000000009</v>
      </c>
      <c r="S233" s="180">
        <f>VII.!$Q234</f>
        <v>12650.45</v>
      </c>
      <c r="T233" s="180">
        <f t="shared" si="1024"/>
        <v>2009.92</v>
      </c>
      <c r="U233" s="180">
        <f>VIII.!$Q234</f>
        <v>14660.37</v>
      </c>
      <c r="V233" s="180">
        <f t="shared" si="1025"/>
        <v>2009.9299999999985</v>
      </c>
      <c r="W233" s="180">
        <f>IX.!$Q234</f>
        <v>16670.3</v>
      </c>
      <c r="X233" s="180">
        <f t="shared" si="1026"/>
        <v>2684.66</v>
      </c>
      <c r="Y233" s="180">
        <f>X.!$Q234</f>
        <v>19354.96</v>
      </c>
      <c r="Z233" s="180">
        <f t="shared" si="1027"/>
        <v>-19354.96</v>
      </c>
      <c r="AA233" s="180">
        <f>XI.!$Q234</f>
        <v>0</v>
      </c>
      <c r="AB233" s="180">
        <f t="shared" si="1028"/>
        <v>0</v>
      </c>
      <c r="AC233" s="180">
        <f>XII.!$Q228</f>
        <v>0</v>
      </c>
    </row>
    <row r="234" spans="1:36" ht="14.45" customHeight="1" x14ac:dyDescent="0.2">
      <c r="A234" s="111"/>
      <c r="B234" s="113"/>
      <c r="C234" s="115"/>
      <c r="D234" s="181"/>
      <c r="E234" s="167"/>
      <c r="F234" s="167"/>
      <c r="G234" s="182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</row>
    <row r="235" spans="1:36" ht="15" customHeight="1" x14ac:dyDescent="0.2">
      <c r="A235" s="111" t="s">
        <v>179</v>
      </c>
      <c r="B235" s="113"/>
      <c r="C235" s="115" t="s">
        <v>180</v>
      </c>
      <c r="D235" s="181">
        <f>XII.!Q229</f>
        <v>1162</v>
      </c>
      <c r="E235" s="167">
        <f>I.!Q231</f>
        <v>156030</v>
      </c>
      <c r="F235" s="167">
        <f>X.!Q235</f>
        <v>158383</v>
      </c>
      <c r="G235" s="182">
        <f>I.!$Q232</f>
        <v>13589.349999999999</v>
      </c>
      <c r="H235" s="180">
        <f t="shared" ref="H235" si="1033">I235-G235</f>
        <v>12684.809999999998</v>
      </c>
      <c r="I235" s="180">
        <f>II.!$Q234</f>
        <v>26274.159999999996</v>
      </c>
      <c r="J235" s="180">
        <f t="shared" si="1019"/>
        <v>11743.07</v>
      </c>
      <c r="K235" s="180">
        <f>III.!$Q234</f>
        <v>38017.229999999996</v>
      </c>
      <c r="L235" s="180">
        <f t="shared" si="1020"/>
        <v>11847.94000000001</v>
      </c>
      <c r="M235" s="180">
        <f>IV.!$Q234</f>
        <v>49865.170000000006</v>
      </c>
      <c r="N235" s="180">
        <f t="shared" si="1021"/>
        <v>11837.739999999998</v>
      </c>
      <c r="O235" s="180">
        <f>V.!$Q236</f>
        <v>61702.91</v>
      </c>
      <c r="P235" s="180">
        <f t="shared" si="1022"/>
        <v>10764.709999999992</v>
      </c>
      <c r="Q235" s="180">
        <f>VI.!Q236</f>
        <v>72467.62</v>
      </c>
      <c r="R235" s="180">
        <f t="shared" si="1023"/>
        <v>11340.070000000007</v>
      </c>
      <c r="S235" s="180">
        <f>VII.!$Q236</f>
        <v>83807.69</v>
      </c>
      <c r="T235" s="180">
        <f t="shared" si="1024"/>
        <v>12861.89</v>
      </c>
      <c r="U235" s="180">
        <f>VIII.!$Q236</f>
        <v>96669.58</v>
      </c>
      <c r="V235" s="180">
        <f t="shared" si="1025"/>
        <v>11008</v>
      </c>
      <c r="W235" s="180">
        <f>IX.!$Q236</f>
        <v>107677.58</v>
      </c>
      <c r="X235" s="180">
        <f t="shared" si="1026"/>
        <v>11789.550000000003</v>
      </c>
      <c r="Y235" s="180">
        <f>X.!$Q236</f>
        <v>119467.13</v>
      </c>
      <c r="Z235" s="180">
        <f t="shared" si="1027"/>
        <v>-119467.13</v>
      </c>
      <c r="AA235" s="180">
        <f>XI.!$Q236</f>
        <v>0</v>
      </c>
      <c r="AB235" s="180">
        <f t="shared" si="1028"/>
        <v>0</v>
      </c>
      <c r="AC235" s="180">
        <f>XII.!$Q230</f>
        <v>0</v>
      </c>
    </row>
    <row r="236" spans="1:36" ht="14.45" customHeight="1" x14ac:dyDescent="0.2">
      <c r="A236" s="111"/>
      <c r="B236" s="113"/>
      <c r="C236" s="115"/>
      <c r="D236" s="181"/>
      <c r="E236" s="167"/>
      <c r="F236" s="167"/>
      <c r="G236" s="182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</row>
    <row r="237" spans="1:36" ht="15" customHeight="1" x14ac:dyDescent="0.2">
      <c r="A237" s="111" t="s">
        <v>183</v>
      </c>
      <c r="B237" s="113"/>
      <c r="C237" s="115" t="s">
        <v>184</v>
      </c>
      <c r="D237" s="181">
        <f>XII.!Q231</f>
        <v>600</v>
      </c>
      <c r="E237" s="167">
        <f>I.!Q233</f>
        <v>12600</v>
      </c>
      <c r="F237" s="167">
        <f>X.!Q237</f>
        <v>12830</v>
      </c>
      <c r="G237" s="182">
        <f>I.!$Q234</f>
        <v>990.6</v>
      </c>
      <c r="H237" s="180">
        <f t="shared" ref="H237" si="1034">I237-G237</f>
        <v>943.80000000000007</v>
      </c>
      <c r="I237" s="180">
        <f>II.!$Q236</f>
        <v>1934.4</v>
      </c>
      <c r="J237" s="180">
        <f t="shared" si="1019"/>
        <v>1132.17</v>
      </c>
      <c r="K237" s="180">
        <f>III.!$Q236</f>
        <v>3066.57</v>
      </c>
      <c r="L237" s="180">
        <f t="shared" si="1020"/>
        <v>1190.6699999999996</v>
      </c>
      <c r="M237" s="180">
        <f>IV.!$Q236</f>
        <v>4257.24</v>
      </c>
      <c r="N237" s="180">
        <f t="shared" si="1021"/>
        <v>1198.08</v>
      </c>
      <c r="O237" s="180">
        <f>V.!$Q238</f>
        <v>5455.32</v>
      </c>
      <c r="P237" s="180">
        <f t="shared" si="1022"/>
        <v>1228.8900000000003</v>
      </c>
      <c r="Q237" s="180">
        <f>VI.!Q238</f>
        <v>6684.21</v>
      </c>
      <c r="R237" s="180">
        <f t="shared" si="1023"/>
        <v>1251.1199999999999</v>
      </c>
      <c r="S237" s="180">
        <f>VII.!$Q238</f>
        <v>7935.33</v>
      </c>
      <c r="T237" s="180">
        <f t="shared" si="1024"/>
        <v>1059.6299999999992</v>
      </c>
      <c r="U237" s="180">
        <f>VIII.!$Q238</f>
        <v>8994.9599999999991</v>
      </c>
      <c r="V237" s="180">
        <f t="shared" si="1025"/>
        <v>1184.8200000000015</v>
      </c>
      <c r="W237" s="180">
        <f>IX.!$Q238</f>
        <v>10179.780000000001</v>
      </c>
      <c r="X237" s="180">
        <f t="shared" si="1026"/>
        <v>1188.33</v>
      </c>
      <c r="Y237" s="180">
        <f>X.!$Q238</f>
        <v>11368.11</v>
      </c>
      <c r="Z237" s="180">
        <f t="shared" si="1027"/>
        <v>-11368.11</v>
      </c>
      <c r="AA237" s="180">
        <f>XI.!$Q238</f>
        <v>0</v>
      </c>
      <c r="AB237" s="180">
        <f t="shared" si="1028"/>
        <v>0</v>
      </c>
      <c r="AC237" s="180">
        <f>XII.!$Q232</f>
        <v>0</v>
      </c>
    </row>
    <row r="238" spans="1:36" ht="14.45" customHeight="1" x14ac:dyDescent="0.2">
      <c r="A238" s="111"/>
      <c r="B238" s="113"/>
      <c r="C238" s="115"/>
      <c r="D238" s="181"/>
      <c r="E238" s="167"/>
      <c r="F238" s="167"/>
      <c r="G238" s="182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</row>
    <row r="239" spans="1:36" x14ac:dyDescent="0.2">
      <c r="A239" s="111" t="s">
        <v>185</v>
      </c>
      <c r="B239" s="113"/>
      <c r="C239" s="115" t="s">
        <v>186</v>
      </c>
      <c r="D239" s="181">
        <f>XII.!Q233</f>
        <v>26789</v>
      </c>
      <c r="E239" s="167">
        <f>I.!Q235</f>
        <v>7173</v>
      </c>
      <c r="F239" s="167">
        <f>X.!Q239</f>
        <v>7173</v>
      </c>
      <c r="G239" s="182">
        <f>I.!$Q236</f>
        <v>592.85</v>
      </c>
      <c r="H239" s="180">
        <f t="shared" ref="H239" si="1035">I239-G239</f>
        <v>519.11</v>
      </c>
      <c r="I239" s="180">
        <f>II.!$Q238</f>
        <v>1111.96</v>
      </c>
      <c r="J239" s="180">
        <f t="shared" si="1019"/>
        <v>144.17000000000007</v>
      </c>
      <c r="K239" s="180">
        <f>III.!$Q238</f>
        <v>1256.1300000000001</v>
      </c>
      <c r="L239" s="180">
        <f t="shared" si="1020"/>
        <v>171.07999999999993</v>
      </c>
      <c r="M239" s="180">
        <f>IV.!$Q238</f>
        <v>1427.21</v>
      </c>
      <c r="N239" s="180">
        <f t="shared" si="1021"/>
        <v>847.52</v>
      </c>
      <c r="O239" s="180">
        <f>V.!$Q240</f>
        <v>2274.73</v>
      </c>
      <c r="P239" s="180">
        <f t="shared" si="1022"/>
        <v>1019.6199999999999</v>
      </c>
      <c r="Q239" s="180">
        <f>VI.!Q240</f>
        <v>3294.35</v>
      </c>
      <c r="R239" s="180">
        <f t="shared" si="1023"/>
        <v>426.43000000000029</v>
      </c>
      <c r="S239" s="180">
        <f>VII.!$Q240</f>
        <v>3720.78</v>
      </c>
      <c r="T239" s="180">
        <f t="shared" si="1024"/>
        <v>145.9399999999996</v>
      </c>
      <c r="U239" s="180">
        <f>VIII.!$Q240</f>
        <v>3866.72</v>
      </c>
      <c r="V239" s="180">
        <f t="shared" si="1025"/>
        <v>135.76000000000022</v>
      </c>
      <c r="W239" s="180">
        <f>IX.!$Q240</f>
        <v>4002.48</v>
      </c>
      <c r="X239" s="180">
        <f t="shared" si="1026"/>
        <v>456.41999999999962</v>
      </c>
      <c r="Y239" s="180">
        <f>X.!$Q240</f>
        <v>4458.8999999999996</v>
      </c>
      <c r="Z239" s="180">
        <f t="shared" si="1027"/>
        <v>-4458.8999999999996</v>
      </c>
      <c r="AA239" s="180">
        <f>XI.!$Q240</f>
        <v>0</v>
      </c>
      <c r="AB239" s="180">
        <f t="shared" si="1028"/>
        <v>0</v>
      </c>
      <c r="AC239" s="180">
        <f>XII.!$Q234</f>
        <v>0</v>
      </c>
    </row>
    <row r="240" spans="1:36" ht="14.45" customHeight="1" x14ac:dyDescent="0.2">
      <c r="A240" s="111"/>
      <c r="B240" s="113"/>
      <c r="C240" s="115"/>
      <c r="D240" s="181"/>
      <c r="E240" s="167"/>
      <c r="F240" s="167"/>
      <c r="G240" s="182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</row>
    <row r="241" spans="1:30" ht="15" customHeight="1" x14ac:dyDescent="0.2">
      <c r="A241" s="111" t="s">
        <v>188</v>
      </c>
      <c r="B241" s="113"/>
      <c r="C241" s="115" t="s">
        <v>189</v>
      </c>
      <c r="D241" s="181">
        <f>XII.!Q235</f>
        <v>158383</v>
      </c>
      <c r="E241" s="167">
        <f>I.!Q237</f>
        <v>570</v>
      </c>
      <c r="F241" s="167">
        <f>X.!Q241</f>
        <v>570</v>
      </c>
      <c r="G241" s="182">
        <f>I.!$Q238</f>
        <v>23.52</v>
      </c>
      <c r="H241" s="180">
        <f t="shared" ref="H241" si="1036">I241-G241</f>
        <v>23.52</v>
      </c>
      <c r="I241" s="180">
        <f>II.!$Q240</f>
        <v>47.04</v>
      </c>
      <c r="J241" s="180">
        <f t="shared" si="1019"/>
        <v>23.520000000000003</v>
      </c>
      <c r="K241" s="180">
        <f>III.!$Q240</f>
        <v>70.56</v>
      </c>
      <c r="L241" s="180">
        <f t="shared" si="1020"/>
        <v>0</v>
      </c>
      <c r="M241" s="180">
        <f>IV.!$Q240</f>
        <v>70.56</v>
      </c>
      <c r="N241" s="180">
        <f t="shared" si="1021"/>
        <v>70.56</v>
      </c>
      <c r="O241" s="180">
        <f>V.!$Q242</f>
        <v>141.12</v>
      </c>
      <c r="P241" s="180">
        <f t="shared" si="1022"/>
        <v>23.52000000000001</v>
      </c>
      <c r="Q241" s="180">
        <f>VI.!Q242</f>
        <v>164.64000000000001</v>
      </c>
      <c r="R241" s="180">
        <f t="shared" si="1023"/>
        <v>0</v>
      </c>
      <c r="S241" s="180">
        <f>VII.!$Q242</f>
        <v>164.64</v>
      </c>
      <c r="T241" s="180">
        <f t="shared" si="1024"/>
        <v>47.04000000000002</v>
      </c>
      <c r="U241" s="180">
        <f>VIII.!$Q242</f>
        <v>211.68</v>
      </c>
      <c r="V241" s="180">
        <f t="shared" si="1025"/>
        <v>23.519999999999982</v>
      </c>
      <c r="W241" s="180">
        <f>IX.!$Q242</f>
        <v>235.2</v>
      </c>
      <c r="X241" s="180">
        <f t="shared" si="1026"/>
        <v>108.16000000000003</v>
      </c>
      <c r="Y241" s="180">
        <f>X.!$Q242</f>
        <v>343.36</v>
      </c>
      <c r="Z241" s="180">
        <f t="shared" si="1027"/>
        <v>-343.36</v>
      </c>
      <c r="AA241" s="180">
        <f>XI.!$Q242</f>
        <v>0</v>
      </c>
      <c r="AB241" s="180">
        <f t="shared" si="1028"/>
        <v>0</v>
      </c>
      <c r="AC241" s="180">
        <f>XII.!$Q236</f>
        <v>0</v>
      </c>
    </row>
    <row r="242" spans="1:30" ht="14.45" customHeight="1" x14ac:dyDescent="0.2">
      <c r="A242" s="111"/>
      <c r="B242" s="113"/>
      <c r="C242" s="115"/>
      <c r="D242" s="181"/>
      <c r="E242" s="167"/>
      <c r="F242" s="167"/>
      <c r="G242" s="182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</row>
    <row r="243" spans="1:30" ht="15" customHeight="1" x14ac:dyDescent="0.2">
      <c r="A243" s="111" t="s">
        <v>190</v>
      </c>
      <c r="B243" s="113"/>
      <c r="C243" s="115" t="s">
        <v>191</v>
      </c>
      <c r="D243" s="181">
        <f>XII.!Q237</f>
        <v>12830</v>
      </c>
      <c r="E243" s="167">
        <f>I.!Q239</f>
        <v>200</v>
      </c>
      <c r="F243" s="167">
        <f>X.!Q243</f>
        <v>316</v>
      </c>
      <c r="G243" s="182">
        <f>I.!$Q240</f>
        <v>115.92</v>
      </c>
      <c r="H243" s="180">
        <f t="shared" ref="H243" si="1037">I243-G243</f>
        <v>0</v>
      </c>
      <c r="I243" s="180">
        <f>II.!$Q242</f>
        <v>115.92</v>
      </c>
      <c r="J243" s="180">
        <f t="shared" si="1019"/>
        <v>49.8</v>
      </c>
      <c r="K243" s="180">
        <f>III.!$Q242</f>
        <v>165.72</v>
      </c>
      <c r="L243" s="180">
        <f t="shared" si="1020"/>
        <v>0</v>
      </c>
      <c r="M243" s="180">
        <f>IV.!$Q242</f>
        <v>165.72</v>
      </c>
      <c r="N243" s="180">
        <f t="shared" si="1021"/>
        <v>0</v>
      </c>
      <c r="O243" s="180">
        <f>V.!$Q244</f>
        <v>165.72</v>
      </c>
      <c r="P243" s="180">
        <f t="shared" si="1022"/>
        <v>0</v>
      </c>
      <c r="Q243" s="180">
        <f>VI.!Q244</f>
        <v>165.72</v>
      </c>
      <c r="R243" s="180">
        <f t="shared" si="1023"/>
        <v>0</v>
      </c>
      <c r="S243" s="180">
        <f>VII.!$Q244</f>
        <v>165.72</v>
      </c>
      <c r="T243" s="180">
        <f t="shared" si="1024"/>
        <v>0</v>
      </c>
      <c r="U243" s="180">
        <f>VIII.!$Q244</f>
        <v>165.72</v>
      </c>
      <c r="V243" s="180">
        <f t="shared" si="1025"/>
        <v>0</v>
      </c>
      <c r="W243" s="180">
        <f>IX.!$Q244</f>
        <v>165.72</v>
      </c>
      <c r="X243" s="180">
        <f t="shared" si="1026"/>
        <v>16.599999999999994</v>
      </c>
      <c r="Y243" s="180">
        <f>X.!$Q244</f>
        <v>182.32</v>
      </c>
      <c r="Z243" s="180">
        <f t="shared" si="1027"/>
        <v>-182.32</v>
      </c>
      <c r="AA243" s="180">
        <f>XI.!$Q244</f>
        <v>0</v>
      </c>
      <c r="AB243" s="180">
        <f t="shared" si="1028"/>
        <v>0</v>
      </c>
      <c r="AC243" s="180">
        <f>XII.!$Q238</f>
        <v>0</v>
      </c>
    </row>
    <row r="244" spans="1:30" ht="14.45" customHeight="1" x14ac:dyDescent="0.2">
      <c r="A244" s="111"/>
      <c r="B244" s="113"/>
      <c r="C244" s="115"/>
      <c r="D244" s="181"/>
      <c r="E244" s="167"/>
      <c r="F244" s="167"/>
      <c r="G244" s="182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  <c r="AA244" s="180"/>
      <c r="AB244" s="180"/>
      <c r="AC244" s="180"/>
    </row>
    <row r="245" spans="1:30" ht="15" customHeight="1" x14ac:dyDescent="0.2">
      <c r="A245" s="111" t="s">
        <v>192</v>
      </c>
      <c r="B245" s="113"/>
      <c r="C245" s="115" t="s">
        <v>193</v>
      </c>
      <c r="D245" s="181">
        <f>XII.!Q239</f>
        <v>7173</v>
      </c>
      <c r="E245" s="167">
        <f>I.!Q241</f>
        <v>6640</v>
      </c>
      <c r="F245" s="167">
        <f>X.!Q245</f>
        <v>6640</v>
      </c>
      <c r="G245" s="182">
        <f>I.!$Q242</f>
        <v>332</v>
      </c>
      <c r="H245" s="180">
        <f t="shared" ref="H245" si="1038">I245-G245</f>
        <v>1162</v>
      </c>
      <c r="I245" s="180">
        <f>II.!$Q244</f>
        <v>1494</v>
      </c>
      <c r="J245" s="180">
        <f t="shared" si="1019"/>
        <v>0</v>
      </c>
      <c r="K245" s="180">
        <f>III.!$Q244</f>
        <v>1494</v>
      </c>
      <c r="L245" s="180">
        <f t="shared" si="1020"/>
        <v>498</v>
      </c>
      <c r="M245" s="180">
        <f>IV.!$Q244</f>
        <v>1992</v>
      </c>
      <c r="N245" s="180">
        <f t="shared" si="1021"/>
        <v>996</v>
      </c>
      <c r="O245" s="180">
        <f>V.!$Q246</f>
        <v>2988</v>
      </c>
      <c r="P245" s="180">
        <f t="shared" si="1022"/>
        <v>664</v>
      </c>
      <c r="Q245" s="180">
        <f>VI.!Q246</f>
        <v>3652</v>
      </c>
      <c r="R245" s="180">
        <f t="shared" si="1023"/>
        <v>166</v>
      </c>
      <c r="S245" s="180">
        <f>VII.!$Q246</f>
        <v>3818</v>
      </c>
      <c r="T245" s="180">
        <f t="shared" si="1024"/>
        <v>664</v>
      </c>
      <c r="U245" s="180">
        <f>VIII.!$Q246</f>
        <v>4482</v>
      </c>
      <c r="V245" s="180">
        <f t="shared" si="1025"/>
        <v>332</v>
      </c>
      <c r="W245" s="180">
        <f>IX.!$Q246</f>
        <v>4814</v>
      </c>
      <c r="X245" s="180">
        <f t="shared" si="1026"/>
        <v>332</v>
      </c>
      <c r="Y245" s="180">
        <f>X.!$Q246</f>
        <v>5146</v>
      </c>
      <c r="Z245" s="180">
        <f t="shared" si="1027"/>
        <v>-5146</v>
      </c>
      <c r="AA245" s="180">
        <f>XI.!$Q246</f>
        <v>0</v>
      </c>
      <c r="AB245" s="180">
        <f t="shared" si="1028"/>
        <v>0</v>
      </c>
      <c r="AC245" s="180">
        <f>XII.!$Q240</f>
        <v>0</v>
      </c>
    </row>
    <row r="246" spans="1:30" ht="14.45" customHeight="1" thickBot="1" x14ac:dyDescent="0.25">
      <c r="A246" s="112"/>
      <c r="B246" s="114"/>
      <c r="C246" s="116"/>
      <c r="D246" s="190"/>
      <c r="E246" s="168"/>
      <c r="F246" s="168"/>
      <c r="G246" s="191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</row>
    <row r="247" spans="1:30" s="82" customFormat="1" ht="13.5" thickBot="1" x14ac:dyDescent="0.25">
      <c r="A247" s="69"/>
      <c r="B247" s="69"/>
      <c r="C247" s="47"/>
      <c r="D247" s="79"/>
      <c r="E247" s="79"/>
      <c r="F247" s="79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</row>
    <row r="248" spans="1:30" s="78" customFormat="1" ht="14.45" customHeight="1" x14ac:dyDescent="0.25">
      <c r="A248" s="141" t="s">
        <v>195</v>
      </c>
      <c r="B248" s="142"/>
      <c r="C248" s="128" t="s">
        <v>196</v>
      </c>
      <c r="D248" s="193">
        <f>XII.!Q242</f>
        <v>0</v>
      </c>
      <c r="E248" s="169">
        <f>I.!Q244</f>
        <v>186644</v>
      </c>
      <c r="F248" s="169">
        <f>X.!Q248</f>
        <v>213728</v>
      </c>
      <c r="G248" s="197">
        <f>I.!$Q245</f>
        <v>11116.41</v>
      </c>
      <c r="H248" s="185">
        <f t="shared" ref="H248" si="1039">I248-G248</f>
        <v>27152.139999999996</v>
      </c>
      <c r="I248" s="185">
        <f>II.!$Q247</f>
        <v>38268.549999999996</v>
      </c>
      <c r="J248" s="185">
        <f t="shared" ref="J248:J266" si="1040">K248-I248</f>
        <v>9632.9000000000015</v>
      </c>
      <c r="K248" s="185">
        <f>III.!$Q247</f>
        <v>47901.45</v>
      </c>
      <c r="L248" s="185">
        <f t="shared" ref="L248:L266" si="1041">M248-K248</f>
        <v>6956.3700000000099</v>
      </c>
      <c r="M248" s="185">
        <f>IV.!$Q247</f>
        <v>54857.820000000007</v>
      </c>
      <c r="N248" s="185">
        <f t="shared" ref="N248:N266" si="1042">O248-M248</f>
        <v>17406.449999999997</v>
      </c>
      <c r="O248" s="185">
        <f>V.!$Q249</f>
        <v>72264.27</v>
      </c>
      <c r="P248" s="185">
        <f t="shared" ref="P248:P266" si="1043">Q248-O248</f>
        <v>14277.099999999991</v>
      </c>
      <c r="Q248" s="185">
        <f>VI.!Q249</f>
        <v>86541.37</v>
      </c>
      <c r="R248" s="185">
        <f t="shared" ref="R248:R266" si="1044">S248-Q248</f>
        <v>22370.550000000003</v>
      </c>
      <c r="S248" s="185">
        <f>VII.!$Q249</f>
        <v>108911.92</v>
      </c>
      <c r="T248" s="185">
        <f t="shared" ref="T248:T266" si="1045">U248-S248</f>
        <v>11647.240000000005</v>
      </c>
      <c r="U248" s="185">
        <f>VIII.!$Q249</f>
        <v>120559.16</v>
      </c>
      <c r="V248" s="185">
        <f t="shared" ref="V248:V266" si="1046">W248-U248</f>
        <v>12073.73000000001</v>
      </c>
      <c r="W248" s="185">
        <f>IX.!$Q249</f>
        <v>132632.89000000001</v>
      </c>
      <c r="X248" s="185">
        <f t="shared" ref="X248:X266" si="1047">Y248-W248</f>
        <v>8515.1699999999837</v>
      </c>
      <c r="Y248" s="185">
        <f>X.!$Q249</f>
        <v>141148.06</v>
      </c>
      <c r="Z248" s="185">
        <f t="shared" ref="Z248:Z266" si="1048">AA248-Y248</f>
        <v>-141148.06</v>
      </c>
      <c r="AA248" s="185">
        <f>XI.!$Q249</f>
        <v>0</v>
      </c>
      <c r="AB248" s="185">
        <f t="shared" ref="AB248:AB266" si="1049">AC248-AA248</f>
        <v>316</v>
      </c>
      <c r="AC248" s="185">
        <f>XII.!$Q243</f>
        <v>316</v>
      </c>
    </row>
    <row r="249" spans="1:30" s="78" customFormat="1" ht="15.75" customHeight="1" thickBot="1" x14ac:dyDescent="0.3">
      <c r="A249" s="143"/>
      <c r="B249" s="144"/>
      <c r="C249" s="129"/>
      <c r="D249" s="194"/>
      <c r="E249" s="170"/>
      <c r="F249" s="170"/>
      <c r="G249" s="198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</row>
    <row r="250" spans="1:30" ht="14.45" customHeight="1" x14ac:dyDescent="0.2">
      <c r="A250" s="123" t="s">
        <v>197</v>
      </c>
      <c r="B250" s="118"/>
      <c r="C250" s="120" t="s">
        <v>198</v>
      </c>
      <c r="D250" s="164">
        <f>XII.!Q244</f>
        <v>0</v>
      </c>
      <c r="E250" s="171">
        <f>I.!Q246</f>
        <v>0</v>
      </c>
      <c r="F250" s="171">
        <f>X.!Q250</f>
        <v>0</v>
      </c>
      <c r="G250" s="192">
        <f>I.!$Q247</f>
        <v>0</v>
      </c>
      <c r="H250" s="160">
        <f t="shared" ref="H250" si="1050">I250-G250</f>
        <v>0</v>
      </c>
      <c r="I250" s="160">
        <f>II.!$Q249</f>
        <v>0</v>
      </c>
      <c r="J250" s="160">
        <f t="shared" si="1040"/>
        <v>0</v>
      </c>
      <c r="K250" s="160">
        <f>III.!$Q249</f>
        <v>0</v>
      </c>
      <c r="L250" s="160">
        <f t="shared" si="1041"/>
        <v>0</v>
      </c>
      <c r="M250" s="160">
        <f>IV.!$Q249</f>
        <v>0</v>
      </c>
      <c r="N250" s="160">
        <f t="shared" si="1042"/>
        <v>0</v>
      </c>
      <c r="O250" s="160">
        <f>V.!$Q251</f>
        <v>0</v>
      </c>
      <c r="P250" s="160">
        <f t="shared" si="1043"/>
        <v>0</v>
      </c>
      <c r="Q250" s="160">
        <f>VI.!Q251</f>
        <v>0</v>
      </c>
      <c r="R250" s="160">
        <f t="shared" si="1044"/>
        <v>0</v>
      </c>
      <c r="S250" s="160">
        <f>VII.!$Q251</f>
        <v>0</v>
      </c>
      <c r="T250" s="160">
        <f t="shared" si="1045"/>
        <v>0</v>
      </c>
      <c r="U250" s="160">
        <f>VIII.!$Q251</f>
        <v>0</v>
      </c>
      <c r="V250" s="160">
        <f t="shared" si="1046"/>
        <v>0</v>
      </c>
      <c r="W250" s="160">
        <f>IX.!$Q251</f>
        <v>0</v>
      </c>
      <c r="X250" s="160">
        <f t="shared" si="1047"/>
        <v>0</v>
      </c>
      <c r="Y250" s="160">
        <f>X.!$Q251</f>
        <v>0</v>
      </c>
      <c r="Z250" s="160">
        <f t="shared" si="1048"/>
        <v>0</v>
      </c>
      <c r="AA250" s="160">
        <f>XI.!$Q251</f>
        <v>0</v>
      </c>
      <c r="AB250" s="160">
        <f t="shared" si="1049"/>
        <v>6640</v>
      </c>
      <c r="AC250" s="160">
        <f>XII.!$Q245</f>
        <v>6640</v>
      </c>
    </row>
    <row r="251" spans="1:30" x14ac:dyDescent="0.2">
      <c r="A251" s="111"/>
      <c r="B251" s="113"/>
      <c r="C251" s="115"/>
      <c r="D251" s="181"/>
      <c r="E251" s="167"/>
      <c r="F251" s="167"/>
      <c r="G251" s="182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</row>
    <row r="252" spans="1:30" x14ac:dyDescent="0.2">
      <c r="A252" s="111" t="s">
        <v>199</v>
      </c>
      <c r="B252" s="113"/>
      <c r="C252" s="115" t="s">
        <v>200</v>
      </c>
      <c r="D252" s="181">
        <f>XII.!Q246</f>
        <v>0</v>
      </c>
      <c r="E252" s="167">
        <f>I.!Q248</f>
        <v>79900</v>
      </c>
      <c r="F252" s="167">
        <f>X.!Q252</f>
        <v>97260</v>
      </c>
      <c r="G252" s="182">
        <f>I.!$Q249</f>
        <v>3535.57</v>
      </c>
      <c r="H252" s="180">
        <f t="shared" ref="H252" si="1051">I252-G252</f>
        <v>19508.89</v>
      </c>
      <c r="I252" s="180">
        <f>II.!$Q251</f>
        <v>23044.46</v>
      </c>
      <c r="J252" s="180">
        <f t="shared" si="1040"/>
        <v>2123.7400000000016</v>
      </c>
      <c r="K252" s="180">
        <f>III.!$Q251</f>
        <v>25168.2</v>
      </c>
      <c r="L252" s="180">
        <f t="shared" si="1041"/>
        <v>-545.7400000000016</v>
      </c>
      <c r="M252" s="180">
        <f>IV.!$Q251</f>
        <v>24622.46</v>
      </c>
      <c r="N252" s="180">
        <f t="shared" si="1042"/>
        <v>5441.380000000001</v>
      </c>
      <c r="O252" s="180">
        <f>V.!$Q253</f>
        <v>30063.84</v>
      </c>
      <c r="P252" s="180">
        <f t="shared" si="1043"/>
        <v>6782.8299999999981</v>
      </c>
      <c r="Q252" s="180">
        <f>VI.!Q253</f>
        <v>36846.67</v>
      </c>
      <c r="R252" s="180">
        <f t="shared" si="1044"/>
        <v>4887.5800000000017</v>
      </c>
      <c r="S252" s="180">
        <f>VII.!$Q253</f>
        <v>41734.25</v>
      </c>
      <c r="T252" s="180">
        <f t="shared" si="1045"/>
        <v>4158.3099999999977</v>
      </c>
      <c r="U252" s="180">
        <f>VIII.!$Q253</f>
        <v>45892.56</v>
      </c>
      <c r="V252" s="180">
        <f t="shared" si="1046"/>
        <v>4591.2099999999991</v>
      </c>
      <c r="W252" s="180">
        <f>IX.!$Q253</f>
        <v>50483.77</v>
      </c>
      <c r="X252" s="180">
        <f t="shared" si="1047"/>
        <v>3384.4700000000012</v>
      </c>
      <c r="Y252" s="180">
        <f>X.!$Q253</f>
        <v>53868.24</v>
      </c>
      <c r="Z252" s="180">
        <f t="shared" si="1048"/>
        <v>-53868.24</v>
      </c>
      <c r="AA252" s="180">
        <f>XI.!$Q253</f>
        <v>0</v>
      </c>
      <c r="AB252" s="180">
        <f t="shared" si="1049"/>
        <v>0</v>
      </c>
      <c r="AC252" s="180">
        <f>XII.!$Q247</f>
        <v>0</v>
      </c>
    </row>
    <row r="253" spans="1:30" x14ac:dyDescent="0.2">
      <c r="A253" s="111"/>
      <c r="B253" s="113"/>
      <c r="C253" s="115"/>
      <c r="D253" s="181"/>
      <c r="E253" s="167"/>
      <c r="F253" s="167"/>
      <c r="G253" s="182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0"/>
      <c r="AC253" s="180"/>
    </row>
    <row r="254" spans="1:30" x14ac:dyDescent="0.2">
      <c r="A254" s="111" t="s">
        <v>201</v>
      </c>
      <c r="B254" s="113"/>
      <c r="C254" s="115" t="s">
        <v>202</v>
      </c>
      <c r="D254" s="181">
        <f>XII.!Q248</f>
        <v>213128</v>
      </c>
      <c r="E254" s="167">
        <f>I.!Q250</f>
        <v>29792</v>
      </c>
      <c r="F254" s="167">
        <f>X.!Q254</f>
        <v>29516</v>
      </c>
      <c r="G254" s="182">
        <f>I.!$Q251</f>
        <v>2522.83</v>
      </c>
      <c r="H254" s="180">
        <f t="shared" ref="H254" si="1052">I254-G254</f>
        <v>2448.66</v>
      </c>
      <c r="I254" s="180">
        <f>II.!$Q253</f>
        <v>4971.49</v>
      </c>
      <c r="J254" s="180">
        <f t="shared" si="1040"/>
        <v>2451.1500000000005</v>
      </c>
      <c r="K254" s="180">
        <f>III.!$Q253</f>
        <v>7422.64</v>
      </c>
      <c r="L254" s="180">
        <f t="shared" si="1041"/>
        <v>2444.0999999999995</v>
      </c>
      <c r="M254" s="180">
        <f>IV.!$Q253</f>
        <v>9866.74</v>
      </c>
      <c r="N254" s="180">
        <f t="shared" si="1042"/>
        <v>2443.0599999999995</v>
      </c>
      <c r="O254" s="180">
        <f>V.!$Q255</f>
        <v>12309.8</v>
      </c>
      <c r="P254" s="180">
        <f t="shared" si="1043"/>
        <v>2436.260000000002</v>
      </c>
      <c r="Q254" s="180">
        <f>VI.!Q255</f>
        <v>14746.060000000001</v>
      </c>
      <c r="R254" s="180">
        <f t="shared" si="1044"/>
        <v>2434.9599999999991</v>
      </c>
      <c r="S254" s="180">
        <f>VII.!$Q255</f>
        <v>17181.02</v>
      </c>
      <c r="T254" s="180">
        <f t="shared" si="1045"/>
        <v>-1351.9300000000003</v>
      </c>
      <c r="U254" s="180">
        <f>VIII.!$Q255</f>
        <v>15829.09</v>
      </c>
      <c r="V254" s="180">
        <f t="shared" si="1046"/>
        <v>6207.3599999999969</v>
      </c>
      <c r="W254" s="180">
        <f>IX.!$Q255</f>
        <v>22036.449999999997</v>
      </c>
      <c r="X254" s="180">
        <f t="shared" si="1047"/>
        <v>72.690000000002328</v>
      </c>
      <c r="Y254" s="180">
        <f>X.!$Q255</f>
        <v>22109.14</v>
      </c>
      <c r="Z254" s="180">
        <f t="shared" si="1048"/>
        <v>-22109.14</v>
      </c>
      <c r="AA254" s="180">
        <f>XI.!$Q255</f>
        <v>0</v>
      </c>
      <c r="AB254" s="180">
        <f t="shared" si="1049"/>
        <v>0</v>
      </c>
      <c r="AC254" s="180">
        <f>XII.!$Q249</f>
        <v>0</v>
      </c>
    </row>
    <row r="255" spans="1:30" ht="15" x14ac:dyDescent="0.2">
      <c r="A255" s="111"/>
      <c r="B255" s="113"/>
      <c r="C255" s="115"/>
      <c r="D255" s="181"/>
      <c r="E255" s="167"/>
      <c r="F255" s="167"/>
      <c r="G255" s="182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72"/>
    </row>
    <row r="256" spans="1:30" ht="15" x14ac:dyDescent="0.2">
      <c r="A256" s="111" t="s">
        <v>201</v>
      </c>
      <c r="B256" s="113"/>
      <c r="C256" s="115" t="s">
        <v>202</v>
      </c>
      <c r="D256" s="181">
        <f>XII.!Q250</f>
        <v>0</v>
      </c>
      <c r="E256" s="167">
        <f>I.!Q252</f>
        <v>11090</v>
      </c>
      <c r="F256" s="167">
        <f>X.!Q256</f>
        <v>11090</v>
      </c>
      <c r="G256" s="182">
        <f>I.!$Q253</f>
        <v>0</v>
      </c>
      <c r="H256" s="180">
        <f t="shared" ref="H256" si="1053">I256-G256</f>
        <v>0</v>
      </c>
      <c r="I256" s="180">
        <f>II.!$Q255</f>
        <v>0</v>
      </c>
      <c r="J256" s="180">
        <f t="shared" si="1040"/>
        <v>0</v>
      </c>
      <c r="K256" s="180">
        <f>III.!$Q255</f>
        <v>0</v>
      </c>
      <c r="L256" s="180">
        <f t="shared" si="1041"/>
        <v>0</v>
      </c>
      <c r="M256" s="180">
        <f>IV.!$Q255</f>
        <v>0</v>
      </c>
      <c r="N256" s="180">
        <f t="shared" si="1042"/>
        <v>0</v>
      </c>
      <c r="O256" s="180">
        <f>V.!$Q257</f>
        <v>0</v>
      </c>
      <c r="P256" s="180">
        <f t="shared" si="1043"/>
        <v>0</v>
      </c>
      <c r="Q256" s="180">
        <f>VI.!Q257</f>
        <v>0</v>
      </c>
      <c r="R256" s="180">
        <f t="shared" si="1044"/>
        <v>0</v>
      </c>
      <c r="S256" s="180">
        <f>VII.!$Q257</f>
        <v>0</v>
      </c>
      <c r="T256" s="180">
        <f t="shared" si="1045"/>
        <v>3782.85</v>
      </c>
      <c r="U256" s="180">
        <f>VIII.!$Q257</f>
        <v>3782.85</v>
      </c>
      <c r="V256" s="180">
        <f t="shared" si="1046"/>
        <v>-3782.85</v>
      </c>
      <c r="W256" s="180">
        <f>IX.!$Q257</f>
        <v>0</v>
      </c>
      <c r="X256" s="180">
        <f t="shared" si="1047"/>
        <v>0</v>
      </c>
      <c r="Y256" s="180">
        <f>X.!$Q257</f>
        <v>0</v>
      </c>
      <c r="Z256" s="180">
        <f t="shared" si="1048"/>
        <v>0</v>
      </c>
      <c r="AA256" s="180">
        <f>XI.!$Q257</f>
        <v>0</v>
      </c>
      <c r="AB256" s="180">
        <f t="shared" si="1049"/>
        <v>0</v>
      </c>
      <c r="AC256" s="180">
        <f>XII.!$Q251</f>
        <v>0</v>
      </c>
      <c r="AD256" s="72"/>
    </row>
    <row r="257" spans="1:29" x14ac:dyDescent="0.2">
      <c r="A257" s="111"/>
      <c r="B257" s="113"/>
      <c r="C257" s="115"/>
      <c r="D257" s="181"/>
      <c r="E257" s="167"/>
      <c r="F257" s="167"/>
      <c r="G257" s="182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0"/>
      <c r="AC257" s="180"/>
    </row>
    <row r="258" spans="1:29" x14ac:dyDescent="0.2">
      <c r="A258" s="111" t="s">
        <v>203</v>
      </c>
      <c r="B258" s="113"/>
      <c r="C258" s="115" t="s">
        <v>204</v>
      </c>
      <c r="D258" s="181">
        <f>XII.!Q252</f>
        <v>96660</v>
      </c>
      <c r="E258" s="167">
        <f>I.!Q254</f>
        <v>5166</v>
      </c>
      <c r="F258" s="167">
        <f>X.!Q258</f>
        <v>15166</v>
      </c>
      <c r="G258" s="182">
        <f>I.!$Q255</f>
        <v>0</v>
      </c>
      <c r="H258" s="180">
        <f t="shared" ref="H258" si="1054">I258-G258</f>
        <v>136.58000000000001</v>
      </c>
      <c r="I258" s="180">
        <f>II.!$Q257</f>
        <v>136.58000000000001</v>
      </c>
      <c r="J258" s="180">
        <f t="shared" si="1040"/>
        <v>0</v>
      </c>
      <c r="K258" s="180">
        <f>III.!$Q257</f>
        <v>136.58000000000001</v>
      </c>
      <c r="L258" s="180">
        <f t="shared" si="1041"/>
        <v>0</v>
      </c>
      <c r="M258" s="180">
        <f>IV.!$Q257</f>
        <v>136.58000000000001</v>
      </c>
      <c r="N258" s="180">
        <f t="shared" si="1042"/>
        <v>4464</v>
      </c>
      <c r="O258" s="180">
        <f>V.!$Q259</f>
        <v>4600.58</v>
      </c>
      <c r="P258" s="180">
        <f t="shared" si="1043"/>
        <v>0</v>
      </c>
      <c r="Q258" s="180">
        <f>VI.!Q259</f>
        <v>4600.58</v>
      </c>
      <c r="R258" s="180">
        <f t="shared" si="1044"/>
        <v>9990</v>
      </c>
      <c r="S258" s="180">
        <f>VII.!$Q259</f>
        <v>14590.58</v>
      </c>
      <c r="T258" s="180">
        <f t="shared" si="1045"/>
        <v>0</v>
      </c>
      <c r="U258" s="180">
        <f>VIII.!$Q259</f>
        <v>14590.58</v>
      </c>
      <c r="V258" s="180">
        <f t="shared" si="1046"/>
        <v>0</v>
      </c>
      <c r="W258" s="180">
        <f>IX.!$Q259</f>
        <v>14590.58</v>
      </c>
      <c r="X258" s="180">
        <f t="shared" si="1047"/>
        <v>0</v>
      </c>
      <c r="Y258" s="180">
        <f>X.!$Q259</f>
        <v>14590.58</v>
      </c>
      <c r="Z258" s="180">
        <f t="shared" si="1048"/>
        <v>-14590.58</v>
      </c>
      <c r="AA258" s="180">
        <f>XI.!$Q259</f>
        <v>0</v>
      </c>
      <c r="AB258" s="180">
        <f t="shared" si="1049"/>
        <v>0</v>
      </c>
      <c r="AC258" s="180">
        <f>XII.!$Q253</f>
        <v>0</v>
      </c>
    </row>
    <row r="259" spans="1:29" x14ac:dyDescent="0.2">
      <c r="A259" s="111"/>
      <c r="B259" s="113"/>
      <c r="C259" s="115"/>
      <c r="D259" s="181"/>
      <c r="E259" s="167"/>
      <c r="F259" s="167"/>
      <c r="G259" s="182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0"/>
      <c r="AC259" s="180"/>
    </row>
    <row r="260" spans="1:29" x14ac:dyDescent="0.2">
      <c r="A260" s="111" t="s">
        <v>205</v>
      </c>
      <c r="B260" s="113"/>
      <c r="C260" s="115" t="s">
        <v>208</v>
      </c>
      <c r="D260" s="181">
        <f>XII.!Q254</f>
        <v>29516</v>
      </c>
      <c r="E260" s="167">
        <f>I.!Q256</f>
        <v>3552</v>
      </c>
      <c r="F260" s="167">
        <f>X.!Q260</f>
        <v>3612</v>
      </c>
      <c r="G260" s="182">
        <f>I.!$Q257</f>
        <v>311.77999999999997</v>
      </c>
      <c r="H260" s="180">
        <f t="shared" ref="H260" si="1055">I260-G260</f>
        <v>310.71000000000004</v>
      </c>
      <c r="I260" s="180">
        <f>II.!$Q259</f>
        <v>622.49</v>
      </c>
      <c r="J260" s="180">
        <f t="shared" si="1040"/>
        <v>289.66999999999996</v>
      </c>
      <c r="K260" s="180">
        <f>III.!$Q259</f>
        <v>912.16</v>
      </c>
      <c r="L260" s="180">
        <f t="shared" si="1041"/>
        <v>308.56000000000006</v>
      </c>
      <c r="M260" s="180">
        <f>IV.!$Q259</f>
        <v>1220.72</v>
      </c>
      <c r="N260" s="180">
        <f t="shared" si="1042"/>
        <v>307.49</v>
      </c>
      <c r="O260" s="180">
        <f>V.!$Q261</f>
        <v>1528.21</v>
      </c>
      <c r="P260" s="180">
        <f t="shared" si="1043"/>
        <v>296.53999999999996</v>
      </c>
      <c r="Q260" s="180">
        <f>VI.!Q261</f>
        <v>1824.75</v>
      </c>
      <c r="R260" s="180">
        <f t="shared" si="1044"/>
        <v>295.48999999999978</v>
      </c>
      <c r="S260" s="180">
        <f>VII.!$Q261</f>
        <v>2120.2399999999998</v>
      </c>
      <c r="T260" s="180">
        <f t="shared" si="1045"/>
        <v>304.26000000000022</v>
      </c>
      <c r="U260" s="180">
        <f>VIII.!$Q261</f>
        <v>2424.5</v>
      </c>
      <c r="V260" s="180">
        <f t="shared" si="1046"/>
        <v>312.9699999999998</v>
      </c>
      <c r="W260" s="180">
        <f>IX.!$Q261</f>
        <v>2737.47</v>
      </c>
      <c r="X260" s="180">
        <f t="shared" si="1047"/>
        <v>302.12000000000035</v>
      </c>
      <c r="Y260" s="180">
        <f>X.!$Q261</f>
        <v>3039.59</v>
      </c>
      <c r="Z260" s="180">
        <f t="shared" si="1048"/>
        <v>-3039.59</v>
      </c>
      <c r="AA260" s="180">
        <f>XI.!$Q261</f>
        <v>0</v>
      </c>
      <c r="AB260" s="180">
        <f t="shared" si="1049"/>
        <v>0</v>
      </c>
      <c r="AC260" s="180">
        <f>XII.!$Q255</f>
        <v>0</v>
      </c>
    </row>
    <row r="261" spans="1:29" x14ac:dyDescent="0.2">
      <c r="A261" s="111"/>
      <c r="B261" s="113"/>
      <c r="C261" s="115"/>
      <c r="D261" s="181"/>
      <c r="E261" s="167"/>
      <c r="F261" s="167"/>
      <c r="G261" s="182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</row>
    <row r="262" spans="1:29" x14ac:dyDescent="0.2">
      <c r="A262" s="111" t="s">
        <v>205</v>
      </c>
      <c r="B262" s="113"/>
      <c r="C262" s="115" t="s">
        <v>206</v>
      </c>
      <c r="D262" s="181">
        <f>XII.!Q256</f>
        <v>11090</v>
      </c>
      <c r="E262" s="167">
        <f>I.!Q258</f>
        <v>19361</v>
      </c>
      <c r="F262" s="167">
        <f>X.!Q262</f>
        <v>19373</v>
      </c>
      <c r="G262" s="182">
        <f>I.!$Q259</f>
        <v>1616.04</v>
      </c>
      <c r="H262" s="180">
        <f t="shared" ref="H262" si="1056">I262-G262</f>
        <v>1615.9499999999998</v>
      </c>
      <c r="I262" s="180">
        <f>II.!$Q261</f>
        <v>3231.99</v>
      </c>
      <c r="J262" s="180">
        <f t="shared" si="1040"/>
        <v>1611.5699999999997</v>
      </c>
      <c r="K262" s="180">
        <f>III.!$Q261</f>
        <v>4843.5599999999995</v>
      </c>
      <c r="L262" s="180">
        <f t="shared" si="1041"/>
        <v>1615.7400000000007</v>
      </c>
      <c r="M262" s="180">
        <f>IV.!$Q261</f>
        <v>6459.3</v>
      </c>
      <c r="N262" s="180">
        <f t="shared" si="1042"/>
        <v>1602.4699999999993</v>
      </c>
      <c r="O262" s="180">
        <f>V.!$Q263</f>
        <v>8061.7699999999995</v>
      </c>
      <c r="P262" s="180">
        <f t="shared" si="1043"/>
        <v>1626.5900000000011</v>
      </c>
      <c r="Q262" s="180">
        <f>VI.!Q263</f>
        <v>9688.36</v>
      </c>
      <c r="R262" s="180">
        <f t="shared" si="1044"/>
        <v>1613.3199999999997</v>
      </c>
      <c r="S262" s="180">
        <f>VII.!$Q263</f>
        <v>11301.68</v>
      </c>
      <c r="T262" s="180">
        <f t="shared" si="1045"/>
        <v>1615.3400000000001</v>
      </c>
      <c r="U262" s="180">
        <f>VIII.!$Q263</f>
        <v>12917.02</v>
      </c>
      <c r="V262" s="180">
        <f t="shared" si="1046"/>
        <v>1617.3499999999985</v>
      </c>
      <c r="W262" s="180">
        <f>IX.!$Q263</f>
        <v>14534.369999999999</v>
      </c>
      <c r="X262" s="180">
        <f t="shared" si="1047"/>
        <v>1615.1399999999994</v>
      </c>
      <c r="Y262" s="180">
        <f>X.!$Q263</f>
        <v>16149.509999999998</v>
      </c>
      <c r="Z262" s="180">
        <f t="shared" si="1048"/>
        <v>-16149.509999999998</v>
      </c>
      <c r="AA262" s="180">
        <f>XI.!$Q263</f>
        <v>0</v>
      </c>
      <c r="AB262" s="180">
        <f t="shared" si="1049"/>
        <v>0</v>
      </c>
      <c r="AC262" s="180">
        <f>XII.!$Q257</f>
        <v>0</v>
      </c>
    </row>
    <row r="263" spans="1:29" x14ac:dyDescent="0.2">
      <c r="A263" s="111"/>
      <c r="B263" s="113"/>
      <c r="C263" s="115"/>
      <c r="D263" s="181"/>
      <c r="E263" s="167"/>
      <c r="F263" s="167"/>
      <c r="G263" s="182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</row>
    <row r="264" spans="1:29" x14ac:dyDescent="0.2">
      <c r="A264" s="111" t="s">
        <v>205</v>
      </c>
      <c r="B264" s="113"/>
      <c r="C264" s="115" t="s">
        <v>207</v>
      </c>
      <c r="D264" s="181">
        <f>XII.!Q258</f>
        <v>15166</v>
      </c>
      <c r="E264" s="167">
        <f>I.!Q260</f>
        <v>21379</v>
      </c>
      <c r="F264" s="167">
        <f>X.!Q264</f>
        <v>21391</v>
      </c>
      <c r="G264" s="182">
        <f>I.!$Q261</f>
        <v>1783.4099999999999</v>
      </c>
      <c r="H264" s="180">
        <f t="shared" ref="H264" si="1057">I264-G264</f>
        <v>1783.42</v>
      </c>
      <c r="I264" s="180">
        <f>II.!$Q263</f>
        <v>3566.83</v>
      </c>
      <c r="J264" s="180">
        <f t="shared" si="1040"/>
        <v>1780.1000000000004</v>
      </c>
      <c r="K264" s="180">
        <f>III.!$Q263</f>
        <v>5346.93</v>
      </c>
      <c r="L264" s="180">
        <f t="shared" si="1041"/>
        <v>1783.4300000000003</v>
      </c>
      <c r="M264" s="180">
        <f>IV.!$Q263</f>
        <v>7130.3600000000006</v>
      </c>
      <c r="N264" s="180">
        <f t="shared" si="1042"/>
        <v>1796.5999999999985</v>
      </c>
      <c r="O264" s="180">
        <f>V.!$Q265</f>
        <v>8926.9599999999991</v>
      </c>
      <c r="P264" s="180">
        <f t="shared" si="1043"/>
        <v>1768.6000000000022</v>
      </c>
      <c r="Q264" s="180">
        <f>VI.!Q265</f>
        <v>10695.560000000001</v>
      </c>
      <c r="R264" s="180">
        <f t="shared" si="1044"/>
        <v>1781.7799999999988</v>
      </c>
      <c r="S264" s="180">
        <f>VII.!$Q265</f>
        <v>12477.34</v>
      </c>
      <c r="T264" s="180">
        <f t="shared" si="1045"/>
        <v>1783.4500000000007</v>
      </c>
      <c r="U264" s="180">
        <f>VIII.!$Q265</f>
        <v>14260.79</v>
      </c>
      <c r="V264" s="180">
        <f t="shared" si="1046"/>
        <v>1785.119999999999</v>
      </c>
      <c r="W264" s="180">
        <f>IX.!$Q265</f>
        <v>16045.91</v>
      </c>
      <c r="X264" s="180">
        <f t="shared" si="1047"/>
        <v>1783.4699999999975</v>
      </c>
      <c r="Y264" s="180">
        <f>X.!$Q265</f>
        <v>17829.379999999997</v>
      </c>
      <c r="Z264" s="180">
        <f t="shared" si="1048"/>
        <v>-17829.379999999997</v>
      </c>
      <c r="AA264" s="180">
        <f>XI.!$Q265</f>
        <v>0</v>
      </c>
      <c r="AB264" s="180">
        <f t="shared" si="1049"/>
        <v>0</v>
      </c>
      <c r="AC264" s="180">
        <f>XII.!$Q259</f>
        <v>0</v>
      </c>
    </row>
    <row r="265" spans="1:29" x14ac:dyDescent="0.2">
      <c r="A265" s="111"/>
      <c r="B265" s="113"/>
      <c r="C265" s="115"/>
      <c r="D265" s="181"/>
      <c r="E265" s="167"/>
      <c r="F265" s="167"/>
      <c r="G265" s="182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80"/>
      <c r="AB265" s="180"/>
      <c r="AC265" s="180"/>
    </row>
    <row r="266" spans="1:29" x14ac:dyDescent="0.2">
      <c r="A266" s="111" t="s">
        <v>205</v>
      </c>
      <c r="B266" s="113"/>
      <c r="C266" s="115" t="s">
        <v>209</v>
      </c>
      <c r="D266" s="181">
        <f>XII.!Q260</f>
        <v>3612</v>
      </c>
      <c r="E266" s="167">
        <f>I.!Q262</f>
        <v>16404</v>
      </c>
      <c r="F266" s="167">
        <f>X.!Q266</f>
        <v>16320</v>
      </c>
      <c r="G266" s="182">
        <f>I.!$Q263</f>
        <v>1346.78</v>
      </c>
      <c r="H266" s="180">
        <f t="shared" ref="H266" si="1058">I266-G266</f>
        <v>1347.93</v>
      </c>
      <c r="I266" s="180">
        <f>II.!$Q265</f>
        <v>2694.71</v>
      </c>
      <c r="J266" s="180">
        <f t="shared" si="1040"/>
        <v>1376.67</v>
      </c>
      <c r="K266" s="180">
        <f>III.!$Q265</f>
        <v>4071.38</v>
      </c>
      <c r="L266" s="180">
        <f t="shared" si="1041"/>
        <v>1350.2799999999997</v>
      </c>
      <c r="M266" s="180">
        <f>IV.!$Q265</f>
        <v>5421.66</v>
      </c>
      <c r="N266" s="180">
        <f t="shared" si="1042"/>
        <v>1351.4499999999998</v>
      </c>
      <c r="O266" s="180">
        <f>V.!$Q267</f>
        <v>6773.11</v>
      </c>
      <c r="P266" s="180">
        <f t="shared" si="1043"/>
        <v>1366.2800000000007</v>
      </c>
      <c r="Q266" s="180">
        <f>VI.!Q267</f>
        <v>8139.39</v>
      </c>
      <c r="R266" s="180">
        <f t="shared" si="1044"/>
        <v>1367.4199999999992</v>
      </c>
      <c r="S266" s="180">
        <f>VII.!$Q267</f>
        <v>9506.81</v>
      </c>
      <c r="T266" s="180">
        <f t="shared" si="1045"/>
        <v>1354.9600000000009</v>
      </c>
      <c r="U266" s="180">
        <f>VIII.!$Q267</f>
        <v>10861.77</v>
      </c>
      <c r="V266" s="180">
        <f t="shared" si="1046"/>
        <v>1342.5699999999997</v>
      </c>
      <c r="W266" s="180">
        <f>IX.!$Q267</f>
        <v>12204.34</v>
      </c>
      <c r="X266" s="180">
        <f t="shared" si="1047"/>
        <v>1357.2800000000007</v>
      </c>
      <c r="Y266" s="180">
        <f>X.!$Q267</f>
        <v>13561.62</v>
      </c>
      <c r="Z266" s="180">
        <f t="shared" si="1048"/>
        <v>-13561.62</v>
      </c>
      <c r="AA266" s="180">
        <f>XI.!$Q267</f>
        <v>0</v>
      </c>
      <c r="AB266" s="180">
        <f t="shared" si="1049"/>
        <v>0</v>
      </c>
      <c r="AC266" s="180">
        <f>XII.!$Q261</f>
        <v>0</v>
      </c>
    </row>
    <row r="267" spans="1:29" ht="13.5" thickBot="1" x14ac:dyDescent="0.25">
      <c r="A267" s="112"/>
      <c r="B267" s="114"/>
      <c r="C267" s="116"/>
      <c r="D267" s="190"/>
      <c r="E267" s="168"/>
      <c r="F267" s="168"/>
      <c r="G267" s="191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</row>
    <row r="268" spans="1:29" s="82" customFormat="1" ht="13.5" thickBot="1" x14ac:dyDescent="0.25">
      <c r="A268" s="69"/>
      <c r="B268" s="69"/>
      <c r="C268" s="47"/>
      <c r="D268" s="79"/>
      <c r="E268" s="79"/>
      <c r="F268" s="79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</row>
    <row r="269" spans="1:29" x14ac:dyDescent="0.2">
      <c r="A269" s="141" t="s">
        <v>210</v>
      </c>
      <c r="B269" s="142"/>
      <c r="C269" s="128" t="s">
        <v>211</v>
      </c>
      <c r="D269" s="193">
        <f>XII.!Q263</f>
        <v>0</v>
      </c>
      <c r="E269" s="169">
        <f>I.!Q265</f>
        <v>520655</v>
      </c>
      <c r="F269" s="169">
        <f>X.!Q269</f>
        <v>534775</v>
      </c>
      <c r="G269" s="195">
        <f>I.!$Q266</f>
        <v>49725.85</v>
      </c>
      <c r="H269" s="185">
        <f t="shared" ref="H269" si="1059">I269-G269</f>
        <v>35571.560000000005</v>
      </c>
      <c r="I269" s="185">
        <f>II.!$Q268</f>
        <v>85297.41</v>
      </c>
      <c r="J269" s="185">
        <f t="shared" ref="J269:J327" si="1060">K269-I269</f>
        <v>38104.159999999989</v>
      </c>
      <c r="K269" s="185">
        <f>III.!$Q268</f>
        <v>123401.56999999999</v>
      </c>
      <c r="L269" s="185">
        <f t="shared" ref="L269:L327" si="1061">M269-K269</f>
        <v>47715.89</v>
      </c>
      <c r="M269" s="185">
        <f>IV.!$Q268</f>
        <v>171117.46</v>
      </c>
      <c r="N269" s="185">
        <f t="shared" ref="N269:N327" si="1062">O269-M269</f>
        <v>49894.47</v>
      </c>
      <c r="O269" s="185">
        <f>V.!$Q270</f>
        <v>221011.93</v>
      </c>
      <c r="P269" s="185">
        <f t="shared" ref="P269:P327" si="1063">Q269-O269</f>
        <v>34037.81</v>
      </c>
      <c r="Q269" s="185">
        <f>VI.!Q270</f>
        <v>255049.74</v>
      </c>
      <c r="R269" s="185">
        <f t="shared" ref="R269:R327" si="1064">S269-Q269</f>
        <v>40522.589999999967</v>
      </c>
      <c r="S269" s="185">
        <f>VII.!$Q270</f>
        <v>295572.32999999996</v>
      </c>
      <c r="T269" s="185">
        <f t="shared" ref="T269:T327" si="1065">U269-S269</f>
        <v>44037.870000000112</v>
      </c>
      <c r="U269" s="185">
        <f>VIII.!$Q270</f>
        <v>339610.20000000007</v>
      </c>
      <c r="V269" s="185">
        <f t="shared" ref="V269:V327" si="1066">W269-U269</f>
        <v>34400.189999999944</v>
      </c>
      <c r="W269" s="185">
        <f>IX.!$Q270</f>
        <v>374010.39</v>
      </c>
      <c r="X269" s="185">
        <f t="shared" ref="X269:X327" si="1067">Y269-W269</f>
        <v>41486.390000000014</v>
      </c>
      <c r="Y269" s="185">
        <f>X.!$Q270</f>
        <v>415496.78</v>
      </c>
      <c r="Z269" s="185">
        <f t="shared" ref="Z269:Z327" si="1068">AA269-Y269</f>
        <v>-415496.78</v>
      </c>
      <c r="AA269" s="185">
        <f>XI.!$Q270</f>
        <v>0</v>
      </c>
      <c r="AB269" s="185">
        <f t="shared" ref="AB269:AB327" si="1069">AC269-AA269</f>
        <v>0</v>
      </c>
      <c r="AC269" s="185">
        <f>XII.!$Q270</f>
        <v>0</v>
      </c>
    </row>
    <row r="270" spans="1:29" ht="13.5" thickBot="1" x14ac:dyDescent="0.25">
      <c r="A270" s="143"/>
      <c r="B270" s="144"/>
      <c r="C270" s="129"/>
      <c r="D270" s="194"/>
      <c r="E270" s="170"/>
      <c r="F270" s="170"/>
      <c r="G270" s="19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</row>
    <row r="271" spans="1:29" ht="12.75" customHeight="1" x14ac:dyDescent="0.2">
      <c r="A271" s="123" t="s">
        <v>212</v>
      </c>
      <c r="B271" s="118"/>
      <c r="C271" s="120" t="s">
        <v>213</v>
      </c>
      <c r="D271" s="164">
        <f>XII.!Q265</f>
        <v>0</v>
      </c>
      <c r="E271" s="171">
        <f>I.!Q267</f>
        <v>419062</v>
      </c>
      <c r="F271" s="171">
        <f>X.!Q271</f>
        <v>419472</v>
      </c>
      <c r="G271" s="192">
        <f>I.!$Q268</f>
        <v>30242.32</v>
      </c>
      <c r="H271" s="160">
        <f t="shared" ref="H271" si="1070">I271-G271</f>
        <v>30413.870000000003</v>
      </c>
      <c r="I271" s="160">
        <f>II.!$Q270</f>
        <v>60656.19</v>
      </c>
      <c r="J271" s="160">
        <f t="shared" si="1060"/>
        <v>32165.799999999988</v>
      </c>
      <c r="K271" s="160">
        <f>III.!$Q270</f>
        <v>92821.989999999991</v>
      </c>
      <c r="L271" s="160">
        <f t="shared" si="1061"/>
        <v>29425.540000000008</v>
      </c>
      <c r="M271" s="160">
        <f>IV.!$Q270</f>
        <v>122247.53</v>
      </c>
      <c r="N271" s="160">
        <f t="shared" si="1062"/>
        <v>38755.790000000008</v>
      </c>
      <c r="O271" s="160">
        <f>V.!$Q272</f>
        <v>161003.32</v>
      </c>
      <c r="P271" s="160">
        <f t="shared" si="1063"/>
        <v>30474.639999999985</v>
      </c>
      <c r="Q271" s="160">
        <f>VI.!Q272</f>
        <v>191477.96</v>
      </c>
      <c r="R271" s="160">
        <f t="shared" si="1064"/>
        <v>37799.540000000008</v>
      </c>
      <c r="S271" s="160">
        <f>VII.!$Q272</f>
        <v>229277.5</v>
      </c>
      <c r="T271" s="160">
        <f t="shared" si="1065"/>
        <v>29470.710000000021</v>
      </c>
      <c r="U271" s="160">
        <f>VIII.!$Q272</f>
        <v>258748.21000000002</v>
      </c>
      <c r="V271" s="160">
        <f t="shared" si="1066"/>
        <v>30198.479999999981</v>
      </c>
      <c r="W271" s="160">
        <f>IX.!$Q272</f>
        <v>288946.69</v>
      </c>
      <c r="X271" s="160">
        <f t="shared" si="1067"/>
        <v>38771.460000000021</v>
      </c>
      <c r="Y271" s="160">
        <f>X.!$Q272</f>
        <v>327718.15000000002</v>
      </c>
      <c r="Z271" s="160">
        <f t="shared" si="1068"/>
        <v>-327718.15000000002</v>
      </c>
      <c r="AA271" s="160">
        <f>XI.!$Q272</f>
        <v>0</v>
      </c>
      <c r="AB271" s="160">
        <f t="shared" si="1069"/>
        <v>0</v>
      </c>
      <c r="AC271" s="160">
        <f>XII.!$Q272</f>
        <v>0</v>
      </c>
    </row>
    <row r="272" spans="1:29" x14ac:dyDescent="0.2">
      <c r="A272" s="111"/>
      <c r="B272" s="113"/>
      <c r="C272" s="115"/>
      <c r="D272" s="181"/>
      <c r="E272" s="167"/>
      <c r="F272" s="167"/>
      <c r="G272" s="182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0"/>
      <c r="AC272" s="180"/>
    </row>
    <row r="273" spans="1:31" ht="12.75" customHeight="1" x14ac:dyDescent="0.2">
      <c r="A273" s="111" t="s">
        <v>212</v>
      </c>
      <c r="B273" s="113"/>
      <c r="C273" s="115" t="s">
        <v>214</v>
      </c>
      <c r="D273" s="181">
        <f>XII.!Q267</f>
        <v>0</v>
      </c>
      <c r="E273" s="167">
        <f>I.!Q269</f>
        <v>2000</v>
      </c>
      <c r="F273" s="167">
        <f>X.!Q273</f>
        <v>2000</v>
      </c>
      <c r="G273" s="182">
        <f>I.!$Q270</f>
        <v>49.21</v>
      </c>
      <c r="H273" s="180">
        <f t="shared" ref="H273" si="1071">I273-G273</f>
        <v>52.339999999999996</v>
      </c>
      <c r="I273" s="180">
        <f>II.!$Q272</f>
        <v>101.55</v>
      </c>
      <c r="J273" s="180">
        <f t="shared" si="1060"/>
        <v>165.31</v>
      </c>
      <c r="K273" s="180">
        <f>III.!$Q272</f>
        <v>266.86</v>
      </c>
      <c r="L273" s="180">
        <f t="shared" si="1061"/>
        <v>91.599999999999966</v>
      </c>
      <c r="M273" s="180">
        <f>IV.!$Q272</f>
        <v>358.46</v>
      </c>
      <c r="N273" s="180">
        <f t="shared" si="1062"/>
        <v>280.76000000000005</v>
      </c>
      <c r="O273" s="180">
        <f>V.!$Q274</f>
        <v>639.22</v>
      </c>
      <c r="P273" s="180">
        <f t="shared" si="1063"/>
        <v>441.34999999999991</v>
      </c>
      <c r="Q273" s="180">
        <f>VI.!Q274</f>
        <v>1080.57</v>
      </c>
      <c r="R273" s="180">
        <f t="shared" si="1064"/>
        <v>96.210000000000036</v>
      </c>
      <c r="S273" s="180">
        <f>VII.!$Q274</f>
        <v>1176.78</v>
      </c>
      <c r="T273" s="180">
        <f t="shared" si="1065"/>
        <v>29.400000000000091</v>
      </c>
      <c r="U273" s="180">
        <f>VIII.!$Q274</f>
        <v>1206.18</v>
      </c>
      <c r="V273" s="180">
        <f t="shared" si="1066"/>
        <v>260.73</v>
      </c>
      <c r="W273" s="180">
        <f>IX.!$Q274</f>
        <v>1466.91</v>
      </c>
      <c r="X273" s="180">
        <f t="shared" si="1067"/>
        <v>134.37999999999988</v>
      </c>
      <c r="Y273" s="180">
        <f>X.!$Q274</f>
        <v>1601.29</v>
      </c>
      <c r="Z273" s="180">
        <f t="shared" si="1068"/>
        <v>-1601.29</v>
      </c>
      <c r="AA273" s="180">
        <f>XI.!$Q274</f>
        <v>0</v>
      </c>
      <c r="AB273" s="180">
        <f t="shared" si="1069"/>
        <v>0</v>
      </c>
      <c r="AC273" s="180">
        <f>XII.!$Q274</f>
        <v>0</v>
      </c>
    </row>
    <row r="274" spans="1:31" x14ac:dyDescent="0.2">
      <c r="A274" s="111"/>
      <c r="B274" s="113"/>
      <c r="C274" s="115"/>
      <c r="D274" s="181"/>
      <c r="E274" s="167"/>
      <c r="F274" s="167"/>
      <c r="G274" s="182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  <c r="AA274" s="180"/>
      <c r="AB274" s="180"/>
      <c r="AC274" s="180"/>
    </row>
    <row r="275" spans="1:31" ht="12.75" customHeight="1" x14ac:dyDescent="0.2">
      <c r="A275" s="111" t="s">
        <v>212</v>
      </c>
      <c r="B275" s="113"/>
      <c r="C275" s="115" t="s">
        <v>215</v>
      </c>
      <c r="D275" s="181">
        <f>XII.!Q269</f>
        <v>531825</v>
      </c>
      <c r="E275" s="167">
        <f>I.!Q271</f>
        <v>9630</v>
      </c>
      <c r="F275" s="167">
        <f>X.!Q275</f>
        <v>9630</v>
      </c>
      <c r="G275" s="182">
        <f>I.!$Q272</f>
        <v>1015.62</v>
      </c>
      <c r="H275" s="180">
        <f t="shared" ref="H275" si="1072">I275-G275</f>
        <v>1093.3499999999999</v>
      </c>
      <c r="I275" s="180">
        <f>II.!$Q274</f>
        <v>2108.9699999999998</v>
      </c>
      <c r="J275" s="180">
        <f t="shared" si="1060"/>
        <v>1178.3300000000004</v>
      </c>
      <c r="K275" s="180">
        <f>III.!$Q274</f>
        <v>3287.3</v>
      </c>
      <c r="L275" s="180">
        <f t="shared" si="1061"/>
        <v>800.75999999999976</v>
      </c>
      <c r="M275" s="180">
        <f>IV.!$Q274</f>
        <v>4088.06</v>
      </c>
      <c r="N275" s="180">
        <f t="shared" si="1062"/>
        <v>2086.2500000000005</v>
      </c>
      <c r="O275" s="180">
        <f>V.!$Q276</f>
        <v>6174.31</v>
      </c>
      <c r="P275" s="180">
        <f t="shared" si="1063"/>
        <v>1636.5599999999995</v>
      </c>
      <c r="Q275" s="180">
        <f>VI.!Q276</f>
        <v>7810.87</v>
      </c>
      <c r="R275" s="180">
        <f t="shared" si="1064"/>
        <v>1445.5099999999993</v>
      </c>
      <c r="S275" s="180">
        <f>VII.!$Q276</f>
        <v>9256.3799999999992</v>
      </c>
      <c r="T275" s="180">
        <f t="shared" si="1065"/>
        <v>1348.67</v>
      </c>
      <c r="U275" s="180">
        <f>VIII.!$Q276</f>
        <v>10605.05</v>
      </c>
      <c r="V275" s="180">
        <f t="shared" si="1066"/>
        <v>1072.9000000000015</v>
      </c>
      <c r="W275" s="180">
        <f>IX.!$Q276</f>
        <v>11677.95</v>
      </c>
      <c r="X275" s="180">
        <f t="shared" si="1067"/>
        <v>1418.3599999999988</v>
      </c>
      <c r="Y275" s="180">
        <f>X.!$Q276</f>
        <v>13096.31</v>
      </c>
      <c r="Z275" s="180">
        <f t="shared" si="1068"/>
        <v>-13096.31</v>
      </c>
      <c r="AA275" s="180">
        <f>XI.!$Q276</f>
        <v>0</v>
      </c>
      <c r="AB275" s="180">
        <f t="shared" si="1069"/>
        <v>0</v>
      </c>
      <c r="AC275" s="180">
        <f>XII.!$Q276</f>
        <v>0</v>
      </c>
    </row>
    <row r="276" spans="1:31" x14ac:dyDescent="0.2">
      <c r="A276" s="111"/>
      <c r="B276" s="113"/>
      <c r="C276" s="115"/>
      <c r="D276" s="181"/>
      <c r="E276" s="167"/>
      <c r="F276" s="167"/>
      <c r="G276" s="182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</row>
    <row r="277" spans="1:31" x14ac:dyDescent="0.2">
      <c r="A277" s="111" t="s">
        <v>212</v>
      </c>
      <c r="B277" s="113"/>
      <c r="C277" s="115" t="s">
        <v>216</v>
      </c>
      <c r="D277" s="181">
        <f>XII.!Q271</f>
        <v>419472</v>
      </c>
      <c r="E277" s="167">
        <f>I.!Q273</f>
        <v>14350</v>
      </c>
      <c r="F277" s="167">
        <f>X.!Q277</f>
        <v>24830</v>
      </c>
      <c r="G277" s="182">
        <f>I.!$Q274</f>
        <v>2185.8000000000002</v>
      </c>
      <c r="H277" s="180">
        <f t="shared" ref="H277" si="1073">I277-G277</f>
        <v>2295.9900000000007</v>
      </c>
      <c r="I277" s="180">
        <f>II.!$Q276</f>
        <v>4481.7900000000009</v>
      </c>
      <c r="J277" s="180">
        <f t="shared" si="1060"/>
        <v>829.93999999999869</v>
      </c>
      <c r="K277" s="180">
        <f>III.!$Q276</f>
        <v>5311.73</v>
      </c>
      <c r="L277" s="180">
        <f t="shared" si="1061"/>
        <v>964.09000000000015</v>
      </c>
      <c r="M277" s="180">
        <f>IV.!$Q276</f>
        <v>6275.82</v>
      </c>
      <c r="N277" s="180">
        <f t="shared" si="1062"/>
        <v>2657.8899999999994</v>
      </c>
      <c r="O277" s="180">
        <f>V.!$Q278</f>
        <v>8933.7099999999991</v>
      </c>
      <c r="P277" s="180">
        <f t="shared" si="1063"/>
        <v>262.28000000000065</v>
      </c>
      <c r="Q277" s="180">
        <f>VI.!Q278</f>
        <v>9195.99</v>
      </c>
      <c r="R277" s="180">
        <f t="shared" si="1064"/>
        <v>845.78000000000065</v>
      </c>
      <c r="S277" s="180">
        <f>VII.!$Q278</f>
        <v>10041.77</v>
      </c>
      <c r="T277" s="180">
        <f t="shared" si="1065"/>
        <v>162.56999999999971</v>
      </c>
      <c r="U277" s="180">
        <f>VIII.!$Q278</f>
        <v>10204.34</v>
      </c>
      <c r="V277" s="180">
        <f t="shared" si="1066"/>
        <v>854.46999999999935</v>
      </c>
      <c r="W277" s="180">
        <f>IX.!$Q278</f>
        <v>11058.81</v>
      </c>
      <c r="X277" s="180">
        <f t="shared" si="1067"/>
        <v>863.31000000000131</v>
      </c>
      <c r="Y277" s="180">
        <f>X.!$Q278</f>
        <v>11922.12</v>
      </c>
      <c r="Z277" s="180">
        <f t="shared" si="1068"/>
        <v>-11922.12</v>
      </c>
      <c r="AA277" s="180">
        <f>XI.!$Q278</f>
        <v>0</v>
      </c>
      <c r="AB277" s="180">
        <f t="shared" si="1069"/>
        <v>0</v>
      </c>
      <c r="AC277" s="180">
        <f>XII.!$Q278</f>
        <v>0</v>
      </c>
    </row>
    <row r="278" spans="1:31" ht="15" x14ac:dyDescent="0.2">
      <c r="A278" s="111"/>
      <c r="B278" s="113"/>
      <c r="C278" s="115"/>
      <c r="D278" s="181"/>
      <c r="E278" s="167"/>
      <c r="F278" s="167"/>
      <c r="G278" s="182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  <c r="AA278" s="180"/>
      <c r="AB278" s="180"/>
      <c r="AC278" s="180"/>
      <c r="AD278" s="72"/>
      <c r="AE278" s="72"/>
    </row>
    <row r="279" spans="1:31" ht="15" x14ac:dyDescent="0.2">
      <c r="A279" s="111"/>
      <c r="B279" s="113" t="s">
        <v>217</v>
      </c>
      <c r="C279" s="115" t="s">
        <v>218</v>
      </c>
      <c r="D279" s="181">
        <f>XII.!Q273</f>
        <v>2000</v>
      </c>
      <c r="E279" s="167">
        <f>I.!Q275</f>
        <v>3000</v>
      </c>
      <c r="F279" s="167">
        <f>X.!Q279</f>
        <v>10000</v>
      </c>
      <c r="G279" s="182">
        <f>I.!$Q276</f>
        <v>969.95</v>
      </c>
      <c r="H279" s="180">
        <f t="shared" ref="H279" si="1074">I279-G279</f>
        <v>805.01</v>
      </c>
      <c r="I279" s="180">
        <f>II.!$Q278</f>
        <v>1774.96</v>
      </c>
      <c r="J279" s="180">
        <f t="shared" si="1060"/>
        <v>46</v>
      </c>
      <c r="K279" s="180">
        <f>III.!$Q278</f>
        <v>1820.96</v>
      </c>
      <c r="L279" s="180">
        <f t="shared" si="1061"/>
        <v>32.5</v>
      </c>
      <c r="M279" s="180">
        <f>IV.!$Q278</f>
        <v>1853.46</v>
      </c>
      <c r="N279" s="180">
        <f t="shared" si="1062"/>
        <v>1537.12</v>
      </c>
      <c r="O279" s="180">
        <f>V.!$Q280</f>
        <v>3390.58</v>
      </c>
      <c r="P279" s="180">
        <f t="shared" si="1063"/>
        <v>0</v>
      </c>
      <c r="Q279" s="180">
        <f>VI.!Q280</f>
        <v>3390.58</v>
      </c>
      <c r="R279" s="180">
        <f t="shared" si="1064"/>
        <v>401.21000000000004</v>
      </c>
      <c r="S279" s="180">
        <f>VII.!$Q280</f>
        <v>3791.79</v>
      </c>
      <c r="T279" s="180">
        <f t="shared" si="1065"/>
        <v>0</v>
      </c>
      <c r="U279" s="180">
        <f>VIII.!$Q280</f>
        <v>3791.79</v>
      </c>
      <c r="V279" s="180">
        <f t="shared" si="1066"/>
        <v>0</v>
      </c>
      <c r="W279" s="180">
        <f>IX.!$Q280</f>
        <v>3791.79</v>
      </c>
      <c r="X279" s="180">
        <f t="shared" si="1067"/>
        <v>0</v>
      </c>
      <c r="Y279" s="180">
        <f>X.!$Q280</f>
        <v>3791.79</v>
      </c>
      <c r="Z279" s="180">
        <f t="shared" si="1068"/>
        <v>-3791.79</v>
      </c>
      <c r="AA279" s="180">
        <f>XI.!$Q280</f>
        <v>0</v>
      </c>
      <c r="AB279" s="180">
        <f t="shared" si="1069"/>
        <v>0</v>
      </c>
      <c r="AC279" s="180">
        <f>XII.!$Q280</f>
        <v>0</v>
      </c>
      <c r="AD279" s="72"/>
      <c r="AE279" s="72"/>
    </row>
    <row r="280" spans="1:31" x14ac:dyDescent="0.2">
      <c r="A280" s="111"/>
      <c r="B280" s="113"/>
      <c r="C280" s="115"/>
      <c r="D280" s="181"/>
      <c r="E280" s="167"/>
      <c r="F280" s="167"/>
      <c r="G280" s="182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</row>
    <row r="281" spans="1:31" x14ac:dyDescent="0.2">
      <c r="A281" s="111"/>
      <c r="B281" s="113" t="s">
        <v>219</v>
      </c>
      <c r="C281" s="115" t="s">
        <v>220</v>
      </c>
      <c r="D281" s="181">
        <f>XII.!Q275</f>
        <v>9630</v>
      </c>
      <c r="E281" s="167">
        <f>I.!Q277</f>
        <v>150</v>
      </c>
      <c r="F281" s="167">
        <f>X.!Q281</f>
        <v>30</v>
      </c>
      <c r="G281" s="182">
        <f>I.!$Q278</f>
        <v>0</v>
      </c>
      <c r="H281" s="180">
        <f t="shared" ref="H281" si="1075">I281-G281</f>
        <v>0</v>
      </c>
      <c r="I281" s="180">
        <f>II.!$Q280</f>
        <v>0</v>
      </c>
      <c r="J281" s="180">
        <f t="shared" si="1060"/>
        <v>0</v>
      </c>
      <c r="K281" s="180">
        <f>III.!$Q280</f>
        <v>0</v>
      </c>
      <c r="L281" s="180">
        <f t="shared" si="1061"/>
        <v>10.99</v>
      </c>
      <c r="M281" s="180">
        <f>IV.!$Q280</f>
        <v>10.99</v>
      </c>
      <c r="N281" s="180">
        <f t="shared" si="1062"/>
        <v>0</v>
      </c>
      <c r="O281" s="180">
        <f>V.!$Q282</f>
        <v>10.99</v>
      </c>
      <c r="P281" s="180">
        <f t="shared" si="1063"/>
        <v>0</v>
      </c>
      <c r="Q281" s="180">
        <f>VI.!Q282</f>
        <v>10.99</v>
      </c>
      <c r="R281" s="180">
        <f t="shared" si="1064"/>
        <v>0</v>
      </c>
      <c r="S281" s="180">
        <f>VII.!$Q282</f>
        <v>10.99</v>
      </c>
      <c r="T281" s="180">
        <f t="shared" si="1065"/>
        <v>0</v>
      </c>
      <c r="U281" s="180">
        <f>VIII.!$Q282</f>
        <v>10.99</v>
      </c>
      <c r="V281" s="180">
        <f t="shared" si="1066"/>
        <v>0</v>
      </c>
      <c r="W281" s="180">
        <f>IX.!$Q282</f>
        <v>10.99</v>
      </c>
      <c r="X281" s="180">
        <f t="shared" si="1067"/>
        <v>0</v>
      </c>
      <c r="Y281" s="180">
        <f>X.!$Q282</f>
        <v>10.99</v>
      </c>
      <c r="Z281" s="180">
        <f t="shared" si="1068"/>
        <v>-10.99</v>
      </c>
      <c r="AA281" s="180">
        <f>XI.!$Q282</f>
        <v>0</v>
      </c>
      <c r="AB281" s="180">
        <f t="shared" si="1069"/>
        <v>0</v>
      </c>
      <c r="AC281" s="180">
        <f>XII.!$Q282</f>
        <v>0</v>
      </c>
    </row>
    <row r="282" spans="1:31" x14ac:dyDescent="0.2">
      <c r="A282" s="111"/>
      <c r="B282" s="113"/>
      <c r="C282" s="115"/>
      <c r="D282" s="181"/>
      <c r="E282" s="167"/>
      <c r="F282" s="167"/>
      <c r="G282" s="182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  <c r="AA282" s="180"/>
      <c r="AB282" s="180"/>
      <c r="AC282" s="180"/>
    </row>
    <row r="283" spans="1:31" ht="12.75" customHeight="1" x14ac:dyDescent="0.2">
      <c r="A283" s="111"/>
      <c r="B283" s="113" t="s">
        <v>221</v>
      </c>
      <c r="C283" s="115" t="s">
        <v>222</v>
      </c>
      <c r="D283" s="181">
        <f>XII.!Q277</f>
        <v>20300</v>
      </c>
      <c r="E283" s="167">
        <f>I.!Q279</f>
        <v>700</v>
      </c>
      <c r="F283" s="167">
        <f>X.!Q283</f>
        <v>1850</v>
      </c>
      <c r="G283" s="182">
        <f>I.!$Q280</f>
        <v>0</v>
      </c>
      <c r="H283" s="180">
        <f t="shared" ref="H283" si="1076">I283-G283</f>
        <v>0</v>
      </c>
      <c r="I283" s="180">
        <f>II.!$Q282</f>
        <v>0</v>
      </c>
      <c r="J283" s="180">
        <f t="shared" si="1060"/>
        <v>30</v>
      </c>
      <c r="K283" s="180">
        <f>III.!$Q282</f>
        <v>30</v>
      </c>
      <c r="L283" s="180">
        <f t="shared" si="1061"/>
        <v>130.76</v>
      </c>
      <c r="M283" s="180">
        <f>IV.!$Q282</f>
        <v>160.76</v>
      </c>
      <c r="N283" s="180">
        <f t="shared" si="1062"/>
        <v>0</v>
      </c>
      <c r="O283" s="180">
        <f>V.!$Q284</f>
        <v>160.76</v>
      </c>
      <c r="P283" s="180">
        <f t="shared" si="1063"/>
        <v>0</v>
      </c>
      <c r="Q283" s="180">
        <f>VI.!Q284</f>
        <v>160.76</v>
      </c>
      <c r="R283" s="180">
        <f t="shared" si="1064"/>
        <v>0</v>
      </c>
      <c r="S283" s="180">
        <f>VII.!$Q284</f>
        <v>160.76</v>
      </c>
      <c r="T283" s="180">
        <f t="shared" si="1065"/>
        <v>0</v>
      </c>
      <c r="U283" s="180">
        <f>VIII.!$Q284</f>
        <v>160.76</v>
      </c>
      <c r="V283" s="180">
        <f t="shared" si="1066"/>
        <v>0</v>
      </c>
      <c r="W283" s="180">
        <f>IX.!$Q284</f>
        <v>160.76</v>
      </c>
      <c r="X283" s="180">
        <f t="shared" si="1067"/>
        <v>0</v>
      </c>
      <c r="Y283" s="180">
        <f>X.!$Q284</f>
        <v>160.76</v>
      </c>
      <c r="Z283" s="180">
        <f t="shared" si="1068"/>
        <v>-160.76</v>
      </c>
      <c r="AA283" s="180">
        <f>XI.!$Q284</f>
        <v>0</v>
      </c>
      <c r="AB283" s="180">
        <f t="shared" si="1069"/>
        <v>0</v>
      </c>
      <c r="AC283" s="180">
        <f>XII.!$Q284</f>
        <v>0</v>
      </c>
    </row>
    <row r="284" spans="1:31" x14ac:dyDescent="0.2">
      <c r="A284" s="111"/>
      <c r="B284" s="113"/>
      <c r="C284" s="115"/>
      <c r="D284" s="181"/>
      <c r="E284" s="167"/>
      <c r="F284" s="167"/>
      <c r="G284" s="182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</row>
    <row r="285" spans="1:31" x14ac:dyDescent="0.2">
      <c r="A285" s="111"/>
      <c r="B285" s="113" t="s">
        <v>223</v>
      </c>
      <c r="C285" s="115" t="s">
        <v>224</v>
      </c>
      <c r="D285" s="181">
        <f>XII.!Q279</f>
        <v>5000</v>
      </c>
      <c r="E285" s="167">
        <f>I.!Q281</f>
        <v>0</v>
      </c>
      <c r="F285" s="167">
        <f>X.!Q285</f>
        <v>0</v>
      </c>
      <c r="G285" s="182">
        <f>I.!$Q282</f>
        <v>0</v>
      </c>
      <c r="H285" s="180">
        <f t="shared" ref="H285" si="1077">I285-G285</f>
        <v>0</v>
      </c>
      <c r="I285" s="180">
        <f>II.!$Q284</f>
        <v>0</v>
      </c>
      <c r="J285" s="180">
        <f t="shared" si="1060"/>
        <v>0</v>
      </c>
      <c r="K285" s="180">
        <f>III.!$Q284</f>
        <v>0</v>
      </c>
      <c r="L285" s="180">
        <f t="shared" si="1061"/>
        <v>0</v>
      </c>
      <c r="M285" s="180">
        <f>IV.!$Q284</f>
        <v>0</v>
      </c>
      <c r="N285" s="180">
        <f t="shared" si="1062"/>
        <v>0</v>
      </c>
      <c r="O285" s="180">
        <f>V.!$Q286</f>
        <v>0</v>
      </c>
      <c r="P285" s="180">
        <f t="shared" si="1063"/>
        <v>0</v>
      </c>
      <c r="Q285" s="180">
        <f>VI.!Q286</f>
        <v>0</v>
      </c>
      <c r="R285" s="180">
        <f t="shared" si="1064"/>
        <v>0</v>
      </c>
      <c r="S285" s="180">
        <f>VII.!$Q286</f>
        <v>0</v>
      </c>
      <c r="T285" s="180">
        <f t="shared" si="1065"/>
        <v>0</v>
      </c>
      <c r="U285" s="180">
        <f>VIII.!$Q286</f>
        <v>0</v>
      </c>
      <c r="V285" s="180">
        <f t="shared" si="1066"/>
        <v>0</v>
      </c>
      <c r="W285" s="180">
        <f>IX.!$Q286</f>
        <v>0</v>
      </c>
      <c r="X285" s="180">
        <f t="shared" si="1067"/>
        <v>0</v>
      </c>
      <c r="Y285" s="180">
        <f>X.!$Q286</f>
        <v>0</v>
      </c>
      <c r="Z285" s="180">
        <f t="shared" si="1068"/>
        <v>0</v>
      </c>
      <c r="AA285" s="180">
        <f>XI.!$Q286</f>
        <v>0</v>
      </c>
      <c r="AB285" s="180">
        <f t="shared" si="1069"/>
        <v>0</v>
      </c>
      <c r="AC285" s="180">
        <f>XII.!$Q286</f>
        <v>0</v>
      </c>
    </row>
    <row r="286" spans="1:31" x14ac:dyDescent="0.2">
      <c r="A286" s="111"/>
      <c r="B286" s="113"/>
      <c r="C286" s="115"/>
      <c r="D286" s="181"/>
      <c r="E286" s="167"/>
      <c r="F286" s="167"/>
      <c r="G286" s="182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  <c r="AA286" s="180"/>
      <c r="AB286" s="180"/>
      <c r="AC286" s="180"/>
    </row>
    <row r="287" spans="1:31" x14ac:dyDescent="0.2">
      <c r="A287" s="111"/>
      <c r="B287" s="113" t="s">
        <v>225</v>
      </c>
      <c r="C287" s="115" t="s">
        <v>226</v>
      </c>
      <c r="D287" s="181">
        <f>XII.!Q281</f>
        <v>150</v>
      </c>
      <c r="E287" s="167">
        <f>I.!Q283</f>
        <v>8000</v>
      </c>
      <c r="F287" s="167">
        <f>X.!Q287</f>
        <v>8000</v>
      </c>
      <c r="G287" s="182">
        <f>I.!$Q284</f>
        <v>121.45</v>
      </c>
      <c r="H287" s="180">
        <f t="shared" ref="H287" si="1078">I287-G287</f>
        <v>1459.98</v>
      </c>
      <c r="I287" s="180">
        <f>II.!$Q286</f>
        <v>1581.43</v>
      </c>
      <c r="J287" s="180">
        <f t="shared" si="1060"/>
        <v>656.93999999999983</v>
      </c>
      <c r="K287" s="180">
        <f>III.!$Q286</f>
        <v>2238.37</v>
      </c>
      <c r="L287" s="180">
        <f t="shared" si="1061"/>
        <v>335.24000000000024</v>
      </c>
      <c r="M287" s="180">
        <f>IV.!$Q286</f>
        <v>2573.61</v>
      </c>
      <c r="N287" s="180">
        <f t="shared" si="1062"/>
        <v>916.77</v>
      </c>
      <c r="O287" s="180">
        <f>V.!$Q288</f>
        <v>3490.38</v>
      </c>
      <c r="P287" s="180">
        <f t="shared" si="1063"/>
        <v>65.190000000000055</v>
      </c>
      <c r="Q287" s="180">
        <f>VI.!Q288</f>
        <v>3555.57</v>
      </c>
      <c r="R287" s="180">
        <f t="shared" si="1064"/>
        <v>544.77</v>
      </c>
      <c r="S287" s="180">
        <f>VII.!$Q288</f>
        <v>4100.34</v>
      </c>
      <c r="T287" s="180">
        <f t="shared" si="1065"/>
        <v>272.19999999999982</v>
      </c>
      <c r="U287" s="180">
        <f>VIII.!$Q288</f>
        <v>4372.54</v>
      </c>
      <c r="V287" s="180">
        <f t="shared" si="1066"/>
        <v>846.56999999999971</v>
      </c>
      <c r="W287" s="180">
        <f>IX.!$Q288</f>
        <v>5219.1099999999997</v>
      </c>
      <c r="X287" s="180">
        <f t="shared" si="1067"/>
        <v>842.91000000000076</v>
      </c>
      <c r="Y287" s="180">
        <f>X.!$Q288</f>
        <v>6062.02</v>
      </c>
      <c r="Z287" s="180">
        <f t="shared" si="1068"/>
        <v>-6062.02</v>
      </c>
      <c r="AA287" s="180">
        <f>XI.!$Q288</f>
        <v>0</v>
      </c>
      <c r="AB287" s="180">
        <f t="shared" si="1069"/>
        <v>0</v>
      </c>
      <c r="AC287" s="180">
        <f>XII.!$Q288</f>
        <v>0</v>
      </c>
    </row>
    <row r="288" spans="1:31" x14ac:dyDescent="0.2">
      <c r="A288" s="111"/>
      <c r="B288" s="113"/>
      <c r="C288" s="115"/>
      <c r="D288" s="181"/>
      <c r="E288" s="167"/>
      <c r="F288" s="167"/>
      <c r="G288" s="182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</row>
    <row r="289" spans="1:32" ht="12.75" customHeight="1" x14ac:dyDescent="0.2">
      <c r="A289" s="111"/>
      <c r="B289" s="113" t="s">
        <v>227</v>
      </c>
      <c r="C289" s="115" t="s">
        <v>228</v>
      </c>
      <c r="D289" s="181">
        <f>XII.!Q283</f>
        <v>1850</v>
      </c>
      <c r="E289" s="167">
        <f>I.!Q285</f>
        <v>500</v>
      </c>
      <c r="F289" s="167">
        <f>X.!Q289</f>
        <v>500</v>
      </c>
      <c r="G289" s="182">
        <f>I.!$Q286</f>
        <v>0</v>
      </c>
      <c r="H289" s="180">
        <f t="shared" ref="H289" si="1079">I289-G289</f>
        <v>31</v>
      </c>
      <c r="I289" s="180">
        <f>II.!$Q288</f>
        <v>31</v>
      </c>
      <c r="J289" s="180">
        <f t="shared" si="1060"/>
        <v>97</v>
      </c>
      <c r="K289" s="180">
        <f>III.!$Q288</f>
        <v>128</v>
      </c>
      <c r="L289" s="180">
        <f t="shared" si="1061"/>
        <v>55</v>
      </c>
      <c r="M289" s="180">
        <f>IV.!$Q288</f>
        <v>183</v>
      </c>
      <c r="N289" s="180">
        <f t="shared" si="1062"/>
        <v>204</v>
      </c>
      <c r="O289" s="180">
        <f>V.!$Q290</f>
        <v>387</v>
      </c>
      <c r="P289" s="180">
        <f t="shared" si="1063"/>
        <v>47.089999999999975</v>
      </c>
      <c r="Q289" s="180">
        <f>VI.!Q290</f>
        <v>434.09</v>
      </c>
      <c r="R289" s="180">
        <f t="shared" si="1064"/>
        <v>49.800000000000011</v>
      </c>
      <c r="S289" s="180">
        <f>VII.!$Q290</f>
        <v>483.89</v>
      </c>
      <c r="T289" s="180">
        <f t="shared" si="1065"/>
        <v>79.800000000000068</v>
      </c>
      <c r="U289" s="180">
        <f>VIII.!$Q290</f>
        <v>563.69000000000005</v>
      </c>
      <c r="V289" s="180">
        <f t="shared" si="1066"/>
        <v>7.8999999999999773</v>
      </c>
      <c r="W289" s="180">
        <f>IX.!$Q290</f>
        <v>571.59</v>
      </c>
      <c r="X289" s="180">
        <f t="shared" si="1067"/>
        <v>20.399999999999977</v>
      </c>
      <c r="Y289" s="180">
        <f>X.!$Q290</f>
        <v>591.99</v>
      </c>
      <c r="Z289" s="180">
        <f t="shared" si="1068"/>
        <v>-591.99</v>
      </c>
      <c r="AA289" s="180">
        <f>XI.!$Q290</f>
        <v>0</v>
      </c>
      <c r="AB289" s="180">
        <f t="shared" si="1069"/>
        <v>0</v>
      </c>
      <c r="AC289" s="180">
        <f>XII.!$Q290</f>
        <v>0</v>
      </c>
    </row>
    <row r="290" spans="1:32" x14ac:dyDescent="0.2">
      <c r="A290" s="111"/>
      <c r="B290" s="113"/>
      <c r="C290" s="115"/>
      <c r="D290" s="181"/>
      <c r="E290" s="167"/>
      <c r="F290" s="167"/>
      <c r="G290" s="182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  <c r="AA290" s="180"/>
      <c r="AB290" s="180"/>
      <c r="AC290" s="180"/>
    </row>
    <row r="291" spans="1:32" ht="12.75" customHeight="1" x14ac:dyDescent="0.2">
      <c r="A291" s="111"/>
      <c r="B291" s="113" t="s">
        <v>229</v>
      </c>
      <c r="C291" s="115" t="s">
        <v>230</v>
      </c>
      <c r="D291" s="181">
        <f>XII.!Q285</f>
        <v>0</v>
      </c>
      <c r="E291" s="167">
        <f>I.!Q287</f>
        <v>500</v>
      </c>
      <c r="F291" s="167">
        <f>X.!Q291</f>
        <v>150</v>
      </c>
      <c r="G291" s="182">
        <f>I.!$Q288</f>
        <v>0</v>
      </c>
      <c r="H291" s="180">
        <f t="shared" ref="H291" si="1080">I291-G291</f>
        <v>0</v>
      </c>
      <c r="I291" s="180">
        <f>II.!$Q290</f>
        <v>0</v>
      </c>
      <c r="J291" s="180">
        <f t="shared" si="1060"/>
        <v>0</v>
      </c>
      <c r="K291" s="180">
        <f>III.!$Q290</f>
        <v>0</v>
      </c>
      <c r="L291" s="180">
        <f t="shared" si="1061"/>
        <v>0</v>
      </c>
      <c r="M291" s="180">
        <f>IV.!$Q290</f>
        <v>0</v>
      </c>
      <c r="N291" s="180">
        <f t="shared" si="1062"/>
        <v>0</v>
      </c>
      <c r="O291" s="180">
        <f>V.!$Q292</f>
        <v>0</v>
      </c>
      <c r="P291" s="180">
        <f t="shared" si="1063"/>
        <v>150</v>
      </c>
      <c r="Q291" s="180">
        <f>VI.!Q292</f>
        <v>150</v>
      </c>
      <c r="R291" s="180">
        <f t="shared" si="1064"/>
        <v>-150</v>
      </c>
      <c r="S291" s="180">
        <f>VII.!$Q292</f>
        <v>0</v>
      </c>
      <c r="T291" s="180">
        <f t="shared" si="1065"/>
        <v>0</v>
      </c>
      <c r="U291" s="180">
        <f>VIII.!$Q292</f>
        <v>0</v>
      </c>
      <c r="V291" s="180">
        <f t="shared" si="1066"/>
        <v>0</v>
      </c>
      <c r="W291" s="180">
        <f>IX.!$Q292</f>
        <v>0</v>
      </c>
      <c r="X291" s="180">
        <f t="shared" si="1067"/>
        <v>0</v>
      </c>
      <c r="Y291" s="180">
        <f>X.!$Q292</f>
        <v>0</v>
      </c>
      <c r="Z291" s="180">
        <f t="shared" si="1068"/>
        <v>0</v>
      </c>
      <c r="AA291" s="180">
        <f>XI.!$Q292</f>
        <v>0</v>
      </c>
      <c r="AB291" s="180">
        <f t="shared" si="1069"/>
        <v>0</v>
      </c>
      <c r="AC291" s="180">
        <f>XII.!$Q292</f>
        <v>0</v>
      </c>
    </row>
    <row r="292" spans="1:32" x14ac:dyDescent="0.2">
      <c r="A292" s="111"/>
      <c r="B292" s="113"/>
      <c r="C292" s="115"/>
      <c r="D292" s="181"/>
      <c r="E292" s="167"/>
      <c r="F292" s="167"/>
      <c r="G292" s="182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  <c r="AA292" s="180"/>
      <c r="AB292" s="180"/>
      <c r="AC292" s="180"/>
    </row>
    <row r="293" spans="1:32" x14ac:dyDescent="0.2">
      <c r="A293" s="111"/>
      <c r="B293" s="113" t="s">
        <v>231</v>
      </c>
      <c r="C293" s="115" t="s">
        <v>232</v>
      </c>
      <c r="D293" s="181">
        <f>XII.!Q287</f>
        <v>8000</v>
      </c>
      <c r="E293" s="167">
        <f>I.!Q289</f>
        <v>1500</v>
      </c>
      <c r="F293" s="167">
        <f>X.!Q293</f>
        <v>4300</v>
      </c>
      <c r="G293" s="182">
        <f>I.!$Q290</f>
        <v>1094.4000000000001</v>
      </c>
      <c r="H293" s="180">
        <f t="shared" ref="H293" si="1081">I293-G293</f>
        <v>0</v>
      </c>
      <c r="I293" s="180">
        <f>II.!$Q292</f>
        <v>1094.4000000000001</v>
      </c>
      <c r="J293" s="180">
        <f t="shared" si="1060"/>
        <v>0</v>
      </c>
      <c r="K293" s="180">
        <f>III.!$Q292</f>
        <v>1094.4000000000001</v>
      </c>
      <c r="L293" s="180">
        <f t="shared" si="1061"/>
        <v>399.59999999999991</v>
      </c>
      <c r="M293" s="180">
        <f>IV.!$Q292</f>
        <v>1494</v>
      </c>
      <c r="N293" s="180">
        <f t="shared" si="1062"/>
        <v>0</v>
      </c>
      <c r="O293" s="180">
        <f>V.!$Q294</f>
        <v>1494</v>
      </c>
      <c r="P293" s="180">
        <f t="shared" si="1063"/>
        <v>0</v>
      </c>
      <c r="Q293" s="180">
        <f>VI.!Q294</f>
        <v>1494</v>
      </c>
      <c r="R293" s="180">
        <f t="shared" si="1064"/>
        <v>0</v>
      </c>
      <c r="S293" s="180">
        <f>VII.!$Q294</f>
        <v>1494</v>
      </c>
      <c r="T293" s="180">
        <f t="shared" si="1065"/>
        <v>-189.43000000000006</v>
      </c>
      <c r="U293" s="180">
        <f>VIII.!$Q294</f>
        <v>1304.57</v>
      </c>
      <c r="V293" s="180">
        <f t="shared" si="1066"/>
        <v>0</v>
      </c>
      <c r="W293" s="180">
        <f>IX.!$Q294</f>
        <v>1304.57</v>
      </c>
      <c r="X293" s="180">
        <f t="shared" si="1067"/>
        <v>0</v>
      </c>
      <c r="Y293" s="180">
        <f>X.!$Q294</f>
        <v>1304.57</v>
      </c>
      <c r="Z293" s="180">
        <f t="shared" si="1068"/>
        <v>-1304.57</v>
      </c>
      <c r="AA293" s="180">
        <f>XI.!$Q294</f>
        <v>0</v>
      </c>
      <c r="AB293" s="180">
        <f t="shared" si="1069"/>
        <v>0</v>
      </c>
      <c r="AC293" s="180">
        <f>XII.!$Q294</f>
        <v>0</v>
      </c>
    </row>
    <row r="294" spans="1:32" x14ac:dyDescent="0.2">
      <c r="A294" s="111"/>
      <c r="B294" s="113"/>
      <c r="C294" s="115"/>
      <c r="D294" s="181"/>
      <c r="E294" s="167"/>
      <c r="F294" s="167"/>
      <c r="G294" s="182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  <c r="AA294" s="180"/>
      <c r="AB294" s="180"/>
      <c r="AC294" s="180"/>
    </row>
    <row r="295" spans="1:32" ht="12.75" customHeight="1" x14ac:dyDescent="0.2">
      <c r="A295" s="111" t="s">
        <v>212</v>
      </c>
      <c r="B295" s="117"/>
      <c r="C295" s="119" t="s">
        <v>233</v>
      </c>
      <c r="D295" s="181">
        <f>XII.!Q289</f>
        <v>500</v>
      </c>
      <c r="E295" s="167">
        <f>I.!Q291</f>
        <v>15300</v>
      </c>
      <c r="F295" s="167">
        <f>X.!Q295</f>
        <v>16300</v>
      </c>
      <c r="G295" s="182">
        <f>I.!$Q292</f>
        <v>1481.89</v>
      </c>
      <c r="H295" s="180">
        <f t="shared" ref="H295" si="1082">I295-G295</f>
        <v>721.6400000000001</v>
      </c>
      <c r="I295" s="180">
        <f>II.!$Q294</f>
        <v>2203.5300000000002</v>
      </c>
      <c r="J295" s="180">
        <f t="shared" si="1060"/>
        <v>2252.77</v>
      </c>
      <c r="K295" s="180">
        <f>III.!$Q294</f>
        <v>4456.3</v>
      </c>
      <c r="L295" s="180">
        <f t="shared" si="1061"/>
        <v>915</v>
      </c>
      <c r="M295" s="180">
        <f>IV.!$Q294</f>
        <v>5371.3</v>
      </c>
      <c r="N295" s="180">
        <f t="shared" si="1062"/>
        <v>2977.7200000000003</v>
      </c>
      <c r="O295" s="180">
        <f>V.!$Q296</f>
        <v>8349.02</v>
      </c>
      <c r="P295" s="180">
        <f t="shared" si="1063"/>
        <v>99</v>
      </c>
      <c r="Q295" s="180">
        <f>VI.!Q296</f>
        <v>8448.02</v>
      </c>
      <c r="R295" s="180">
        <f t="shared" si="1064"/>
        <v>2101.6399999999994</v>
      </c>
      <c r="S295" s="180">
        <f>VII.!$Q296</f>
        <v>10549.66</v>
      </c>
      <c r="T295" s="180">
        <f t="shared" si="1065"/>
        <v>270.81999999999971</v>
      </c>
      <c r="U295" s="180">
        <f>VIII.!$Q296</f>
        <v>10820.48</v>
      </c>
      <c r="V295" s="180">
        <f t="shared" si="1066"/>
        <v>1947.4600000000009</v>
      </c>
      <c r="W295" s="180">
        <f>IX.!$Q296</f>
        <v>12767.94</v>
      </c>
      <c r="X295" s="180">
        <f t="shared" si="1067"/>
        <v>983.72999999999956</v>
      </c>
      <c r="Y295" s="180">
        <f>X.!$Q296</f>
        <v>13751.67</v>
      </c>
      <c r="Z295" s="180">
        <f t="shared" si="1068"/>
        <v>-13751.67</v>
      </c>
      <c r="AA295" s="180">
        <f>XI.!$Q296</f>
        <v>0</v>
      </c>
      <c r="AB295" s="180">
        <f t="shared" si="1069"/>
        <v>0</v>
      </c>
      <c r="AC295" s="180">
        <f>XII.!$Q296</f>
        <v>0</v>
      </c>
    </row>
    <row r="296" spans="1:32" x14ac:dyDescent="0.2">
      <c r="A296" s="111"/>
      <c r="B296" s="118"/>
      <c r="C296" s="120"/>
      <c r="D296" s="181"/>
      <c r="E296" s="167"/>
      <c r="F296" s="167"/>
      <c r="G296" s="182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  <c r="AA296" s="180"/>
      <c r="AB296" s="180"/>
      <c r="AC296" s="180"/>
    </row>
    <row r="297" spans="1:32" x14ac:dyDescent="0.2">
      <c r="A297" s="111" t="s">
        <v>212</v>
      </c>
      <c r="B297" s="117"/>
      <c r="C297" s="119" t="s">
        <v>234</v>
      </c>
      <c r="D297" s="181">
        <f>XII.!Q291</f>
        <v>500</v>
      </c>
      <c r="E297" s="167">
        <f>I.!Q293</f>
        <v>50</v>
      </c>
      <c r="F297" s="167">
        <f>X.!Q297</f>
        <v>350</v>
      </c>
      <c r="G297" s="182">
        <f>I.!$Q294</f>
        <v>0</v>
      </c>
      <c r="H297" s="180">
        <f t="shared" ref="H297" si="1083">I297-G297</f>
        <v>0</v>
      </c>
      <c r="I297" s="180">
        <f>II.!$Q296</f>
        <v>0</v>
      </c>
      <c r="J297" s="180">
        <f t="shared" si="1060"/>
        <v>0</v>
      </c>
      <c r="K297" s="180">
        <f>III.!$Q296</f>
        <v>0</v>
      </c>
      <c r="L297" s="180">
        <f t="shared" si="1061"/>
        <v>0</v>
      </c>
      <c r="M297" s="180">
        <f>IV.!$Q296</f>
        <v>0</v>
      </c>
      <c r="N297" s="180">
        <f t="shared" si="1062"/>
        <v>0</v>
      </c>
      <c r="O297" s="180">
        <f>V.!$Q298</f>
        <v>0</v>
      </c>
      <c r="P297" s="180">
        <f t="shared" si="1063"/>
        <v>0</v>
      </c>
      <c r="Q297" s="180">
        <f>VI.!Q298</f>
        <v>0</v>
      </c>
      <c r="R297" s="180">
        <f t="shared" si="1064"/>
        <v>0</v>
      </c>
      <c r="S297" s="180">
        <f>VII.!$Q298</f>
        <v>0</v>
      </c>
      <c r="T297" s="180">
        <f t="shared" si="1065"/>
        <v>0</v>
      </c>
      <c r="U297" s="180">
        <f>VIII.!$Q298</f>
        <v>0</v>
      </c>
      <c r="V297" s="180">
        <f t="shared" si="1066"/>
        <v>0</v>
      </c>
      <c r="W297" s="180">
        <f>IX.!$Q298</f>
        <v>0</v>
      </c>
      <c r="X297" s="180">
        <f t="shared" si="1067"/>
        <v>0</v>
      </c>
      <c r="Y297" s="180">
        <f>X.!$Q298</f>
        <v>0</v>
      </c>
      <c r="Z297" s="180">
        <f t="shared" si="1068"/>
        <v>0</v>
      </c>
      <c r="AA297" s="180">
        <f>XI.!$Q298</f>
        <v>0</v>
      </c>
      <c r="AB297" s="180">
        <f t="shared" si="1069"/>
        <v>0</v>
      </c>
      <c r="AC297" s="180">
        <f>XII.!$Q298</f>
        <v>0</v>
      </c>
      <c r="AF297" s="86"/>
    </row>
    <row r="298" spans="1:32" ht="15" x14ac:dyDescent="0.2">
      <c r="A298" s="111"/>
      <c r="B298" s="118"/>
      <c r="C298" s="120"/>
      <c r="D298" s="181"/>
      <c r="E298" s="167"/>
      <c r="F298" s="167"/>
      <c r="G298" s="182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  <c r="AA298" s="180"/>
      <c r="AB298" s="180"/>
      <c r="AC298" s="180"/>
      <c r="AD298" s="72"/>
    </row>
    <row r="299" spans="1:32" ht="15" x14ac:dyDescent="0.2">
      <c r="A299" s="111" t="s">
        <v>212</v>
      </c>
      <c r="B299" s="113"/>
      <c r="C299" s="115" t="s">
        <v>235</v>
      </c>
      <c r="D299" s="181">
        <f>XII.!Q293</f>
        <v>4300</v>
      </c>
      <c r="E299" s="167">
        <f>I.!Q295</f>
        <v>51107</v>
      </c>
      <c r="F299" s="167">
        <f>X.!Q299</f>
        <v>52077</v>
      </c>
      <c r="G299" s="182">
        <f>I.!$Q296</f>
        <v>14751.01</v>
      </c>
      <c r="H299" s="180">
        <f t="shared" ref="H299" si="1084">I299-G299</f>
        <v>994.36999999999898</v>
      </c>
      <c r="I299" s="180">
        <f>II.!$Q298</f>
        <v>15745.38</v>
      </c>
      <c r="J299" s="180">
        <f t="shared" si="1060"/>
        <v>-747.59999999999854</v>
      </c>
      <c r="K299" s="180">
        <f>III.!$Q298</f>
        <v>14997.78</v>
      </c>
      <c r="L299" s="180">
        <f t="shared" si="1061"/>
        <v>15518.900000000003</v>
      </c>
      <c r="M299" s="180">
        <f>IV.!$Q298</f>
        <v>30516.680000000004</v>
      </c>
      <c r="N299" s="180">
        <f t="shared" si="1062"/>
        <v>3100.4900000000016</v>
      </c>
      <c r="O299" s="180">
        <f>V.!$Q300</f>
        <v>33617.170000000006</v>
      </c>
      <c r="P299" s="180">
        <f t="shared" si="1063"/>
        <v>-1150.690000000006</v>
      </c>
      <c r="Q299" s="180">
        <f>VI.!Q300</f>
        <v>32466.48</v>
      </c>
      <c r="R299" s="180">
        <f t="shared" si="1064"/>
        <v>-1960.7300000000032</v>
      </c>
      <c r="S299" s="180">
        <f>VII.!$Q300</f>
        <v>30505.749999999996</v>
      </c>
      <c r="T299" s="180">
        <f t="shared" si="1065"/>
        <v>11949.300000000007</v>
      </c>
      <c r="U299" s="180">
        <f>VIII.!$Q300</f>
        <v>42455.05</v>
      </c>
      <c r="V299" s="180">
        <f t="shared" si="1066"/>
        <v>-2259.2500000000073</v>
      </c>
      <c r="W299" s="180">
        <f>IX.!$Q300</f>
        <v>40195.799999999996</v>
      </c>
      <c r="X299" s="180">
        <f t="shared" si="1067"/>
        <v>-684.84999999999854</v>
      </c>
      <c r="Y299" s="180">
        <f>X.!$Q300</f>
        <v>39510.949999999997</v>
      </c>
      <c r="Z299" s="180">
        <f t="shared" si="1068"/>
        <v>-39510.949999999997</v>
      </c>
      <c r="AA299" s="180">
        <f>XI.!$Q300</f>
        <v>0</v>
      </c>
      <c r="AB299" s="180">
        <f t="shared" si="1069"/>
        <v>0</v>
      </c>
      <c r="AC299" s="180">
        <f>XII.!$Q300</f>
        <v>0</v>
      </c>
      <c r="AD299" s="72"/>
    </row>
    <row r="300" spans="1:32" ht="15" x14ac:dyDescent="0.2">
      <c r="A300" s="111"/>
      <c r="B300" s="113"/>
      <c r="C300" s="115"/>
      <c r="D300" s="181"/>
      <c r="E300" s="167"/>
      <c r="F300" s="167"/>
      <c r="G300" s="182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72"/>
    </row>
    <row r="301" spans="1:32" ht="12.75" customHeight="1" x14ac:dyDescent="0.2">
      <c r="A301" s="111"/>
      <c r="B301" s="113" t="s">
        <v>236</v>
      </c>
      <c r="C301" s="115" t="s">
        <v>237</v>
      </c>
      <c r="D301" s="181">
        <f>XII.!Q295</f>
        <v>16300</v>
      </c>
      <c r="E301" s="167">
        <f>I.!Q297</f>
        <v>2000</v>
      </c>
      <c r="F301" s="167">
        <f>X.!Q301</f>
        <v>2000</v>
      </c>
      <c r="G301" s="182">
        <f>I.!$Q298</f>
        <v>60</v>
      </c>
      <c r="H301" s="180">
        <f t="shared" ref="H301" si="1085">I301-G301</f>
        <v>0</v>
      </c>
      <c r="I301" s="180">
        <f>II.!$Q300</f>
        <v>60</v>
      </c>
      <c r="J301" s="180">
        <f t="shared" si="1060"/>
        <v>430</v>
      </c>
      <c r="K301" s="180">
        <f>III.!$Q300</f>
        <v>490</v>
      </c>
      <c r="L301" s="180">
        <f t="shared" si="1061"/>
        <v>161</v>
      </c>
      <c r="M301" s="180">
        <f>IV.!$Q300</f>
        <v>651</v>
      </c>
      <c r="N301" s="180">
        <f t="shared" si="1062"/>
        <v>66</v>
      </c>
      <c r="O301" s="180">
        <f>V.!$Q302</f>
        <v>717</v>
      </c>
      <c r="P301" s="180">
        <f t="shared" si="1063"/>
        <v>322</v>
      </c>
      <c r="Q301" s="180">
        <f>VI.!Q302</f>
        <v>1039</v>
      </c>
      <c r="R301" s="180">
        <f t="shared" si="1064"/>
        <v>0</v>
      </c>
      <c r="S301" s="180">
        <f>VII.!$Q302</f>
        <v>1039</v>
      </c>
      <c r="T301" s="180">
        <f t="shared" si="1065"/>
        <v>0</v>
      </c>
      <c r="U301" s="180">
        <f>VIII.!$Q302</f>
        <v>1039</v>
      </c>
      <c r="V301" s="180">
        <f t="shared" si="1066"/>
        <v>70</v>
      </c>
      <c r="W301" s="180">
        <f>IX.!$Q302</f>
        <v>1109</v>
      </c>
      <c r="X301" s="180">
        <f t="shared" si="1067"/>
        <v>33</v>
      </c>
      <c r="Y301" s="180">
        <f>X.!$Q302</f>
        <v>1142</v>
      </c>
      <c r="Z301" s="180">
        <f t="shared" si="1068"/>
        <v>-1142</v>
      </c>
      <c r="AA301" s="180">
        <f>XI.!$Q302</f>
        <v>0</v>
      </c>
      <c r="AB301" s="180">
        <f t="shared" si="1069"/>
        <v>0</v>
      </c>
      <c r="AC301" s="180">
        <f>XII.!$Q302</f>
        <v>0</v>
      </c>
    </row>
    <row r="302" spans="1:32" x14ac:dyDescent="0.2">
      <c r="A302" s="111"/>
      <c r="B302" s="113"/>
      <c r="C302" s="115"/>
      <c r="D302" s="181"/>
      <c r="E302" s="167"/>
      <c r="F302" s="167"/>
      <c r="G302" s="182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</row>
    <row r="303" spans="1:32" x14ac:dyDescent="0.2">
      <c r="A303" s="111"/>
      <c r="B303" s="113" t="s">
        <v>238</v>
      </c>
      <c r="C303" s="115" t="s">
        <v>239</v>
      </c>
      <c r="D303" s="181">
        <f>XII.!Q297</f>
        <v>1550</v>
      </c>
      <c r="E303" s="167">
        <f>I.!Q299</f>
        <v>5800</v>
      </c>
      <c r="F303" s="167">
        <f>X.!Q303</f>
        <v>5000</v>
      </c>
      <c r="G303" s="182">
        <f>I.!$Q300</f>
        <v>372.19</v>
      </c>
      <c r="H303" s="180">
        <f t="shared" ref="H303" si="1086">I303-G303</f>
        <v>449.00000000000006</v>
      </c>
      <c r="I303" s="180">
        <f>II.!$Q302</f>
        <v>821.19</v>
      </c>
      <c r="J303" s="180">
        <f t="shared" si="1060"/>
        <v>393.52</v>
      </c>
      <c r="K303" s="180">
        <f>III.!$Q302</f>
        <v>1214.71</v>
      </c>
      <c r="L303" s="180">
        <f t="shared" si="1061"/>
        <v>63.259999999999991</v>
      </c>
      <c r="M303" s="180">
        <f>IV.!$Q302</f>
        <v>1277.97</v>
      </c>
      <c r="N303" s="180">
        <f t="shared" si="1062"/>
        <v>546.57999999999993</v>
      </c>
      <c r="O303" s="180">
        <f>V.!$Q304</f>
        <v>1824.55</v>
      </c>
      <c r="P303" s="180">
        <f t="shared" si="1063"/>
        <v>604.6400000000001</v>
      </c>
      <c r="Q303" s="180">
        <f>VI.!Q304</f>
        <v>2429.19</v>
      </c>
      <c r="R303" s="180">
        <f t="shared" si="1064"/>
        <v>359.34000000000015</v>
      </c>
      <c r="S303" s="180">
        <f>VII.!$Q304</f>
        <v>2788.53</v>
      </c>
      <c r="T303" s="180">
        <f t="shared" si="1065"/>
        <v>189.66999999999962</v>
      </c>
      <c r="U303" s="180">
        <f>VIII.!$Q304</f>
        <v>2978.2</v>
      </c>
      <c r="V303" s="180">
        <f t="shared" si="1066"/>
        <v>181.60000000000036</v>
      </c>
      <c r="W303" s="180">
        <f>IX.!$Q304</f>
        <v>3159.8</v>
      </c>
      <c r="X303" s="180">
        <f t="shared" si="1067"/>
        <v>336.6899999999996</v>
      </c>
      <c r="Y303" s="180">
        <f>X.!$Q304</f>
        <v>3496.49</v>
      </c>
      <c r="Z303" s="180">
        <f t="shared" si="1068"/>
        <v>-3496.49</v>
      </c>
      <c r="AA303" s="180">
        <f>XI.!$Q304</f>
        <v>0</v>
      </c>
      <c r="AB303" s="180">
        <f t="shared" si="1069"/>
        <v>0</v>
      </c>
      <c r="AC303" s="180">
        <f>XII.!$Q304</f>
        <v>0</v>
      </c>
    </row>
    <row r="304" spans="1:32" x14ac:dyDescent="0.2">
      <c r="A304" s="111"/>
      <c r="B304" s="113"/>
      <c r="C304" s="115"/>
      <c r="D304" s="181"/>
      <c r="E304" s="167"/>
      <c r="F304" s="167"/>
      <c r="G304" s="182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  <c r="AA304" s="180"/>
      <c r="AB304" s="180"/>
      <c r="AC304" s="180"/>
    </row>
    <row r="305" spans="1:29" x14ac:dyDescent="0.2">
      <c r="A305" s="111"/>
      <c r="B305" s="113" t="s">
        <v>240</v>
      </c>
      <c r="C305" s="115" t="s">
        <v>241</v>
      </c>
      <c r="D305" s="181">
        <f>XII.!Q299</f>
        <v>52607</v>
      </c>
      <c r="E305" s="167">
        <f>I.!Q301</f>
        <v>5000</v>
      </c>
      <c r="F305" s="167">
        <f>X.!Q305</f>
        <v>1100</v>
      </c>
      <c r="G305" s="182">
        <f>I.!$Q302</f>
        <v>0</v>
      </c>
      <c r="H305" s="180">
        <f t="shared" ref="H305" si="1087">I305-G305</f>
        <v>1038</v>
      </c>
      <c r="I305" s="180">
        <f>II.!$Q304</f>
        <v>1038</v>
      </c>
      <c r="J305" s="180">
        <f t="shared" si="1060"/>
        <v>0</v>
      </c>
      <c r="K305" s="180">
        <f>III.!$Q304</f>
        <v>1038</v>
      </c>
      <c r="L305" s="180">
        <f t="shared" si="1061"/>
        <v>0</v>
      </c>
      <c r="M305" s="180">
        <f>IV.!$Q304</f>
        <v>1038</v>
      </c>
      <c r="N305" s="180">
        <f t="shared" si="1062"/>
        <v>0</v>
      </c>
      <c r="O305" s="180">
        <f>V.!$Q306</f>
        <v>1038</v>
      </c>
      <c r="P305" s="180">
        <f t="shared" si="1063"/>
        <v>0</v>
      </c>
      <c r="Q305" s="180">
        <f>VI.!Q306</f>
        <v>1038</v>
      </c>
      <c r="R305" s="180">
        <f t="shared" si="1064"/>
        <v>46.549999999999955</v>
      </c>
      <c r="S305" s="180">
        <f>VII.!$Q306</f>
        <v>1084.55</v>
      </c>
      <c r="T305" s="180">
        <f t="shared" si="1065"/>
        <v>0</v>
      </c>
      <c r="U305" s="180">
        <f>VIII.!$Q306</f>
        <v>1084.55</v>
      </c>
      <c r="V305" s="180">
        <f t="shared" si="1066"/>
        <v>0</v>
      </c>
      <c r="W305" s="180">
        <f>IX.!$Q306</f>
        <v>1084.55</v>
      </c>
      <c r="X305" s="180">
        <f t="shared" si="1067"/>
        <v>0</v>
      </c>
      <c r="Y305" s="180">
        <f>X.!$Q306</f>
        <v>1084.55</v>
      </c>
      <c r="Z305" s="180">
        <f t="shared" si="1068"/>
        <v>-1084.55</v>
      </c>
      <c r="AA305" s="180">
        <f>XI.!$Q306</f>
        <v>0</v>
      </c>
      <c r="AB305" s="180">
        <f t="shared" si="1069"/>
        <v>0</v>
      </c>
      <c r="AC305" s="180">
        <f>XII.!$Q306</f>
        <v>0</v>
      </c>
    </row>
    <row r="306" spans="1:29" x14ac:dyDescent="0.2">
      <c r="A306" s="111"/>
      <c r="B306" s="113"/>
      <c r="C306" s="115"/>
      <c r="D306" s="181"/>
      <c r="E306" s="167"/>
      <c r="F306" s="167"/>
      <c r="G306" s="182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</row>
    <row r="307" spans="1:29" x14ac:dyDescent="0.2">
      <c r="A307" s="111"/>
      <c r="B307" s="113" t="s">
        <v>242</v>
      </c>
      <c r="C307" s="115" t="s">
        <v>243</v>
      </c>
      <c r="D307" s="181">
        <f>XII.!Q301</f>
        <v>2000</v>
      </c>
      <c r="E307" s="167">
        <f>I.!Q303</f>
        <v>106</v>
      </c>
      <c r="F307" s="167">
        <f>X.!Q307</f>
        <v>106</v>
      </c>
      <c r="G307" s="182">
        <f>I.!$Q304</f>
        <v>0</v>
      </c>
      <c r="H307" s="180">
        <f t="shared" ref="H307" si="1088">I307-G307</f>
        <v>0</v>
      </c>
      <c r="I307" s="180">
        <f>II.!$Q306</f>
        <v>0</v>
      </c>
      <c r="J307" s="180">
        <f t="shared" si="1060"/>
        <v>0</v>
      </c>
      <c r="K307" s="180">
        <f>III.!$Q306</f>
        <v>0</v>
      </c>
      <c r="L307" s="180">
        <f t="shared" si="1061"/>
        <v>100.55</v>
      </c>
      <c r="M307" s="180">
        <f>IV.!$Q306</f>
        <v>100.55</v>
      </c>
      <c r="N307" s="180">
        <f t="shared" si="1062"/>
        <v>0</v>
      </c>
      <c r="O307" s="180">
        <f>V.!$Q308</f>
        <v>100.55</v>
      </c>
      <c r="P307" s="180">
        <f t="shared" si="1063"/>
        <v>0</v>
      </c>
      <c r="Q307" s="180">
        <f>VI.!Q308</f>
        <v>100.55</v>
      </c>
      <c r="R307" s="180">
        <f t="shared" si="1064"/>
        <v>0</v>
      </c>
      <c r="S307" s="180">
        <f>VII.!$Q308</f>
        <v>100.55</v>
      </c>
      <c r="T307" s="180">
        <f t="shared" si="1065"/>
        <v>0</v>
      </c>
      <c r="U307" s="180">
        <f>VIII.!$Q308</f>
        <v>100.55</v>
      </c>
      <c r="V307" s="180">
        <f t="shared" si="1066"/>
        <v>0</v>
      </c>
      <c r="W307" s="180">
        <f>IX.!$Q308</f>
        <v>100.55</v>
      </c>
      <c r="X307" s="180">
        <f t="shared" si="1067"/>
        <v>0</v>
      </c>
      <c r="Y307" s="180">
        <f>X.!$Q308</f>
        <v>100.55</v>
      </c>
      <c r="Z307" s="180">
        <f t="shared" si="1068"/>
        <v>-100.55</v>
      </c>
      <c r="AA307" s="180">
        <f>XI.!$Q308</f>
        <v>0</v>
      </c>
      <c r="AB307" s="180">
        <f t="shared" si="1069"/>
        <v>0</v>
      </c>
      <c r="AC307" s="180">
        <f>XII.!$Q308</f>
        <v>0</v>
      </c>
    </row>
    <row r="308" spans="1:29" x14ac:dyDescent="0.2">
      <c r="A308" s="111"/>
      <c r="B308" s="113"/>
      <c r="C308" s="115"/>
      <c r="D308" s="181"/>
      <c r="E308" s="167"/>
      <c r="F308" s="167"/>
      <c r="G308" s="182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  <c r="AA308" s="180"/>
      <c r="AB308" s="180"/>
      <c r="AC308" s="180"/>
    </row>
    <row r="309" spans="1:29" x14ac:dyDescent="0.2">
      <c r="A309" s="111"/>
      <c r="B309" s="113" t="s">
        <v>244</v>
      </c>
      <c r="C309" s="115" t="s">
        <v>245</v>
      </c>
      <c r="D309" s="181">
        <f>XII.!Q303</f>
        <v>5800</v>
      </c>
      <c r="E309" s="167">
        <f>I.!Q305</f>
        <v>2300</v>
      </c>
      <c r="F309" s="167">
        <f>X.!Q309</f>
        <v>3200</v>
      </c>
      <c r="G309" s="182">
        <f>I.!$Q306</f>
        <v>189.01</v>
      </c>
      <c r="H309" s="180">
        <f t="shared" ref="H309" si="1089">I309-G309</f>
        <v>671.85</v>
      </c>
      <c r="I309" s="180">
        <f>II.!$Q308</f>
        <v>860.86</v>
      </c>
      <c r="J309" s="180">
        <f t="shared" si="1060"/>
        <v>188.18999999999994</v>
      </c>
      <c r="K309" s="180">
        <f>III.!$Q308</f>
        <v>1049.05</v>
      </c>
      <c r="L309" s="180">
        <f t="shared" si="1061"/>
        <v>257.78999999999996</v>
      </c>
      <c r="M309" s="180">
        <f>IV.!$Q308</f>
        <v>1306.8399999999999</v>
      </c>
      <c r="N309" s="180">
        <f t="shared" si="1062"/>
        <v>182.52999999999997</v>
      </c>
      <c r="O309" s="180">
        <f>V.!$Q310</f>
        <v>1489.37</v>
      </c>
      <c r="P309" s="180">
        <f>Q309-O309</f>
        <v>230.97000000000003</v>
      </c>
      <c r="Q309" s="180">
        <f>VI.!Q310</f>
        <v>1720.34</v>
      </c>
      <c r="R309" s="180">
        <f t="shared" si="1064"/>
        <v>156.44000000000005</v>
      </c>
      <c r="S309" s="180">
        <f>VII.!$Q310</f>
        <v>1876.78</v>
      </c>
      <c r="T309" s="180">
        <f t="shared" si="1065"/>
        <v>138.26</v>
      </c>
      <c r="U309" s="180">
        <f>VIII.!$Q310</f>
        <v>2015.04</v>
      </c>
      <c r="V309" s="180">
        <f t="shared" si="1066"/>
        <v>516.46</v>
      </c>
      <c r="W309" s="180">
        <f>IX.!$Q310</f>
        <v>2531.5</v>
      </c>
      <c r="X309" s="180">
        <f t="shared" si="1067"/>
        <v>257.51000000000022</v>
      </c>
      <c r="Y309" s="180">
        <f>X.!$Q310</f>
        <v>2789.01</v>
      </c>
      <c r="Z309" s="180">
        <f t="shared" si="1068"/>
        <v>-2789.01</v>
      </c>
      <c r="AA309" s="180">
        <f>XI.!$Q310</f>
        <v>0</v>
      </c>
      <c r="AB309" s="180">
        <f t="shared" si="1069"/>
        <v>0</v>
      </c>
      <c r="AC309" s="180">
        <f>XII.!$Q310</f>
        <v>0</v>
      </c>
    </row>
    <row r="310" spans="1:29" x14ac:dyDescent="0.2">
      <c r="A310" s="111"/>
      <c r="B310" s="113"/>
      <c r="C310" s="115"/>
      <c r="D310" s="181"/>
      <c r="E310" s="167"/>
      <c r="F310" s="167"/>
      <c r="G310" s="182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  <c r="AA310" s="180"/>
      <c r="AB310" s="180"/>
      <c r="AC310" s="180"/>
    </row>
    <row r="311" spans="1:29" x14ac:dyDescent="0.2">
      <c r="A311" s="111"/>
      <c r="B311" s="113" t="s">
        <v>246</v>
      </c>
      <c r="C311" s="115" t="s">
        <v>247</v>
      </c>
      <c r="D311" s="181">
        <f>XII.!Q305</f>
        <v>1500</v>
      </c>
      <c r="E311" s="167">
        <f>I.!Q307</f>
        <v>13700</v>
      </c>
      <c r="F311" s="167">
        <f>X.!Q311</f>
        <v>13700</v>
      </c>
      <c r="G311" s="182">
        <f>I.!$Q308</f>
        <v>12765.31</v>
      </c>
      <c r="H311" s="180">
        <f t="shared" ref="H311" si="1090">I311-G311</f>
        <v>-4108.6299999999992</v>
      </c>
      <c r="I311" s="180">
        <f>II.!$Q310</f>
        <v>8656.68</v>
      </c>
      <c r="J311" s="180">
        <f t="shared" si="1060"/>
        <v>-4156.25</v>
      </c>
      <c r="K311" s="180">
        <f>III.!$Q310</f>
        <v>4500.43</v>
      </c>
      <c r="L311" s="180">
        <f t="shared" si="1061"/>
        <v>12803.470000000001</v>
      </c>
      <c r="M311" s="180">
        <f>IV.!$Q310</f>
        <v>17303.900000000001</v>
      </c>
      <c r="N311" s="180">
        <f t="shared" si="1062"/>
        <v>-1008.1500000000015</v>
      </c>
      <c r="O311" s="180">
        <f>V.!$Q312</f>
        <v>16295.75</v>
      </c>
      <c r="P311" s="180">
        <f t="shared" si="1063"/>
        <v>-3701.8500000000004</v>
      </c>
      <c r="Q311" s="180">
        <f>VI.!Q312</f>
        <v>12593.9</v>
      </c>
      <c r="R311" s="180">
        <f t="shared" si="1064"/>
        <v>-4040.59</v>
      </c>
      <c r="S311" s="180">
        <f>VII.!$Q312</f>
        <v>8553.31</v>
      </c>
      <c r="T311" s="180">
        <f t="shared" si="1065"/>
        <v>8977.49</v>
      </c>
      <c r="U311" s="180">
        <f>VIII.!$Q312</f>
        <v>17530.8</v>
      </c>
      <c r="V311" s="180">
        <f t="shared" si="1066"/>
        <v>-3934.92</v>
      </c>
      <c r="W311" s="180">
        <f>IX.!$Q312</f>
        <v>13595.88</v>
      </c>
      <c r="X311" s="180">
        <f t="shared" si="1067"/>
        <v>-3095.7299999999996</v>
      </c>
      <c r="Y311" s="180">
        <f>X.!$Q312</f>
        <v>10500.15</v>
      </c>
      <c r="Z311" s="180">
        <f t="shared" si="1068"/>
        <v>-10500.15</v>
      </c>
      <c r="AA311" s="180">
        <f>XI.!$Q312</f>
        <v>0</v>
      </c>
      <c r="AB311" s="180">
        <f t="shared" si="1069"/>
        <v>0</v>
      </c>
      <c r="AC311" s="180">
        <f>XII.!$Q312</f>
        <v>0</v>
      </c>
    </row>
    <row r="312" spans="1:29" x14ac:dyDescent="0.2">
      <c r="A312" s="111"/>
      <c r="B312" s="113"/>
      <c r="C312" s="115"/>
      <c r="D312" s="181"/>
      <c r="E312" s="167"/>
      <c r="F312" s="167"/>
      <c r="G312" s="182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  <c r="AA312" s="180"/>
      <c r="AB312" s="180"/>
      <c r="AC312" s="180"/>
    </row>
    <row r="313" spans="1:29" x14ac:dyDescent="0.2">
      <c r="A313" s="111"/>
      <c r="B313" s="113" t="s">
        <v>248</v>
      </c>
      <c r="C313" s="115" t="s">
        <v>249</v>
      </c>
      <c r="D313" s="181">
        <f>XII.!Q307</f>
        <v>106</v>
      </c>
      <c r="E313" s="167">
        <f>I.!Q309</f>
        <v>6200</v>
      </c>
      <c r="F313" s="167">
        <f>X.!Q313</f>
        <v>7200</v>
      </c>
      <c r="G313" s="182">
        <f>I.!$Q310</f>
        <v>0</v>
      </c>
      <c r="H313" s="180">
        <f t="shared" ref="H313" si="1091">I313-G313</f>
        <v>1539.4</v>
      </c>
      <c r="I313" s="180">
        <f>II.!$Q312</f>
        <v>1539.4</v>
      </c>
      <c r="J313" s="180">
        <f t="shared" si="1060"/>
        <v>0</v>
      </c>
      <c r="K313" s="180">
        <f>III.!$Q312</f>
        <v>1539.4</v>
      </c>
      <c r="L313" s="180">
        <f t="shared" si="1061"/>
        <v>371.59999999999991</v>
      </c>
      <c r="M313" s="180">
        <f>IV.!$Q312</f>
        <v>1911</v>
      </c>
      <c r="N313" s="180">
        <f t="shared" si="1062"/>
        <v>1548.13</v>
      </c>
      <c r="O313" s="180">
        <f>V.!$Q314</f>
        <v>3459.13</v>
      </c>
      <c r="P313" s="180">
        <f t="shared" si="1063"/>
        <v>0</v>
      </c>
      <c r="Q313" s="180">
        <f>VI.!Q314</f>
        <v>3459.13</v>
      </c>
      <c r="R313" s="180">
        <f t="shared" si="1064"/>
        <v>0</v>
      </c>
      <c r="S313" s="180">
        <f>VII.!$Q314</f>
        <v>3459.13</v>
      </c>
      <c r="T313" s="180">
        <f t="shared" si="1065"/>
        <v>1727.2299999999996</v>
      </c>
      <c r="U313" s="180">
        <f>VIII.!$Q314</f>
        <v>5186.3599999999997</v>
      </c>
      <c r="V313" s="180">
        <f t="shared" si="1066"/>
        <v>9.6900000000005093</v>
      </c>
      <c r="W313" s="180">
        <f>IX.!$Q314</f>
        <v>5196.05</v>
      </c>
      <c r="X313" s="180">
        <f t="shared" si="1067"/>
        <v>589.29</v>
      </c>
      <c r="Y313" s="180">
        <f>X.!$Q314</f>
        <v>5785.34</v>
      </c>
      <c r="Z313" s="180">
        <f t="shared" si="1068"/>
        <v>-5785.34</v>
      </c>
      <c r="AA313" s="180">
        <f>XI.!$Q314</f>
        <v>0</v>
      </c>
      <c r="AB313" s="180">
        <f t="shared" si="1069"/>
        <v>0</v>
      </c>
      <c r="AC313" s="180">
        <f>XII.!$Q314</f>
        <v>0</v>
      </c>
    </row>
    <row r="314" spans="1:29" x14ac:dyDescent="0.2">
      <c r="A314" s="111"/>
      <c r="B314" s="113"/>
      <c r="C314" s="115"/>
      <c r="D314" s="181"/>
      <c r="E314" s="167"/>
      <c r="F314" s="167"/>
      <c r="G314" s="182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  <c r="AA314" s="180"/>
      <c r="AB314" s="180"/>
      <c r="AC314" s="180"/>
    </row>
    <row r="315" spans="1:29" x14ac:dyDescent="0.2">
      <c r="A315" s="111"/>
      <c r="B315" s="113" t="s">
        <v>250</v>
      </c>
      <c r="C315" s="115" t="s">
        <v>251</v>
      </c>
      <c r="D315" s="181">
        <f>XII.!Q309</f>
        <v>2300</v>
      </c>
      <c r="E315" s="167">
        <f>I.!Q311</f>
        <v>3000</v>
      </c>
      <c r="F315" s="167">
        <f>X.!Q315</f>
        <v>2670</v>
      </c>
      <c r="G315" s="182">
        <f>I.!$Q312</f>
        <v>192.07</v>
      </c>
      <c r="H315" s="180">
        <f t="shared" ref="H315" si="1092">I315-G315</f>
        <v>217.03000000000003</v>
      </c>
      <c r="I315" s="180">
        <f>II.!$Q314</f>
        <v>409.1</v>
      </c>
      <c r="J315" s="180">
        <f t="shared" si="1060"/>
        <v>209.78999999999996</v>
      </c>
      <c r="K315" s="180">
        <f>III.!$Q314</f>
        <v>618.89</v>
      </c>
      <c r="L315" s="180">
        <f t="shared" si="1061"/>
        <v>53.720000000000027</v>
      </c>
      <c r="M315" s="180">
        <f>IV.!$Q314</f>
        <v>672.61</v>
      </c>
      <c r="N315" s="180">
        <f t="shared" si="1062"/>
        <v>264.17999999999995</v>
      </c>
      <c r="O315" s="180">
        <f>V.!$Q316</f>
        <v>936.79</v>
      </c>
      <c r="P315" s="180">
        <f t="shared" si="1063"/>
        <v>219.85000000000014</v>
      </c>
      <c r="Q315" s="180">
        <f>VI.!Q316</f>
        <v>1156.6400000000001</v>
      </c>
      <c r="R315" s="180">
        <f t="shared" si="1064"/>
        <v>232.11999999999989</v>
      </c>
      <c r="S315" s="180">
        <f>VII.!$Q316</f>
        <v>1388.76</v>
      </c>
      <c r="T315" s="180">
        <f t="shared" si="1065"/>
        <v>155.34999999999991</v>
      </c>
      <c r="U315" s="180">
        <f>VIII.!$Q316</f>
        <v>1544.11</v>
      </c>
      <c r="V315" s="180">
        <f t="shared" si="1066"/>
        <v>166.37000000000012</v>
      </c>
      <c r="W315" s="180">
        <f>IX.!$Q316</f>
        <v>1710.48</v>
      </c>
      <c r="X315" s="180">
        <f t="shared" si="1067"/>
        <v>265.58999999999992</v>
      </c>
      <c r="Y315" s="180">
        <f>X.!$Q316</f>
        <v>1976.07</v>
      </c>
      <c r="Z315" s="180">
        <f t="shared" si="1068"/>
        <v>-1976.07</v>
      </c>
      <c r="AA315" s="180">
        <f>XI.!$Q316</f>
        <v>0</v>
      </c>
      <c r="AB315" s="180">
        <f t="shared" si="1069"/>
        <v>0</v>
      </c>
      <c r="AC315" s="180">
        <f>XII.!$Q316</f>
        <v>0</v>
      </c>
    </row>
    <row r="316" spans="1:29" x14ac:dyDescent="0.2">
      <c r="A316" s="111"/>
      <c r="B316" s="113"/>
      <c r="C316" s="115"/>
      <c r="D316" s="181"/>
      <c r="E316" s="167"/>
      <c r="F316" s="167"/>
      <c r="G316" s="182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</row>
    <row r="317" spans="1:29" ht="12.75" customHeight="1" x14ac:dyDescent="0.2">
      <c r="A317" s="111"/>
      <c r="B317" s="113" t="s">
        <v>252</v>
      </c>
      <c r="C317" s="115" t="s">
        <v>253</v>
      </c>
      <c r="D317" s="181">
        <f>XII.!Q311</f>
        <v>13700</v>
      </c>
      <c r="E317" s="167">
        <f>I.!Q313</f>
        <v>12000</v>
      </c>
      <c r="F317" s="167">
        <f>X.!Q317</f>
        <v>16000</v>
      </c>
      <c r="G317" s="182">
        <f>I.!$Q314</f>
        <v>1172.1099999999999</v>
      </c>
      <c r="H317" s="180">
        <f t="shared" ref="H317" si="1093">I317-G317</f>
        <v>1186.95</v>
      </c>
      <c r="I317" s="180">
        <f>II.!$Q316</f>
        <v>2359.06</v>
      </c>
      <c r="J317" s="180">
        <f t="shared" si="1060"/>
        <v>1229.04</v>
      </c>
      <c r="K317" s="180">
        <f>III.!$Q316</f>
        <v>3588.1</v>
      </c>
      <c r="L317" s="180">
        <f t="shared" si="1061"/>
        <v>1704.48</v>
      </c>
      <c r="M317" s="180">
        <f>IV.!$Q316</f>
        <v>5292.58</v>
      </c>
      <c r="N317" s="180">
        <f t="shared" si="1062"/>
        <v>1496.71</v>
      </c>
      <c r="O317" s="180">
        <f>V.!$Q318</f>
        <v>6789.29</v>
      </c>
      <c r="P317" s="180">
        <f t="shared" si="1063"/>
        <v>1151</v>
      </c>
      <c r="Q317" s="180">
        <f>VI.!Q318</f>
        <v>7940.29</v>
      </c>
      <c r="R317" s="180">
        <f t="shared" si="1064"/>
        <v>1283.7500000000009</v>
      </c>
      <c r="S317" s="180">
        <f>VII.!$Q318</f>
        <v>9224.0400000000009</v>
      </c>
      <c r="T317" s="180">
        <f t="shared" si="1065"/>
        <v>758.45999999999913</v>
      </c>
      <c r="U317" s="180">
        <f>VIII.!$Q318</f>
        <v>9982.5</v>
      </c>
      <c r="V317" s="180">
        <f t="shared" si="1066"/>
        <v>729.39999999999964</v>
      </c>
      <c r="W317" s="180">
        <f>IX.!$Q318</f>
        <v>10711.9</v>
      </c>
      <c r="X317" s="180">
        <f t="shared" si="1067"/>
        <v>925.5</v>
      </c>
      <c r="Y317" s="180">
        <f>X.!$Q318</f>
        <v>11637.4</v>
      </c>
      <c r="Z317" s="180">
        <f t="shared" si="1068"/>
        <v>-11637.4</v>
      </c>
      <c r="AA317" s="180">
        <f>XI.!$Q318</f>
        <v>0</v>
      </c>
      <c r="AB317" s="180">
        <f t="shared" si="1069"/>
        <v>0</v>
      </c>
      <c r="AC317" s="180">
        <f>XII.!$Q318</f>
        <v>0</v>
      </c>
    </row>
    <row r="318" spans="1:29" x14ac:dyDescent="0.2">
      <c r="A318" s="111"/>
      <c r="B318" s="113"/>
      <c r="C318" s="115"/>
      <c r="D318" s="181"/>
      <c r="E318" s="167"/>
      <c r="F318" s="167"/>
      <c r="G318" s="182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  <c r="AA318" s="180"/>
      <c r="AB318" s="180"/>
      <c r="AC318" s="180"/>
    </row>
    <row r="319" spans="1:29" x14ac:dyDescent="0.2">
      <c r="A319" s="111"/>
      <c r="B319" s="113" t="s">
        <v>254</v>
      </c>
      <c r="C319" s="115" t="s">
        <v>255</v>
      </c>
      <c r="D319" s="181">
        <f>XII.!Q313</f>
        <v>7200</v>
      </c>
      <c r="E319" s="167">
        <f>I.!Q315</f>
        <v>0</v>
      </c>
      <c r="F319" s="167">
        <f>X.!Q319</f>
        <v>0</v>
      </c>
      <c r="G319" s="182">
        <f>I.!$Q316</f>
        <v>0</v>
      </c>
      <c r="H319" s="180">
        <f t="shared" ref="H319" si="1094">I319-G319</f>
        <v>0</v>
      </c>
      <c r="I319" s="180">
        <f>II.!$Q318</f>
        <v>0</v>
      </c>
      <c r="J319" s="180">
        <f t="shared" si="1060"/>
        <v>0</v>
      </c>
      <c r="K319" s="180">
        <f>III.!$Q318</f>
        <v>0</v>
      </c>
      <c r="L319" s="180">
        <f t="shared" si="1061"/>
        <v>0</v>
      </c>
      <c r="M319" s="180">
        <f>IV.!$Q318</f>
        <v>0</v>
      </c>
      <c r="N319" s="180">
        <f t="shared" si="1062"/>
        <v>0</v>
      </c>
      <c r="O319" s="180">
        <f>V.!$Q320</f>
        <v>0</v>
      </c>
      <c r="P319" s="180">
        <f t="shared" si="1063"/>
        <v>0</v>
      </c>
      <c r="Q319" s="180">
        <f>VI.!Q320</f>
        <v>0</v>
      </c>
      <c r="R319" s="180">
        <f t="shared" si="1064"/>
        <v>0</v>
      </c>
      <c r="S319" s="180">
        <f>VII.!$Q320</f>
        <v>0</v>
      </c>
      <c r="T319" s="180">
        <f t="shared" si="1065"/>
        <v>0</v>
      </c>
      <c r="U319" s="180">
        <f>VIII.!$Q320</f>
        <v>0</v>
      </c>
      <c r="V319" s="180">
        <f t="shared" si="1066"/>
        <v>0</v>
      </c>
      <c r="W319" s="180">
        <f>IX.!$Q320</f>
        <v>0</v>
      </c>
      <c r="X319" s="180">
        <f t="shared" si="1067"/>
        <v>0</v>
      </c>
      <c r="Y319" s="180">
        <f>X.!$Q320</f>
        <v>0</v>
      </c>
      <c r="Z319" s="180">
        <f t="shared" si="1068"/>
        <v>0</v>
      </c>
      <c r="AA319" s="180">
        <f>XI.!$Q320</f>
        <v>0</v>
      </c>
      <c r="AB319" s="180">
        <f t="shared" si="1069"/>
        <v>0</v>
      </c>
      <c r="AC319" s="180">
        <f>XII.!$Q320</f>
        <v>0</v>
      </c>
    </row>
    <row r="320" spans="1:29" x14ac:dyDescent="0.2">
      <c r="A320" s="111"/>
      <c r="B320" s="113"/>
      <c r="C320" s="115"/>
      <c r="D320" s="181"/>
      <c r="E320" s="167"/>
      <c r="F320" s="167"/>
      <c r="G320" s="182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  <c r="AA320" s="180"/>
      <c r="AB320" s="180"/>
      <c r="AC320" s="180"/>
    </row>
    <row r="321" spans="1:29" x14ac:dyDescent="0.2">
      <c r="A321" s="111"/>
      <c r="B321" s="113" t="s">
        <v>256</v>
      </c>
      <c r="C321" s="115" t="s">
        <v>257</v>
      </c>
      <c r="D321" s="181">
        <f>XII.!Q315</f>
        <v>3000</v>
      </c>
      <c r="E321" s="167">
        <f>I.!Q317</f>
        <v>1001</v>
      </c>
      <c r="F321" s="167">
        <f>X.!Q321</f>
        <v>1101</v>
      </c>
      <c r="G321" s="182">
        <f>I.!$Q318</f>
        <v>0.32</v>
      </c>
      <c r="H321" s="180">
        <f t="shared" ref="H321" si="1095">I321-G321</f>
        <v>0.77</v>
      </c>
      <c r="I321" s="180">
        <f>II.!$Q320</f>
        <v>1.0900000000000001</v>
      </c>
      <c r="J321" s="180">
        <f t="shared" si="1060"/>
        <v>958.11</v>
      </c>
      <c r="K321" s="180">
        <f>III.!$Q320</f>
        <v>959.2</v>
      </c>
      <c r="L321" s="180">
        <f t="shared" si="1061"/>
        <v>3.0299999999999727</v>
      </c>
      <c r="M321" s="180">
        <f>IV.!$Q320</f>
        <v>962.23</v>
      </c>
      <c r="N321" s="180">
        <f t="shared" si="1062"/>
        <v>4.5099999999999909</v>
      </c>
      <c r="O321" s="180">
        <f>V.!$Q322</f>
        <v>966.74</v>
      </c>
      <c r="P321" s="180">
        <f t="shared" si="1063"/>
        <v>22.700000000000045</v>
      </c>
      <c r="Q321" s="180">
        <f>VI.!Q322</f>
        <v>989.44</v>
      </c>
      <c r="R321" s="180">
        <f t="shared" si="1064"/>
        <v>1.6599999999999682</v>
      </c>
      <c r="S321" s="180">
        <f>VII.!$Q322</f>
        <v>991.1</v>
      </c>
      <c r="T321" s="180">
        <f t="shared" si="1065"/>
        <v>2.8400000000000318</v>
      </c>
      <c r="U321" s="180">
        <f>VIII.!$Q322</f>
        <v>993.94</v>
      </c>
      <c r="V321" s="180">
        <f t="shared" si="1066"/>
        <v>2.1499999999999773</v>
      </c>
      <c r="W321" s="180">
        <f>IX.!$Q322</f>
        <v>996.09</v>
      </c>
      <c r="X321" s="180">
        <f t="shared" si="1067"/>
        <v>3.2999999999999545</v>
      </c>
      <c r="Y321" s="180">
        <f>X.!$Q322</f>
        <v>999.39</v>
      </c>
      <c r="Z321" s="180">
        <f t="shared" si="1068"/>
        <v>-999.39</v>
      </c>
      <c r="AA321" s="180">
        <f>XI.!$Q322</f>
        <v>0</v>
      </c>
      <c r="AB321" s="180">
        <f t="shared" si="1069"/>
        <v>0</v>
      </c>
      <c r="AC321" s="180">
        <f>XII.!$Q322</f>
        <v>0</v>
      </c>
    </row>
    <row r="322" spans="1:29" x14ac:dyDescent="0.2">
      <c r="A322" s="111"/>
      <c r="B322" s="113"/>
      <c r="C322" s="115"/>
      <c r="D322" s="181"/>
      <c r="E322" s="167"/>
      <c r="F322" s="167"/>
      <c r="G322" s="182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  <c r="AA322" s="180"/>
      <c r="AB322" s="180"/>
      <c r="AC322" s="180"/>
    </row>
    <row r="323" spans="1:29" x14ac:dyDescent="0.2">
      <c r="A323" s="111" t="s">
        <v>212</v>
      </c>
      <c r="B323" s="113"/>
      <c r="C323" s="115" t="s">
        <v>258</v>
      </c>
      <c r="D323" s="181">
        <f>XII.!Q317</f>
        <v>16000</v>
      </c>
      <c r="E323" s="167">
        <f>I.!Q319</f>
        <v>8506</v>
      </c>
      <c r="F323" s="167">
        <f>X.!Q323</f>
        <v>8506</v>
      </c>
      <c r="G323" s="182">
        <f>I.!$Q320</f>
        <v>0</v>
      </c>
      <c r="H323" s="180">
        <f t="shared" ref="H323" si="1096">I323-G323</f>
        <v>0</v>
      </c>
      <c r="I323" s="180">
        <f>II.!$Q322</f>
        <v>0</v>
      </c>
      <c r="J323" s="180">
        <f t="shared" si="1060"/>
        <v>2126.46</v>
      </c>
      <c r="K323" s="180">
        <f>III.!$Q322</f>
        <v>2126.46</v>
      </c>
      <c r="L323" s="180">
        <f t="shared" si="1061"/>
        <v>0</v>
      </c>
      <c r="M323" s="180">
        <f>IV.!$Q322</f>
        <v>2126.46</v>
      </c>
      <c r="N323" s="180">
        <f t="shared" si="1062"/>
        <v>0</v>
      </c>
      <c r="O323" s="180">
        <f>V.!$Q324</f>
        <v>2126.46</v>
      </c>
      <c r="P323" s="180">
        <f>Q323-O323</f>
        <v>2126.46</v>
      </c>
      <c r="Q323" s="180">
        <f>VI.!Q324</f>
        <v>4252.92</v>
      </c>
      <c r="R323" s="180">
        <f t="shared" si="1064"/>
        <v>0</v>
      </c>
      <c r="S323" s="180">
        <f>VII.!$Q324</f>
        <v>4252.92</v>
      </c>
      <c r="T323" s="180">
        <f>U323-S323</f>
        <v>0</v>
      </c>
      <c r="U323" s="180">
        <f>VIII.!$Q324</f>
        <v>4252.92</v>
      </c>
      <c r="V323" s="180">
        <f t="shared" si="1066"/>
        <v>2126.46</v>
      </c>
      <c r="W323" s="180">
        <f>IX.!$Q324</f>
        <v>6379.38</v>
      </c>
      <c r="X323" s="180">
        <f t="shared" si="1067"/>
        <v>0</v>
      </c>
      <c r="Y323" s="180">
        <f>X.!$Q324</f>
        <v>6379.38</v>
      </c>
      <c r="Z323" s="180">
        <f t="shared" si="1068"/>
        <v>-6379.38</v>
      </c>
      <c r="AA323" s="180">
        <f>XI.!$Q324</f>
        <v>0</v>
      </c>
      <c r="AB323" s="180">
        <f t="shared" si="1069"/>
        <v>0</v>
      </c>
      <c r="AC323" s="180">
        <f>XII.!$Q324</f>
        <v>0</v>
      </c>
    </row>
    <row r="324" spans="1:29" x14ac:dyDescent="0.2">
      <c r="A324" s="111"/>
      <c r="B324" s="113"/>
      <c r="C324" s="115"/>
      <c r="D324" s="181"/>
      <c r="E324" s="167"/>
      <c r="F324" s="167"/>
      <c r="G324" s="182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  <c r="AA324" s="180"/>
      <c r="AB324" s="180"/>
      <c r="AC324" s="180"/>
    </row>
    <row r="325" spans="1:29" ht="12.75" customHeight="1" x14ac:dyDescent="0.2">
      <c r="A325" s="111" t="s">
        <v>212</v>
      </c>
      <c r="B325" s="113"/>
      <c r="C325" s="115" t="s">
        <v>291</v>
      </c>
      <c r="D325" s="181">
        <f>XII.!Q319</f>
        <v>0</v>
      </c>
      <c r="E325" s="167">
        <f>I.!Q321</f>
        <v>650</v>
      </c>
      <c r="F325" s="167">
        <f>X.!Q325</f>
        <v>800</v>
      </c>
      <c r="G325" s="182">
        <f>I.!$Q322</f>
        <v>0</v>
      </c>
      <c r="H325" s="180">
        <f t="shared" ref="H325" si="1097">I325-G325</f>
        <v>0</v>
      </c>
      <c r="I325" s="180">
        <f>II.!$Q324</f>
        <v>0</v>
      </c>
      <c r="J325" s="180">
        <f t="shared" si="1060"/>
        <v>133.15</v>
      </c>
      <c r="K325" s="180">
        <f>III.!$Q324</f>
        <v>133.15</v>
      </c>
      <c r="L325" s="180">
        <f t="shared" si="1061"/>
        <v>0</v>
      </c>
      <c r="M325" s="180">
        <f>IV.!$Q324</f>
        <v>133.15</v>
      </c>
      <c r="N325" s="180">
        <f t="shared" si="1062"/>
        <v>35.569999999999993</v>
      </c>
      <c r="O325" s="180">
        <f>V.!$Q326</f>
        <v>168.72</v>
      </c>
      <c r="P325" s="180">
        <f t="shared" si="1063"/>
        <v>148.21</v>
      </c>
      <c r="Q325" s="180">
        <f>VI.!Q326</f>
        <v>316.93</v>
      </c>
      <c r="R325" s="180">
        <f t="shared" si="1064"/>
        <v>194.64</v>
      </c>
      <c r="S325" s="180">
        <f>VII.!$Q326</f>
        <v>511.57</v>
      </c>
      <c r="T325" s="180">
        <f t="shared" si="1065"/>
        <v>0</v>
      </c>
      <c r="U325" s="180">
        <f>VIII.!$Q326</f>
        <v>511.57</v>
      </c>
      <c r="V325" s="180">
        <f t="shared" si="1066"/>
        <v>198.94</v>
      </c>
      <c r="W325" s="180">
        <f>IX.!$Q326</f>
        <v>710.51</v>
      </c>
      <c r="X325" s="180">
        <f t="shared" si="1067"/>
        <v>0</v>
      </c>
      <c r="Y325" s="180">
        <f>X.!$Q326</f>
        <v>710.51</v>
      </c>
      <c r="Z325" s="180">
        <f t="shared" si="1068"/>
        <v>-710.51</v>
      </c>
      <c r="AA325" s="180">
        <f>XI.!$Q326</f>
        <v>0</v>
      </c>
      <c r="AB325" s="180">
        <f t="shared" si="1069"/>
        <v>0</v>
      </c>
      <c r="AC325" s="180">
        <f>XII.!$Q326</f>
        <v>0</v>
      </c>
    </row>
    <row r="326" spans="1:29" x14ac:dyDescent="0.2">
      <c r="A326" s="111"/>
      <c r="B326" s="113"/>
      <c r="C326" s="115"/>
      <c r="D326" s="181"/>
      <c r="E326" s="167"/>
      <c r="F326" s="167"/>
      <c r="G326" s="182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  <c r="AA326" s="180"/>
      <c r="AB326" s="180"/>
      <c r="AC326" s="180"/>
    </row>
    <row r="327" spans="1:29" x14ac:dyDescent="0.2">
      <c r="A327" s="111" t="s">
        <v>212</v>
      </c>
      <c r="B327" s="113"/>
      <c r="C327" s="115" t="s">
        <v>211</v>
      </c>
      <c r="D327" s="181">
        <f>XII.!Q321</f>
        <v>1001</v>
      </c>
      <c r="E327" s="167">
        <f>I.!Q323</f>
        <v>0</v>
      </c>
      <c r="F327" s="167">
        <f>X.!Q327</f>
        <v>810</v>
      </c>
      <c r="G327" s="182">
        <f>I.!$Q324</f>
        <v>0</v>
      </c>
      <c r="H327" s="180">
        <f t="shared" ref="H327" si="1098">I327-G327</f>
        <v>0</v>
      </c>
      <c r="I327" s="180">
        <f>II.!$Q326</f>
        <v>0</v>
      </c>
      <c r="J327" s="180">
        <f t="shared" si="1060"/>
        <v>0</v>
      </c>
      <c r="K327" s="180">
        <f>III.!$Q326</f>
        <v>0</v>
      </c>
      <c r="L327" s="180">
        <f t="shared" si="1061"/>
        <v>0</v>
      </c>
      <c r="M327" s="180">
        <f>IV.!$Q326</f>
        <v>0</v>
      </c>
      <c r="N327" s="180">
        <f t="shared" si="1062"/>
        <v>0</v>
      </c>
      <c r="O327" s="180">
        <f>V.!$Q328</f>
        <v>0</v>
      </c>
      <c r="P327" s="180">
        <f t="shared" si="1063"/>
        <v>0</v>
      </c>
      <c r="Q327" s="180">
        <f>VI.!Q328</f>
        <v>0</v>
      </c>
      <c r="R327" s="180">
        <f t="shared" si="1064"/>
        <v>0</v>
      </c>
      <c r="S327" s="180">
        <f>VII.!$Q328</f>
        <v>0</v>
      </c>
      <c r="T327" s="180">
        <f t="shared" si="1065"/>
        <v>806.4</v>
      </c>
      <c r="U327" s="180">
        <f>VIII.!$Q328</f>
        <v>806.4</v>
      </c>
      <c r="V327" s="180">
        <f t="shared" si="1066"/>
        <v>0</v>
      </c>
      <c r="W327" s="180">
        <f>IX.!$Q328</f>
        <v>806.4</v>
      </c>
      <c r="X327" s="180">
        <f t="shared" si="1067"/>
        <v>0</v>
      </c>
      <c r="Y327" s="180">
        <f>X.!$Q328</f>
        <v>806.4</v>
      </c>
      <c r="Z327" s="180">
        <f t="shared" si="1068"/>
        <v>-806.4</v>
      </c>
      <c r="AA327" s="180">
        <f>XI.!$Q328</f>
        <v>0</v>
      </c>
      <c r="AB327" s="180">
        <f t="shared" si="1069"/>
        <v>0</v>
      </c>
      <c r="AC327" s="180">
        <f>XII.!$Q328</f>
        <v>0</v>
      </c>
    </row>
    <row r="328" spans="1:29" ht="13.5" thickBot="1" x14ac:dyDescent="0.25">
      <c r="A328" s="112"/>
      <c r="B328" s="114"/>
      <c r="C328" s="116"/>
      <c r="D328" s="190"/>
      <c r="E328" s="168"/>
      <c r="F328" s="168"/>
      <c r="G328" s="191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</row>
  </sheetData>
  <mergeCells count="4536"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C216:AC217"/>
    <mergeCell ref="A216:A217"/>
    <mergeCell ref="B216:B217"/>
    <mergeCell ref="C216:C217"/>
    <mergeCell ref="D216:D217"/>
    <mergeCell ref="E216:E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Q216:Q217"/>
    <mergeCell ref="R216:R217"/>
    <mergeCell ref="F216:F217"/>
    <mergeCell ref="D80:D81"/>
    <mergeCell ref="D82:D83"/>
    <mergeCell ref="X76:X77"/>
    <mergeCell ref="Y76:Y77"/>
    <mergeCell ref="Z76:Z77"/>
    <mergeCell ref="AA76:AA77"/>
    <mergeCell ref="AB76:AB77"/>
    <mergeCell ref="AC76:AC77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AC78:AC79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2:X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Y72:Y73"/>
    <mergeCell ref="Z72:Z73"/>
    <mergeCell ref="AA72:AA73"/>
    <mergeCell ref="AB72:AB73"/>
    <mergeCell ref="AC72:AC73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AC74:AC75"/>
    <mergeCell ref="G72:G73"/>
    <mergeCell ref="H72:H73"/>
    <mergeCell ref="I72:I73"/>
    <mergeCell ref="J72:J73"/>
    <mergeCell ref="AA68:AA69"/>
    <mergeCell ref="AB68:AB69"/>
    <mergeCell ref="AC68:AC69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4:X65"/>
    <mergeCell ref="Y64:Y65"/>
    <mergeCell ref="Z64:Z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8:X69"/>
    <mergeCell ref="Y68:Y69"/>
    <mergeCell ref="Z68:Z69"/>
    <mergeCell ref="AA64:AA65"/>
    <mergeCell ref="AB64:AB65"/>
    <mergeCell ref="AC64:AC6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AC66:AC67"/>
    <mergeCell ref="G64:G65"/>
    <mergeCell ref="H64:H65"/>
    <mergeCell ref="I64:I65"/>
    <mergeCell ref="J64:J65"/>
    <mergeCell ref="K64:K65"/>
    <mergeCell ref="L64:L65"/>
    <mergeCell ref="Z60:Z61"/>
    <mergeCell ref="AA60:AA61"/>
    <mergeCell ref="AB60:AB61"/>
    <mergeCell ref="AC60:AC61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AA196:AA197"/>
    <mergeCell ref="AB196:AB197"/>
    <mergeCell ref="AC196:AC197"/>
    <mergeCell ref="B80:B81"/>
    <mergeCell ref="B82:B83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A196:A197"/>
    <mergeCell ref="B196:B197"/>
    <mergeCell ref="C196:C197"/>
    <mergeCell ref="D196:D197"/>
    <mergeCell ref="E196:E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A194:A195"/>
    <mergeCell ref="B194:B195"/>
    <mergeCell ref="C194:C195"/>
    <mergeCell ref="D194:D195"/>
    <mergeCell ref="E194:E195"/>
    <mergeCell ref="G194:G195"/>
    <mergeCell ref="H194:H195"/>
    <mergeCell ref="I194:I195"/>
    <mergeCell ref="J194:J195"/>
    <mergeCell ref="K194:K195"/>
    <mergeCell ref="L194:L195"/>
    <mergeCell ref="M194:M195"/>
    <mergeCell ref="N194:N195"/>
    <mergeCell ref="O194:O195"/>
    <mergeCell ref="P194:P195"/>
    <mergeCell ref="Q194:Q195"/>
    <mergeCell ref="R194:R195"/>
    <mergeCell ref="S194:S195"/>
    <mergeCell ref="T194:T195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V2:V3"/>
    <mergeCell ref="X2:X3"/>
    <mergeCell ref="Z2:Z3"/>
    <mergeCell ref="AB2:AB3"/>
    <mergeCell ref="A4:B5"/>
    <mergeCell ref="C4:C5"/>
    <mergeCell ref="D4:D5"/>
    <mergeCell ref="E4:E5"/>
    <mergeCell ref="G4:G5"/>
    <mergeCell ref="H4:H5"/>
    <mergeCell ref="AA4:AA5"/>
    <mergeCell ref="AB4:AB5"/>
    <mergeCell ref="AC4:AC5"/>
    <mergeCell ref="A6:B7"/>
    <mergeCell ref="C6:C7"/>
    <mergeCell ref="D6:D7"/>
    <mergeCell ref="E6:E7"/>
    <mergeCell ref="G6:G7"/>
    <mergeCell ref="H6:H7"/>
    <mergeCell ref="I6:I7"/>
    <mergeCell ref="U4:U5"/>
    <mergeCell ref="Z1:AA1"/>
    <mergeCell ref="AB1:AC1"/>
    <mergeCell ref="G2:G3"/>
    <mergeCell ref="H2:H3"/>
    <mergeCell ref="J2:J3"/>
    <mergeCell ref="L2:L3"/>
    <mergeCell ref="N2:N3"/>
    <mergeCell ref="P2:P3"/>
    <mergeCell ref="R2:R3"/>
    <mergeCell ref="T2:T3"/>
    <mergeCell ref="N1:O1"/>
    <mergeCell ref="P1:Q1"/>
    <mergeCell ref="R1:S1"/>
    <mergeCell ref="T1:U1"/>
    <mergeCell ref="V1:W1"/>
    <mergeCell ref="X1:Y1"/>
    <mergeCell ref="A1:C3"/>
    <mergeCell ref="D1:D3"/>
    <mergeCell ref="E1:E3"/>
    <mergeCell ref="H1:I1"/>
    <mergeCell ref="J1:K1"/>
    <mergeCell ref="L1:M1"/>
    <mergeCell ref="F1:F3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B6:AB7"/>
    <mergeCell ref="AC6:AC7"/>
    <mergeCell ref="A8:A9"/>
    <mergeCell ref="B8:B9"/>
    <mergeCell ref="C8:C9"/>
    <mergeCell ref="D8:D9"/>
    <mergeCell ref="E8:E9"/>
    <mergeCell ref="G8:G9"/>
    <mergeCell ref="H8:H9"/>
    <mergeCell ref="I8:I9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B8:AB9"/>
    <mergeCell ref="AC8:AC9"/>
    <mergeCell ref="C10:C11"/>
    <mergeCell ref="D10:D11"/>
    <mergeCell ref="E10:E11"/>
    <mergeCell ref="G10:G11"/>
    <mergeCell ref="H10:H11"/>
    <mergeCell ref="I10:I11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AB10:AB11"/>
    <mergeCell ref="AC10:AC11"/>
    <mergeCell ref="A12:A13"/>
    <mergeCell ref="B12:B13"/>
    <mergeCell ref="C12:C13"/>
    <mergeCell ref="D12:D13"/>
    <mergeCell ref="E12:E13"/>
    <mergeCell ref="G12:G13"/>
    <mergeCell ref="H12:H13"/>
    <mergeCell ref="I12:I13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AB12:AB13"/>
    <mergeCell ref="AC12:AC13"/>
    <mergeCell ref="A10:A11"/>
    <mergeCell ref="B10:B11"/>
    <mergeCell ref="C14:C15"/>
    <mergeCell ref="D14:D15"/>
    <mergeCell ref="E14:E15"/>
    <mergeCell ref="G14:G15"/>
    <mergeCell ref="H14:H15"/>
    <mergeCell ref="I14:I15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B14:AB15"/>
    <mergeCell ref="AC14:AC15"/>
    <mergeCell ref="A16:A17"/>
    <mergeCell ref="B16:B17"/>
    <mergeCell ref="C16:C17"/>
    <mergeCell ref="D16:D17"/>
    <mergeCell ref="E16:E17"/>
    <mergeCell ref="G16:G17"/>
    <mergeCell ref="H16:H17"/>
    <mergeCell ref="I16:I17"/>
    <mergeCell ref="V14:V15"/>
    <mergeCell ref="W14:W15"/>
    <mergeCell ref="X14:X15"/>
    <mergeCell ref="Y14:Y15"/>
    <mergeCell ref="Z14:Z15"/>
    <mergeCell ref="AA14:AA15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AB16:AB17"/>
    <mergeCell ref="AC16:AC17"/>
    <mergeCell ref="A14:A15"/>
    <mergeCell ref="B14:B15"/>
    <mergeCell ref="C18:C19"/>
    <mergeCell ref="D18:D19"/>
    <mergeCell ref="E18:E19"/>
    <mergeCell ref="G18:G19"/>
    <mergeCell ref="H18:H19"/>
    <mergeCell ref="I18:I19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B18:AB19"/>
    <mergeCell ref="AC18:AC19"/>
    <mergeCell ref="A20:A21"/>
    <mergeCell ref="B20:B21"/>
    <mergeCell ref="C20:C21"/>
    <mergeCell ref="D20:D21"/>
    <mergeCell ref="E20:E21"/>
    <mergeCell ref="G20:G21"/>
    <mergeCell ref="H20:H21"/>
    <mergeCell ref="I20:I21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B20:AB21"/>
    <mergeCell ref="AC20:AC21"/>
    <mergeCell ref="A18:A19"/>
    <mergeCell ref="B18:B19"/>
    <mergeCell ref="C22:C23"/>
    <mergeCell ref="D22:D23"/>
    <mergeCell ref="E22:E23"/>
    <mergeCell ref="G22:G23"/>
    <mergeCell ref="H22:H23"/>
    <mergeCell ref="I22:I23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B22:AB23"/>
    <mergeCell ref="AC22:AC23"/>
    <mergeCell ref="A24:A25"/>
    <mergeCell ref="B24:B25"/>
    <mergeCell ref="C24:C25"/>
    <mergeCell ref="D24:D25"/>
    <mergeCell ref="E24:E25"/>
    <mergeCell ref="G24:G25"/>
    <mergeCell ref="H24:H25"/>
    <mergeCell ref="I24:I25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AB24:AB25"/>
    <mergeCell ref="AC24:AC25"/>
    <mergeCell ref="A22:A23"/>
    <mergeCell ref="B22:B23"/>
    <mergeCell ref="C26:C27"/>
    <mergeCell ref="D26:D27"/>
    <mergeCell ref="E26:E27"/>
    <mergeCell ref="G26:G27"/>
    <mergeCell ref="H26:H27"/>
    <mergeCell ref="I26:I27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B26:AB27"/>
    <mergeCell ref="AC26:AC27"/>
    <mergeCell ref="A28:A29"/>
    <mergeCell ref="B28:B29"/>
    <mergeCell ref="C28:C29"/>
    <mergeCell ref="D28:D29"/>
    <mergeCell ref="E28:E29"/>
    <mergeCell ref="G28:G29"/>
    <mergeCell ref="H28:H29"/>
    <mergeCell ref="I28:I29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AB28:AB29"/>
    <mergeCell ref="AC28:AC29"/>
    <mergeCell ref="A26:A27"/>
    <mergeCell ref="B26:B27"/>
    <mergeCell ref="C30:C31"/>
    <mergeCell ref="D30:D31"/>
    <mergeCell ref="E30:E31"/>
    <mergeCell ref="G30:G31"/>
    <mergeCell ref="H30:H31"/>
    <mergeCell ref="I30:I31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B30:AB31"/>
    <mergeCell ref="AC30:AC31"/>
    <mergeCell ref="A32:A33"/>
    <mergeCell ref="B32:B33"/>
    <mergeCell ref="C32:C33"/>
    <mergeCell ref="D32:D33"/>
    <mergeCell ref="E32:E33"/>
    <mergeCell ref="G32:G33"/>
    <mergeCell ref="H32:H33"/>
    <mergeCell ref="I32:I33"/>
    <mergeCell ref="V30:V31"/>
    <mergeCell ref="W30:W31"/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B32:AB33"/>
    <mergeCell ref="AC32:AC33"/>
    <mergeCell ref="A30:A31"/>
    <mergeCell ref="B30:B31"/>
    <mergeCell ref="C34:C35"/>
    <mergeCell ref="D34:D35"/>
    <mergeCell ref="E34:E35"/>
    <mergeCell ref="G34:G35"/>
    <mergeCell ref="H34:H35"/>
    <mergeCell ref="I34:I35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B34:AB35"/>
    <mergeCell ref="AC34:AC35"/>
    <mergeCell ref="A36:A37"/>
    <mergeCell ref="B36:B37"/>
    <mergeCell ref="C36:C37"/>
    <mergeCell ref="D36:D37"/>
    <mergeCell ref="E36:E37"/>
    <mergeCell ref="G36:G37"/>
    <mergeCell ref="H36:H37"/>
    <mergeCell ref="I36:I37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AB36:AB37"/>
    <mergeCell ref="AC36:AC37"/>
    <mergeCell ref="A34:A35"/>
    <mergeCell ref="B34:B35"/>
    <mergeCell ref="E39:E40"/>
    <mergeCell ref="G39:G40"/>
    <mergeCell ref="H39:H40"/>
    <mergeCell ref="I39:I40"/>
    <mergeCell ref="J39:J40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F39:F40"/>
    <mergeCell ref="AC39:AC40"/>
    <mergeCell ref="A41:A42"/>
    <mergeCell ref="B41:B42"/>
    <mergeCell ref="C41:C42"/>
    <mergeCell ref="D41:D42"/>
    <mergeCell ref="E41:E42"/>
    <mergeCell ref="G41:G42"/>
    <mergeCell ref="H41:H42"/>
    <mergeCell ref="I41:I42"/>
    <mergeCell ref="J41:J42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M39:M40"/>
    <mergeCell ref="N39:N40"/>
    <mergeCell ref="O39:O40"/>
    <mergeCell ref="P39:P40"/>
    <mergeCell ref="AC41:AC42"/>
    <mergeCell ref="A39:B40"/>
    <mergeCell ref="C39:C40"/>
    <mergeCell ref="D39:D40"/>
    <mergeCell ref="D43:D44"/>
    <mergeCell ref="E43:E44"/>
    <mergeCell ref="G43:G44"/>
    <mergeCell ref="H43:H44"/>
    <mergeCell ref="I43:I44"/>
    <mergeCell ref="J43:J44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F41:F42"/>
    <mergeCell ref="F43:F44"/>
    <mergeCell ref="AC43:AC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W43:W44"/>
    <mergeCell ref="X43:X44"/>
    <mergeCell ref="Y43:Y44"/>
    <mergeCell ref="Z43:Z44"/>
    <mergeCell ref="AA43:AA44"/>
    <mergeCell ref="AB43:AB44"/>
    <mergeCell ref="Q43:Q44"/>
    <mergeCell ref="R43:R44"/>
    <mergeCell ref="S43:S44"/>
    <mergeCell ref="T43:T44"/>
    <mergeCell ref="U43:U44"/>
    <mergeCell ref="V43:V44"/>
    <mergeCell ref="K43:K44"/>
    <mergeCell ref="L43:L44"/>
    <mergeCell ref="M43:M44"/>
    <mergeCell ref="N43:N44"/>
    <mergeCell ref="O43:O44"/>
    <mergeCell ref="P43:P44"/>
    <mergeCell ref="AC45:AC46"/>
    <mergeCell ref="A43:A44"/>
    <mergeCell ref="B43:B44"/>
    <mergeCell ref="C43:C44"/>
    <mergeCell ref="D47:D48"/>
    <mergeCell ref="E47:E48"/>
    <mergeCell ref="G47:G48"/>
    <mergeCell ref="H47:H48"/>
    <mergeCell ref="I47:I48"/>
    <mergeCell ref="J47:J48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K45:K46"/>
    <mergeCell ref="L45:L46"/>
    <mergeCell ref="M45:M46"/>
    <mergeCell ref="N45:N46"/>
    <mergeCell ref="O45:O46"/>
    <mergeCell ref="P45:P46"/>
    <mergeCell ref="F45:F46"/>
    <mergeCell ref="F47:F48"/>
    <mergeCell ref="AC47:AC48"/>
    <mergeCell ref="A49:A50"/>
    <mergeCell ref="B49:B50"/>
    <mergeCell ref="C49:C50"/>
    <mergeCell ref="D49:D50"/>
    <mergeCell ref="E49:E50"/>
    <mergeCell ref="G49:G50"/>
    <mergeCell ref="H49:H50"/>
    <mergeCell ref="I49:I50"/>
    <mergeCell ref="J49:J50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C49:AC50"/>
    <mergeCell ref="A47:A48"/>
    <mergeCell ref="B47:B48"/>
    <mergeCell ref="C47:C48"/>
    <mergeCell ref="D51:D52"/>
    <mergeCell ref="E51:E52"/>
    <mergeCell ref="G51:G52"/>
    <mergeCell ref="H51:H52"/>
    <mergeCell ref="I51:I52"/>
    <mergeCell ref="J51:J52"/>
    <mergeCell ref="W49:W50"/>
    <mergeCell ref="X49:X50"/>
    <mergeCell ref="Y49:Y50"/>
    <mergeCell ref="Z49:Z50"/>
    <mergeCell ref="AA49:AA50"/>
    <mergeCell ref="AB49:AB50"/>
    <mergeCell ref="Q49:Q50"/>
    <mergeCell ref="R49:R50"/>
    <mergeCell ref="S49:S50"/>
    <mergeCell ref="T49:T50"/>
    <mergeCell ref="U49:U50"/>
    <mergeCell ref="V49:V50"/>
    <mergeCell ref="K49:K50"/>
    <mergeCell ref="L49:L50"/>
    <mergeCell ref="M49:M50"/>
    <mergeCell ref="N49:N50"/>
    <mergeCell ref="O49:O50"/>
    <mergeCell ref="P49:P50"/>
    <mergeCell ref="F49:F50"/>
    <mergeCell ref="F51:F52"/>
    <mergeCell ref="AC51:AC52"/>
    <mergeCell ref="A53:A54"/>
    <mergeCell ref="B53:B54"/>
    <mergeCell ref="C53:C54"/>
    <mergeCell ref="D53:D54"/>
    <mergeCell ref="E53:E54"/>
    <mergeCell ref="G53:G54"/>
    <mergeCell ref="H53:H54"/>
    <mergeCell ref="I53:I54"/>
    <mergeCell ref="J53:J54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AC53:AC54"/>
    <mergeCell ref="A51:A52"/>
    <mergeCell ref="B51:B52"/>
    <mergeCell ref="C51:C52"/>
    <mergeCell ref="A55:A56"/>
    <mergeCell ref="B55:B56"/>
    <mergeCell ref="C55:C56"/>
    <mergeCell ref="D55:D56"/>
    <mergeCell ref="E55:E56"/>
    <mergeCell ref="G55:G56"/>
    <mergeCell ref="H55:H56"/>
    <mergeCell ref="I55:I56"/>
    <mergeCell ref="J55:J56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F53:F54"/>
    <mergeCell ref="F55:F56"/>
    <mergeCell ref="AC55:AC56"/>
    <mergeCell ref="A58:B59"/>
    <mergeCell ref="C58:C59"/>
    <mergeCell ref="D58:D59"/>
    <mergeCell ref="E58:E59"/>
    <mergeCell ref="G58:G59"/>
    <mergeCell ref="H58:H59"/>
    <mergeCell ref="I58:I59"/>
    <mergeCell ref="J58:J59"/>
    <mergeCell ref="K58:K59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O55:O56"/>
    <mergeCell ref="P55:P56"/>
    <mergeCell ref="X58:X59"/>
    <mergeCell ref="Y58:Y59"/>
    <mergeCell ref="Z58:Z59"/>
    <mergeCell ref="AA58:AA59"/>
    <mergeCell ref="AB58:AB59"/>
    <mergeCell ref="AC58:AC59"/>
    <mergeCell ref="R58:R59"/>
    <mergeCell ref="S58:S59"/>
    <mergeCell ref="T58:T59"/>
    <mergeCell ref="U58:U59"/>
    <mergeCell ref="V58:V59"/>
    <mergeCell ref="W58:W59"/>
    <mergeCell ref="L58:L59"/>
    <mergeCell ref="M58:M59"/>
    <mergeCell ref="N58:N59"/>
    <mergeCell ref="O58:O59"/>
    <mergeCell ref="P58:P59"/>
    <mergeCell ref="Q58:Q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Z80:Z81"/>
    <mergeCell ref="AA80:AA81"/>
    <mergeCell ref="AB80:AB81"/>
    <mergeCell ref="AC80:AC81"/>
    <mergeCell ref="A85:B86"/>
    <mergeCell ref="C85:C86"/>
    <mergeCell ref="D85:D86"/>
    <mergeCell ref="E85:E86"/>
    <mergeCell ref="G85:G86"/>
    <mergeCell ref="H85:H86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A80:A81"/>
    <mergeCell ref="C80:C81"/>
    <mergeCell ref="E80:E81"/>
    <mergeCell ref="G80:G81"/>
    <mergeCell ref="AA85:AA86"/>
    <mergeCell ref="AB85:AB86"/>
    <mergeCell ref="AC85:AC86"/>
    <mergeCell ref="A87:A88"/>
    <mergeCell ref="B87:B88"/>
    <mergeCell ref="C87:C88"/>
    <mergeCell ref="D87:D88"/>
    <mergeCell ref="E87:E88"/>
    <mergeCell ref="G87:G88"/>
    <mergeCell ref="H87:H88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AA87:AA88"/>
    <mergeCell ref="AB87:AB88"/>
    <mergeCell ref="AC87:AC88"/>
    <mergeCell ref="B89:B90"/>
    <mergeCell ref="C89:C90"/>
    <mergeCell ref="D89:D90"/>
    <mergeCell ref="E89:E90"/>
    <mergeCell ref="G89:G90"/>
    <mergeCell ref="H89:H90"/>
    <mergeCell ref="U87:U88"/>
    <mergeCell ref="V87:V88"/>
    <mergeCell ref="W87:W88"/>
    <mergeCell ref="X87:X88"/>
    <mergeCell ref="Y87:Y88"/>
    <mergeCell ref="Z87:Z88"/>
    <mergeCell ref="O87:O88"/>
    <mergeCell ref="P87:P88"/>
    <mergeCell ref="Q87:Q88"/>
    <mergeCell ref="R87:R88"/>
    <mergeCell ref="S87:S88"/>
    <mergeCell ref="T87:T88"/>
    <mergeCell ref="I87:I88"/>
    <mergeCell ref="J87:J88"/>
    <mergeCell ref="K87:K88"/>
    <mergeCell ref="L87:L88"/>
    <mergeCell ref="M87:M88"/>
    <mergeCell ref="N87:N88"/>
    <mergeCell ref="AA89:AA90"/>
    <mergeCell ref="AB89:AB90"/>
    <mergeCell ref="AC89:AC90"/>
    <mergeCell ref="A91:A92"/>
    <mergeCell ref="B91:B92"/>
    <mergeCell ref="C91:C92"/>
    <mergeCell ref="D91:D92"/>
    <mergeCell ref="E91:E92"/>
    <mergeCell ref="G91:G92"/>
    <mergeCell ref="H91:H92"/>
    <mergeCell ref="U89:U90"/>
    <mergeCell ref="V89:V90"/>
    <mergeCell ref="W89:W90"/>
    <mergeCell ref="X89:X90"/>
    <mergeCell ref="Y89:Y90"/>
    <mergeCell ref="Z89:Z90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AA91:AA92"/>
    <mergeCell ref="AB91:AB92"/>
    <mergeCell ref="AC91:AC92"/>
    <mergeCell ref="A89:A90"/>
    <mergeCell ref="C93:C94"/>
    <mergeCell ref="D93:D94"/>
    <mergeCell ref="E93:E94"/>
    <mergeCell ref="G93:G94"/>
    <mergeCell ref="H93:H94"/>
    <mergeCell ref="U91:U92"/>
    <mergeCell ref="V91:V92"/>
    <mergeCell ref="W91:W92"/>
    <mergeCell ref="X91:X92"/>
    <mergeCell ref="Y91:Y92"/>
    <mergeCell ref="Z91:Z92"/>
    <mergeCell ref="O91:O92"/>
    <mergeCell ref="P91:P92"/>
    <mergeCell ref="Q91:Q92"/>
    <mergeCell ref="R91:R92"/>
    <mergeCell ref="S91:S92"/>
    <mergeCell ref="T91:T92"/>
    <mergeCell ref="I91:I92"/>
    <mergeCell ref="J91:J92"/>
    <mergeCell ref="K91:K92"/>
    <mergeCell ref="L91:L92"/>
    <mergeCell ref="M91:M92"/>
    <mergeCell ref="N91:N92"/>
    <mergeCell ref="F93:F94"/>
    <mergeCell ref="AA93:AA94"/>
    <mergeCell ref="AB93:AB94"/>
    <mergeCell ref="AC93:AC94"/>
    <mergeCell ref="A96:B97"/>
    <mergeCell ref="C96:C97"/>
    <mergeCell ref="D96:D97"/>
    <mergeCell ref="E96:E97"/>
    <mergeCell ref="G96:G97"/>
    <mergeCell ref="H96:H97"/>
    <mergeCell ref="I96:I97"/>
    <mergeCell ref="U93:U94"/>
    <mergeCell ref="V93:V94"/>
    <mergeCell ref="W93:W94"/>
    <mergeCell ref="X93:X94"/>
    <mergeCell ref="Y93:Y94"/>
    <mergeCell ref="Z93:Z94"/>
    <mergeCell ref="O93:O94"/>
    <mergeCell ref="P93:P94"/>
    <mergeCell ref="Q93:Q94"/>
    <mergeCell ref="R93:R94"/>
    <mergeCell ref="S93:S94"/>
    <mergeCell ref="T93:T94"/>
    <mergeCell ref="I93:I94"/>
    <mergeCell ref="J93:J94"/>
    <mergeCell ref="K93:K94"/>
    <mergeCell ref="L93:L94"/>
    <mergeCell ref="M93:M94"/>
    <mergeCell ref="N93:N94"/>
    <mergeCell ref="AB96:AB97"/>
    <mergeCell ref="AC96:AC97"/>
    <mergeCell ref="A93:A94"/>
    <mergeCell ref="B93:B94"/>
    <mergeCell ref="C98:C99"/>
    <mergeCell ref="D98:D99"/>
    <mergeCell ref="E98:E99"/>
    <mergeCell ref="G98:G99"/>
    <mergeCell ref="H98:H99"/>
    <mergeCell ref="I98:I99"/>
    <mergeCell ref="V96:V97"/>
    <mergeCell ref="W96:W97"/>
    <mergeCell ref="X96:X97"/>
    <mergeCell ref="Y96:Y97"/>
    <mergeCell ref="Z96:Z97"/>
    <mergeCell ref="AA96:AA97"/>
    <mergeCell ref="P96:P97"/>
    <mergeCell ref="Q96:Q97"/>
    <mergeCell ref="R96:R97"/>
    <mergeCell ref="S96:S97"/>
    <mergeCell ref="T96:T97"/>
    <mergeCell ref="U96:U97"/>
    <mergeCell ref="J96:J97"/>
    <mergeCell ref="K96:K97"/>
    <mergeCell ref="L96:L97"/>
    <mergeCell ref="M96:M97"/>
    <mergeCell ref="N96:N97"/>
    <mergeCell ref="O96:O97"/>
    <mergeCell ref="F96:F97"/>
    <mergeCell ref="F98:F99"/>
    <mergeCell ref="AB98:AB99"/>
    <mergeCell ref="AC98:AC99"/>
    <mergeCell ref="A100:A101"/>
    <mergeCell ref="B100:B101"/>
    <mergeCell ref="C100:C101"/>
    <mergeCell ref="D100:D101"/>
    <mergeCell ref="E100:E101"/>
    <mergeCell ref="G100:G101"/>
    <mergeCell ref="H100:H101"/>
    <mergeCell ref="I100:I101"/>
    <mergeCell ref="V98:V99"/>
    <mergeCell ref="W98:W99"/>
    <mergeCell ref="X98:X99"/>
    <mergeCell ref="Y98:Y99"/>
    <mergeCell ref="Z98:Z99"/>
    <mergeCell ref="AA98:AA99"/>
    <mergeCell ref="P98:P99"/>
    <mergeCell ref="Q98:Q99"/>
    <mergeCell ref="R98:R99"/>
    <mergeCell ref="S98:S99"/>
    <mergeCell ref="T98:T99"/>
    <mergeCell ref="U98:U99"/>
    <mergeCell ref="J98:J99"/>
    <mergeCell ref="K98:K99"/>
    <mergeCell ref="L98:L99"/>
    <mergeCell ref="M98:M99"/>
    <mergeCell ref="N98:N99"/>
    <mergeCell ref="O98:O99"/>
    <mergeCell ref="AB100:AB101"/>
    <mergeCell ref="AC100:AC101"/>
    <mergeCell ref="A98:A99"/>
    <mergeCell ref="B98:B99"/>
    <mergeCell ref="C102:C103"/>
    <mergeCell ref="D102:D103"/>
    <mergeCell ref="E102:E103"/>
    <mergeCell ref="G102:G103"/>
    <mergeCell ref="H102:H103"/>
    <mergeCell ref="I102:I103"/>
    <mergeCell ref="V100:V101"/>
    <mergeCell ref="W100:W101"/>
    <mergeCell ref="X100:X101"/>
    <mergeCell ref="Y100:Y101"/>
    <mergeCell ref="Z100:Z101"/>
    <mergeCell ref="AA100:AA101"/>
    <mergeCell ref="P100:P101"/>
    <mergeCell ref="Q100:Q101"/>
    <mergeCell ref="R100:R101"/>
    <mergeCell ref="S100:S101"/>
    <mergeCell ref="T100:T101"/>
    <mergeCell ref="U100:U101"/>
    <mergeCell ref="J100:J101"/>
    <mergeCell ref="K100:K101"/>
    <mergeCell ref="L100:L101"/>
    <mergeCell ref="M100:M101"/>
    <mergeCell ref="N100:N101"/>
    <mergeCell ref="O100:O101"/>
    <mergeCell ref="F100:F101"/>
    <mergeCell ref="F102:F103"/>
    <mergeCell ref="AB102:AB103"/>
    <mergeCell ref="AC102:AC103"/>
    <mergeCell ref="A104:A105"/>
    <mergeCell ref="B104:B105"/>
    <mergeCell ref="C104:C105"/>
    <mergeCell ref="D104:D105"/>
    <mergeCell ref="E104:E105"/>
    <mergeCell ref="G104:G105"/>
    <mergeCell ref="H104:H105"/>
    <mergeCell ref="I104:I105"/>
    <mergeCell ref="V102:V103"/>
    <mergeCell ref="W102:W103"/>
    <mergeCell ref="X102:X103"/>
    <mergeCell ref="Y102:Y103"/>
    <mergeCell ref="Z102:Z103"/>
    <mergeCell ref="AA102:AA103"/>
    <mergeCell ref="P102:P103"/>
    <mergeCell ref="Q102:Q103"/>
    <mergeCell ref="R102:R103"/>
    <mergeCell ref="S102:S103"/>
    <mergeCell ref="T102:T103"/>
    <mergeCell ref="U102:U103"/>
    <mergeCell ref="J102:J103"/>
    <mergeCell ref="K102:K103"/>
    <mergeCell ref="L102:L103"/>
    <mergeCell ref="M102:M103"/>
    <mergeCell ref="N102:N103"/>
    <mergeCell ref="O102:O103"/>
    <mergeCell ref="AB104:AB105"/>
    <mergeCell ref="AC104:AC105"/>
    <mergeCell ref="A102:A103"/>
    <mergeCell ref="B102:B103"/>
    <mergeCell ref="D106:D107"/>
    <mergeCell ref="E106:E107"/>
    <mergeCell ref="G106:G107"/>
    <mergeCell ref="H106:H107"/>
    <mergeCell ref="I106:I107"/>
    <mergeCell ref="V104:V105"/>
    <mergeCell ref="W104:W105"/>
    <mergeCell ref="X104:X105"/>
    <mergeCell ref="Y104:Y105"/>
    <mergeCell ref="Z104:Z105"/>
    <mergeCell ref="AA104:AA105"/>
    <mergeCell ref="P104:P105"/>
    <mergeCell ref="Q104:Q105"/>
    <mergeCell ref="R104:R105"/>
    <mergeCell ref="S104:S105"/>
    <mergeCell ref="T104:T105"/>
    <mergeCell ref="U104:U105"/>
    <mergeCell ref="J104:J105"/>
    <mergeCell ref="K104:K105"/>
    <mergeCell ref="L104:L105"/>
    <mergeCell ref="M104:M105"/>
    <mergeCell ref="N104:N105"/>
    <mergeCell ref="O104:O105"/>
    <mergeCell ref="F104:F105"/>
    <mergeCell ref="F106:F107"/>
    <mergeCell ref="AB106:AB107"/>
    <mergeCell ref="AC106:AC107"/>
    <mergeCell ref="A109:B110"/>
    <mergeCell ref="C109:C110"/>
    <mergeCell ref="D109:D110"/>
    <mergeCell ref="E109:E110"/>
    <mergeCell ref="G109:G110"/>
    <mergeCell ref="H109:H110"/>
    <mergeCell ref="I109:I110"/>
    <mergeCell ref="J109:J110"/>
    <mergeCell ref="V106:V107"/>
    <mergeCell ref="W106:W107"/>
    <mergeCell ref="X106:X107"/>
    <mergeCell ref="Y106:Y107"/>
    <mergeCell ref="Z106:Z107"/>
    <mergeCell ref="AA106:AA107"/>
    <mergeCell ref="P106:P107"/>
    <mergeCell ref="Q106:Q107"/>
    <mergeCell ref="R106:R107"/>
    <mergeCell ref="S106:S107"/>
    <mergeCell ref="T106:T107"/>
    <mergeCell ref="U106:U107"/>
    <mergeCell ref="J106:J107"/>
    <mergeCell ref="K106:K107"/>
    <mergeCell ref="L106:L107"/>
    <mergeCell ref="M106:M107"/>
    <mergeCell ref="N106:N107"/>
    <mergeCell ref="O106:O107"/>
    <mergeCell ref="AC109:AC110"/>
    <mergeCell ref="A106:A107"/>
    <mergeCell ref="B106:B107"/>
    <mergeCell ref="C106:C107"/>
    <mergeCell ref="D111:D112"/>
    <mergeCell ref="E111:E112"/>
    <mergeCell ref="G111:G112"/>
    <mergeCell ref="H111:H112"/>
    <mergeCell ref="I111:I112"/>
    <mergeCell ref="J111:J112"/>
    <mergeCell ref="W109:W110"/>
    <mergeCell ref="X109:X110"/>
    <mergeCell ref="Y109:Y110"/>
    <mergeCell ref="Z109:Z110"/>
    <mergeCell ref="AA109:AA110"/>
    <mergeCell ref="AB109:AB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F109:F110"/>
    <mergeCell ref="F111:F112"/>
    <mergeCell ref="AC111:AC112"/>
    <mergeCell ref="A113:A114"/>
    <mergeCell ref="B113:B114"/>
    <mergeCell ref="C113:C114"/>
    <mergeCell ref="D113:D114"/>
    <mergeCell ref="E113:E114"/>
    <mergeCell ref="G113:G114"/>
    <mergeCell ref="H113:H114"/>
    <mergeCell ref="I113:I114"/>
    <mergeCell ref="J113:J114"/>
    <mergeCell ref="W111:W112"/>
    <mergeCell ref="X111:X112"/>
    <mergeCell ref="Y111:Y112"/>
    <mergeCell ref="Z111:Z112"/>
    <mergeCell ref="AA111:AA112"/>
    <mergeCell ref="AB111:AB112"/>
    <mergeCell ref="Q111:Q112"/>
    <mergeCell ref="R111:R112"/>
    <mergeCell ref="S111:S112"/>
    <mergeCell ref="T111:T112"/>
    <mergeCell ref="U111:U112"/>
    <mergeCell ref="V111:V112"/>
    <mergeCell ref="K111:K112"/>
    <mergeCell ref="L111:L112"/>
    <mergeCell ref="M111:M112"/>
    <mergeCell ref="N111:N112"/>
    <mergeCell ref="O111:O112"/>
    <mergeCell ref="P111:P112"/>
    <mergeCell ref="AC113:AC114"/>
    <mergeCell ref="A111:A112"/>
    <mergeCell ref="B111:B112"/>
    <mergeCell ref="C111:C112"/>
    <mergeCell ref="Z118:Z119"/>
    <mergeCell ref="AA118:AA119"/>
    <mergeCell ref="AB118:AB119"/>
    <mergeCell ref="AC118:AC119"/>
    <mergeCell ref="A116:B117"/>
    <mergeCell ref="C116:C117"/>
    <mergeCell ref="D116:D117"/>
    <mergeCell ref="E116:E117"/>
    <mergeCell ref="G116:G117"/>
    <mergeCell ref="H116:H117"/>
    <mergeCell ref="I116:I117"/>
    <mergeCell ref="J116:J117"/>
    <mergeCell ref="K116:K117"/>
    <mergeCell ref="W113:W114"/>
    <mergeCell ref="X113:X114"/>
    <mergeCell ref="Y113:Y114"/>
    <mergeCell ref="Z113:Z114"/>
    <mergeCell ref="AA113:AA114"/>
    <mergeCell ref="AB113:AB114"/>
    <mergeCell ref="Q113:Q114"/>
    <mergeCell ref="R113:R114"/>
    <mergeCell ref="S113:S114"/>
    <mergeCell ref="T113:T114"/>
    <mergeCell ref="U113:U114"/>
    <mergeCell ref="V113:V114"/>
    <mergeCell ref="K113:K114"/>
    <mergeCell ref="L113:L114"/>
    <mergeCell ref="M113:M114"/>
    <mergeCell ref="N113:N114"/>
    <mergeCell ref="O113:O114"/>
    <mergeCell ref="P113:P114"/>
    <mergeCell ref="X116:X117"/>
    <mergeCell ref="Y116:Y117"/>
    <mergeCell ref="Z116:Z117"/>
    <mergeCell ref="AA116:AA117"/>
    <mergeCell ref="AB116:AB117"/>
    <mergeCell ref="AC116:AC117"/>
    <mergeCell ref="R116:R117"/>
    <mergeCell ref="S116:S117"/>
    <mergeCell ref="T116:T117"/>
    <mergeCell ref="U116:U117"/>
    <mergeCell ref="V116:V117"/>
    <mergeCell ref="W116:W117"/>
    <mergeCell ref="L116:L117"/>
    <mergeCell ref="M116:M117"/>
    <mergeCell ref="N116:N117"/>
    <mergeCell ref="O116:O117"/>
    <mergeCell ref="P116:P117"/>
    <mergeCell ref="Q116:Q117"/>
    <mergeCell ref="A120:A121"/>
    <mergeCell ref="B120:B121"/>
    <mergeCell ref="C120:C121"/>
    <mergeCell ref="D120:D121"/>
    <mergeCell ref="E120:E121"/>
    <mergeCell ref="G120:G121"/>
    <mergeCell ref="T118:T119"/>
    <mergeCell ref="U118:U119"/>
    <mergeCell ref="V118:V119"/>
    <mergeCell ref="W118:W119"/>
    <mergeCell ref="X118:X119"/>
    <mergeCell ref="Y118:Y119"/>
    <mergeCell ref="N118:N119"/>
    <mergeCell ref="O118:O119"/>
    <mergeCell ref="P118:P119"/>
    <mergeCell ref="Q118:Q119"/>
    <mergeCell ref="R118:R119"/>
    <mergeCell ref="S118:S119"/>
    <mergeCell ref="H118:H119"/>
    <mergeCell ref="I118:I119"/>
    <mergeCell ref="J118:J119"/>
    <mergeCell ref="K118:K119"/>
    <mergeCell ref="L118:L119"/>
    <mergeCell ref="M118:M119"/>
    <mergeCell ref="A118:A119"/>
    <mergeCell ref="B118:B119"/>
    <mergeCell ref="C118:C119"/>
    <mergeCell ref="D118:D119"/>
    <mergeCell ref="E118:E119"/>
    <mergeCell ref="G118:G119"/>
    <mergeCell ref="Z120:Z121"/>
    <mergeCell ref="AA120:AA121"/>
    <mergeCell ref="AB120:AB121"/>
    <mergeCell ref="AC120:AC121"/>
    <mergeCell ref="A122:A123"/>
    <mergeCell ref="B122:B123"/>
    <mergeCell ref="C122:C123"/>
    <mergeCell ref="D122:D123"/>
    <mergeCell ref="E122:E123"/>
    <mergeCell ref="G122:G123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M120:M121"/>
    <mergeCell ref="Z122:Z123"/>
    <mergeCell ref="AA122:AA123"/>
    <mergeCell ref="AB122:AB123"/>
    <mergeCell ref="AC122:AC123"/>
    <mergeCell ref="A126:A127"/>
    <mergeCell ref="B126:B127"/>
    <mergeCell ref="C126:C127"/>
    <mergeCell ref="D126:D127"/>
    <mergeCell ref="E126:E127"/>
    <mergeCell ref="G126:G127"/>
    <mergeCell ref="T122:T123"/>
    <mergeCell ref="U122:U123"/>
    <mergeCell ref="V122:V123"/>
    <mergeCell ref="W122:W123"/>
    <mergeCell ref="X122:X123"/>
    <mergeCell ref="Y122:Y123"/>
    <mergeCell ref="N122:N123"/>
    <mergeCell ref="O122:O123"/>
    <mergeCell ref="P122:P123"/>
    <mergeCell ref="Q122:Q123"/>
    <mergeCell ref="R122:R123"/>
    <mergeCell ref="S122:S123"/>
    <mergeCell ref="H122:H123"/>
    <mergeCell ref="I122:I123"/>
    <mergeCell ref="J122:J123"/>
    <mergeCell ref="K122:K123"/>
    <mergeCell ref="L122:L123"/>
    <mergeCell ref="M122:M123"/>
    <mergeCell ref="A124:A125"/>
    <mergeCell ref="B124:B125"/>
    <mergeCell ref="C124:C125"/>
    <mergeCell ref="D124:D125"/>
    <mergeCell ref="E124:E125"/>
    <mergeCell ref="G124:G125"/>
    <mergeCell ref="N124:N125"/>
    <mergeCell ref="O124:O125"/>
    <mergeCell ref="Z126:Z127"/>
    <mergeCell ref="AA126:AA127"/>
    <mergeCell ref="AB126:AB127"/>
    <mergeCell ref="AC126:AC127"/>
    <mergeCell ref="A128:A129"/>
    <mergeCell ref="B128:B129"/>
    <mergeCell ref="C128:C129"/>
    <mergeCell ref="D128:D129"/>
    <mergeCell ref="E128:E129"/>
    <mergeCell ref="G128:G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Z128:Z129"/>
    <mergeCell ref="AA128:AA129"/>
    <mergeCell ref="AB128:AB129"/>
    <mergeCell ref="AC128:AC129"/>
    <mergeCell ref="B130:B131"/>
    <mergeCell ref="C130:C131"/>
    <mergeCell ref="D130:D131"/>
    <mergeCell ref="E130:E131"/>
    <mergeCell ref="G130:G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H128:H129"/>
    <mergeCell ref="I128:I129"/>
    <mergeCell ref="J128:J129"/>
    <mergeCell ref="K128:K129"/>
    <mergeCell ref="L128:L129"/>
    <mergeCell ref="M128:M129"/>
    <mergeCell ref="Z130:Z131"/>
    <mergeCell ref="AA130:AA131"/>
    <mergeCell ref="AB130:AB131"/>
    <mergeCell ref="AC130:AC131"/>
    <mergeCell ref="A133:B134"/>
    <mergeCell ref="C133:C134"/>
    <mergeCell ref="D133:D134"/>
    <mergeCell ref="E133:E134"/>
    <mergeCell ref="G133:G134"/>
    <mergeCell ref="H133:H134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AA133:AA134"/>
    <mergeCell ref="AB133:AB134"/>
    <mergeCell ref="AC133:AC134"/>
    <mergeCell ref="A130:A131"/>
    <mergeCell ref="B135:B136"/>
    <mergeCell ref="C135:C136"/>
    <mergeCell ref="D135:D136"/>
    <mergeCell ref="E135:E136"/>
    <mergeCell ref="G135:G136"/>
    <mergeCell ref="H135:H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I133:I134"/>
    <mergeCell ref="J133:J134"/>
    <mergeCell ref="K133:K134"/>
    <mergeCell ref="L133:L134"/>
    <mergeCell ref="M133:M134"/>
    <mergeCell ref="N133:N134"/>
    <mergeCell ref="AA135:AA136"/>
    <mergeCell ref="AB135:AB136"/>
    <mergeCell ref="AC135:AC136"/>
    <mergeCell ref="A137:A138"/>
    <mergeCell ref="B137:B138"/>
    <mergeCell ref="C137:C138"/>
    <mergeCell ref="D137:D138"/>
    <mergeCell ref="E137:E138"/>
    <mergeCell ref="G137:G138"/>
    <mergeCell ref="H137:H138"/>
    <mergeCell ref="U135:U136"/>
    <mergeCell ref="V135:V136"/>
    <mergeCell ref="W135:W136"/>
    <mergeCell ref="X135:X136"/>
    <mergeCell ref="Y135:Y136"/>
    <mergeCell ref="Z135:Z136"/>
    <mergeCell ref="O135:O136"/>
    <mergeCell ref="P135:P136"/>
    <mergeCell ref="Q135:Q136"/>
    <mergeCell ref="R135:R136"/>
    <mergeCell ref="S135:S136"/>
    <mergeCell ref="T135:T136"/>
    <mergeCell ref="I135:I136"/>
    <mergeCell ref="J135:J136"/>
    <mergeCell ref="K135:K136"/>
    <mergeCell ref="L135:L136"/>
    <mergeCell ref="M135:M136"/>
    <mergeCell ref="N135:N136"/>
    <mergeCell ref="AA137:AA138"/>
    <mergeCell ref="AB137:AB138"/>
    <mergeCell ref="AC137:AC138"/>
    <mergeCell ref="A135:A136"/>
    <mergeCell ref="B139:B140"/>
    <mergeCell ref="C139:C140"/>
    <mergeCell ref="D139:D140"/>
    <mergeCell ref="E139:E140"/>
    <mergeCell ref="G139:G140"/>
    <mergeCell ref="H139:H140"/>
    <mergeCell ref="U137:U138"/>
    <mergeCell ref="V137:V138"/>
    <mergeCell ref="W137:W138"/>
    <mergeCell ref="X137:X138"/>
    <mergeCell ref="Y137:Y138"/>
    <mergeCell ref="Z137:Z138"/>
    <mergeCell ref="O137:O138"/>
    <mergeCell ref="P137:P138"/>
    <mergeCell ref="Q137:Q138"/>
    <mergeCell ref="R137:R138"/>
    <mergeCell ref="S137:S138"/>
    <mergeCell ref="T137:T138"/>
    <mergeCell ref="I137:I138"/>
    <mergeCell ref="J137:J138"/>
    <mergeCell ref="K137:K138"/>
    <mergeCell ref="L137:L138"/>
    <mergeCell ref="M137:M138"/>
    <mergeCell ref="N137:N138"/>
    <mergeCell ref="AA139:AA140"/>
    <mergeCell ref="AB139:AB140"/>
    <mergeCell ref="AC139:AC140"/>
    <mergeCell ref="A141:A142"/>
    <mergeCell ref="B141:B142"/>
    <mergeCell ref="C141:C142"/>
    <mergeCell ref="D141:D142"/>
    <mergeCell ref="E141:E142"/>
    <mergeCell ref="G141:G142"/>
    <mergeCell ref="H141:H142"/>
    <mergeCell ref="U139:U140"/>
    <mergeCell ref="V139:V140"/>
    <mergeCell ref="W139:W140"/>
    <mergeCell ref="X139:X140"/>
    <mergeCell ref="Y139:Y140"/>
    <mergeCell ref="Z139:Z140"/>
    <mergeCell ref="O139:O140"/>
    <mergeCell ref="P139:P140"/>
    <mergeCell ref="Q139:Q140"/>
    <mergeCell ref="R139:R140"/>
    <mergeCell ref="S139:S140"/>
    <mergeCell ref="T139:T140"/>
    <mergeCell ref="I139:I140"/>
    <mergeCell ref="J139:J140"/>
    <mergeCell ref="K139:K140"/>
    <mergeCell ref="L139:L140"/>
    <mergeCell ref="M139:M140"/>
    <mergeCell ref="N139:N140"/>
    <mergeCell ref="AA141:AA142"/>
    <mergeCell ref="AB141:AB142"/>
    <mergeCell ref="AC141:AC142"/>
    <mergeCell ref="A139:A140"/>
    <mergeCell ref="C143:C144"/>
    <mergeCell ref="D143:D144"/>
    <mergeCell ref="E143:E144"/>
    <mergeCell ref="G143:G144"/>
    <mergeCell ref="H143:H144"/>
    <mergeCell ref="U141:U142"/>
    <mergeCell ref="V141:V142"/>
    <mergeCell ref="W141:W142"/>
    <mergeCell ref="X141:X142"/>
    <mergeCell ref="Y141:Y142"/>
    <mergeCell ref="Z141:Z142"/>
    <mergeCell ref="O141:O142"/>
    <mergeCell ref="P141:P142"/>
    <mergeCell ref="Q141:Q142"/>
    <mergeCell ref="R141:R142"/>
    <mergeCell ref="S141:S142"/>
    <mergeCell ref="T141:T142"/>
    <mergeCell ref="I141:I142"/>
    <mergeCell ref="J141:J142"/>
    <mergeCell ref="K141:K142"/>
    <mergeCell ref="L141:L142"/>
    <mergeCell ref="M141:M142"/>
    <mergeCell ref="N141:N142"/>
    <mergeCell ref="AA143:AA144"/>
    <mergeCell ref="AB143:AB144"/>
    <mergeCell ref="AC143:AC144"/>
    <mergeCell ref="A146:B147"/>
    <mergeCell ref="C146:C147"/>
    <mergeCell ref="D146:D147"/>
    <mergeCell ref="E146:E147"/>
    <mergeCell ref="G146:G147"/>
    <mergeCell ref="H146:H147"/>
    <mergeCell ref="I146:I147"/>
    <mergeCell ref="U143:U144"/>
    <mergeCell ref="V143:V144"/>
    <mergeCell ref="W143:W144"/>
    <mergeCell ref="X143:X144"/>
    <mergeCell ref="Y143:Y144"/>
    <mergeCell ref="Z143:Z144"/>
    <mergeCell ref="O143:O144"/>
    <mergeCell ref="P143:P144"/>
    <mergeCell ref="Q143:Q144"/>
    <mergeCell ref="R143:R144"/>
    <mergeCell ref="S143:S144"/>
    <mergeCell ref="T143:T144"/>
    <mergeCell ref="I143:I144"/>
    <mergeCell ref="J143:J144"/>
    <mergeCell ref="K143:K144"/>
    <mergeCell ref="L143:L144"/>
    <mergeCell ref="M143:M144"/>
    <mergeCell ref="N143:N144"/>
    <mergeCell ref="AB146:AB147"/>
    <mergeCell ref="AC146:AC147"/>
    <mergeCell ref="A143:A144"/>
    <mergeCell ref="B143:B144"/>
    <mergeCell ref="D148:D149"/>
    <mergeCell ref="E148:E149"/>
    <mergeCell ref="G148:G149"/>
    <mergeCell ref="H148:H149"/>
    <mergeCell ref="I148:I149"/>
    <mergeCell ref="V146:V147"/>
    <mergeCell ref="W146:W147"/>
    <mergeCell ref="X146:X147"/>
    <mergeCell ref="Y146:Y147"/>
    <mergeCell ref="Z146:Z147"/>
    <mergeCell ref="AA146:AA147"/>
    <mergeCell ref="P146:P147"/>
    <mergeCell ref="Q146:Q147"/>
    <mergeCell ref="R146:R147"/>
    <mergeCell ref="S146:S147"/>
    <mergeCell ref="T146:T147"/>
    <mergeCell ref="U146:U147"/>
    <mergeCell ref="J146:J147"/>
    <mergeCell ref="K146:K147"/>
    <mergeCell ref="L146:L147"/>
    <mergeCell ref="M146:M147"/>
    <mergeCell ref="N146:N147"/>
    <mergeCell ref="O146:O147"/>
    <mergeCell ref="O150:O151"/>
    <mergeCell ref="AB148:AB149"/>
    <mergeCell ref="AC148:AC149"/>
    <mergeCell ref="A150:A151"/>
    <mergeCell ref="B150:B151"/>
    <mergeCell ref="C150:C151"/>
    <mergeCell ref="D150:D151"/>
    <mergeCell ref="E150:E151"/>
    <mergeCell ref="G150:G151"/>
    <mergeCell ref="H150:H151"/>
    <mergeCell ref="I150:I151"/>
    <mergeCell ref="V148:V149"/>
    <mergeCell ref="W148:W149"/>
    <mergeCell ref="X148:X149"/>
    <mergeCell ref="Y148:Y149"/>
    <mergeCell ref="Z148:Z149"/>
    <mergeCell ref="AA148:AA149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A148:A149"/>
    <mergeCell ref="B148:B149"/>
    <mergeCell ref="C148:C149"/>
    <mergeCell ref="K152:K153"/>
    <mergeCell ref="L152:L153"/>
    <mergeCell ref="M152:M153"/>
    <mergeCell ref="N152:N153"/>
    <mergeCell ref="O152:O153"/>
    <mergeCell ref="AB150:AB151"/>
    <mergeCell ref="AC150:AC151"/>
    <mergeCell ref="A152:A153"/>
    <mergeCell ref="B152:B153"/>
    <mergeCell ref="C152:C153"/>
    <mergeCell ref="D152:D153"/>
    <mergeCell ref="E152:E153"/>
    <mergeCell ref="G152:G153"/>
    <mergeCell ref="H152:H153"/>
    <mergeCell ref="I152:I153"/>
    <mergeCell ref="V150:V151"/>
    <mergeCell ref="W150:W151"/>
    <mergeCell ref="X150:X151"/>
    <mergeCell ref="Y150:Y151"/>
    <mergeCell ref="Z150:Z151"/>
    <mergeCell ref="AA150:AA151"/>
    <mergeCell ref="P150:P151"/>
    <mergeCell ref="Q150:Q151"/>
    <mergeCell ref="R150:R151"/>
    <mergeCell ref="S150:S151"/>
    <mergeCell ref="T150:T151"/>
    <mergeCell ref="U150:U151"/>
    <mergeCell ref="J150:J151"/>
    <mergeCell ref="K150:K151"/>
    <mergeCell ref="L150:L151"/>
    <mergeCell ref="M150:M151"/>
    <mergeCell ref="N150:N151"/>
    <mergeCell ref="A157:B158"/>
    <mergeCell ref="C157:C158"/>
    <mergeCell ref="D157:D158"/>
    <mergeCell ref="E157:E158"/>
    <mergeCell ref="G157:G158"/>
    <mergeCell ref="H157:H158"/>
    <mergeCell ref="I157:I158"/>
    <mergeCell ref="J157:J158"/>
    <mergeCell ref="V154:V155"/>
    <mergeCell ref="W154:W155"/>
    <mergeCell ref="X154:X155"/>
    <mergeCell ref="Y154:Y155"/>
    <mergeCell ref="Z154:Z155"/>
    <mergeCell ref="AA154:AA155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A154:A155"/>
    <mergeCell ref="B154:B155"/>
    <mergeCell ref="C154:C155"/>
    <mergeCell ref="D154:D155"/>
    <mergeCell ref="E154:E155"/>
    <mergeCell ref="G154:G155"/>
    <mergeCell ref="E173:E174"/>
    <mergeCell ref="G173:G174"/>
    <mergeCell ref="H173:H174"/>
    <mergeCell ref="I173:I174"/>
    <mergeCell ref="J173:J174"/>
    <mergeCell ref="W169:W170"/>
    <mergeCell ref="X169:X170"/>
    <mergeCell ref="Y169:Y170"/>
    <mergeCell ref="Z169:Z170"/>
    <mergeCell ref="AA169:AA170"/>
    <mergeCell ref="AB169:AB170"/>
    <mergeCell ref="Q169:Q170"/>
    <mergeCell ref="R169:R170"/>
    <mergeCell ref="S169:S170"/>
    <mergeCell ref="T169:T170"/>
    <mergeCell ref="U169:U170"/>
    <mergeCell ref="V169:V170"/>
    <mergeCell ref="K169:K170"/>
    <mergeCell ref="L169:L170"/>
    <mergeCell ref="M169:M170"/>
    <mergeCell ref="N169:N170"/>
    <mergeCell ref="O169:O170"/>
    <mergeCell ref="P169:P170"/>
    <mergeCell ref="E169:E170"/>
    <mergeCell ref="G169:G170"/>
    <mergeCell ref="H169:H170"/>
    <mergeCell ref="I169:I170"/>
    <mergeCell ref="J169:J170"/>
    <mergeCell ref="AA171:AA172"/>
    <mergeCell ref="AB171:AB172"/>
    <mergeCell ref="Q171:Q172"/>
    <mergeCell ref="R171:R172"/>
    <mergeCell ref="AC173:AC174"/>
    <mergeCell ref="A175:A176"/>
    <mergeCell ref="B175:B176"/>
    <mergeCell ref="C175:C176"/>
    <mergeCell ref="D175:D176"/>
    <mergeCell ref="E175:E176"/>
    <mergeCell ref="G175:G176"/>
    <mergeCell ref="H175:H176"/>
    <mergeCell ref="I175:I176"/>
    <mergeCell ref="J175:J176"/>
    <mergeCell ref="W173:W174"/>
    <mergeCell ref="X173:X174"/>
    <mergeCell ref="Y173:Y174"/>
    <mergeCell ref="Z173:Z174"/>
    <mergeCell ref="AA173:AA174"/>
    <mergeCell ref="AB173:AB174"/>
    <mergeCell ref="Q173:Q174"/>
    <mergeCell ref="R173:R174"/>
    <mergeCell ref="S173:S174"/>
    <mergeCell ref="T173:T174"/>
    <mergeCell ref="U173:U174"/>
    <mergeCell ref="V173:V174"/>
    <mergeCell ref="K173:K174"/>
    <mergeCell ref="L173:L174"/>
    <mergeCell ref="M173:M174"/>
    <mergeCell ref="N173:N174"/>
    <mergeCell ref="O173:O174"/>
    <mergeCell ref="P173:P174"/>
    <mergeCell ref="A173:A174"/>
    <mergeCell ref="B173:B174"/>
    <mergeCell ref="C173:C174"/>
    <mergeCell ref="D173:D174"/>
    <mergeCell ref="AC175:AC176"/>
    <mergeCell ref="A181:A182"/>
    <mergeCell ref="B181:B182"/>
    <mergeCell ref="C181:C182"/>
    <mergeCell ref="D181:D182"/>
    <mergeCell ref="E181:E182"/>
    <mergeCell ref="G181:G182"/>
    <mergeCell ref="H181:H182"/>
    <mergeCell ref="I181:I182"/>
    <mergeCell ref="J181:J182"/>
    <mergeCell ref="W175:W176"/>
    <mergeCell ref="X175:X176"/>
    <mergeCell ref="Y175:Y176"/>
    <mergeCell ref="Z175:Z176"/>
    <mergeCell ref="AA175:AA176"/>
    <mergeCell ref="AB175:AB176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AC181:AC182"/>
    <mergeCell ref="D177:D178"/>
    <mergeCell ref="E177:E178"/>
    <mergeCell ref="G177:G178"/>
    <mergeCell ref="Z186:Z187"/>
    <mergeCell ref="AA186:AA187"/>
    <mergeCell ref="AB186:AB187"/>
    <mergeCell ref="AC186:AC187"/>
    <mergeCell ref="A184:B185"/>
    <mergeCell ref="C184:C185"/>
    <mergeCell ref="D184:D185"/>
    <mergeCell ref="E184:E185"/>
    <mergeCell ref="G184:G185"/>
    <mergeCell ref="H184:H185"/>
    <mergeCell ref="I184:I185"/>
    <mergeCell ref="J184:J185"/>
    <mergeCell ref="K184:K185"/>
    <mergeCell ref="W181:W182"/>
    <mergeCell ref="X181:X182"/>
    <mergeCell ref="Y181:Y182"/>
    <mergeCell ref="Z181:Z182"/>
    <mergeCell ref="AA181:AA182"/>
    <mergeCell ref="AB181:AB182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X184:X185"/>
    <mergeCell ref="Y184:Y185"/>
    <mergeCell ref="Z184:Z185"/>
    <mergeCell ref="AA184:AA185"/>
    <mergeCell ref="AB184:AB185"/>
    <mergeCell ref="AC184:AC185"/>
    <mergeCell ref="R184:R185"/>
    <mergeCell ref="S184:S185"/>
    <mergeCell ref="T184:T185"/>
    <mergeCell ref="U184:U185"/>
    <mergeCell ref="V184:V185"/>
    <mergeCell ref="W184:W185"/>
    <mergeCell ref="L184:L185"/>
    <mergeCell ref="M184:M185"/>
    <mergeCell ref="N184:N185"/>
    <mergeCell ref="O184:O185"/>
    <mergeCell ref="P184:P185"/>
    <mergeCell ref="Q184:Q185"/>
    <mergeCell ref="A188:A189"/>
    <mergeCell ref="B188:B189"/>
    <mergeCell ref="C188:C189"/>
    <mergeCell ref="D188:D189"/>
    <mergeCell ref="E188:E189"/>
    <mergeCell ref="G188:G189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A186:A187"/>
    <mergeCell ref="B186:B187"/>
    <mergeCell ref="C186:C187"/>
    <mergeCell ref="D186:D187"/>
    <mergeCell ref="E186:E187"/>
    <mergeCell ref="G186:G187"/>
    <mergeCell ref="Z188:Z189"/>
    <mergeCell ref="AA188:AA189"/>
    <mergeCell ref="AB188:AB189"/>
    <mergeCell ref="AC188:AC189"/>
    <mergeCell ref="A190:A191"/>
    <mergeCell ref="B190:B191"/>
    <mergeCell ref="C190:C191"/>
    <mergeCell ref="D190:D191"/>
    <mergeCell ref="E190:E191"/>
    <mergeCell ref="G190:G191"/>
    <mergeCell ref="T188:T189"/>
    <mergeCell ref="U188:U189"/>
    <mergeCell ref="V188:V189"/>
    <mergeCell ref="W188:W189"/>
    <mergeCell ref="X188:X189"/>
    <mergeCell ref="Y188:Y189"/>
    <mergeCell ref="N188:N189"/>
    <mergeCell ref="O188:O189"/>
    <mergeCell ref="P188:P189"/>
    <mergeCell ref="Q188:Q189"/>
    <mergeCell ref="R188:R189"/>
    <mergeCell ref="S188:S189"/>
    <mergeCell ref="H188:H189"/>
    <mergeCell ref="I188:I189"/>
    <mergeCell ref="J188:J189"/>
    <mergeCell ref="K188:K189"/>
    <mergeCell ref="L188:L189"/>
    <mergeCell ref="M188:M189"/>
    <mergeCell ref="Z190:Z191"/>
    <mergeCell ref="AA190:AA191"/>
    <mergeCell ref="AB190:AB191"/>
    <mergeCell ref="AC190:AC191"/>
    <mergeCell ref="A192:A193"/>
    <mergeCell ref="B192:B193"/>
    <mergeCell ref="C192:C193"/>
    <mergeCell ref="D192:D193"/>
    <mergeCell ref="E192:E193"/>
    <mergeCell ref="G192:G193"/>
    <mergeCell ref="T190:T191"/>
    <mergeCell ref="U190:U191"/>
    <mergeCell ref="V190:V191"/>
    <mergeCell ref="W190:W191"/>
    <mergeCell ref="X190:X191"/>
    <mergeCell ref="Y190:Y191"/>
    <mergeCell ref="N190:N191"/>
    <mergeCell ref="O190:O191"/>
    <mergeCell ref="P190:P191"/>
    <mergeCell ref="Q190:Q191"/>
    <mergeCell ref="R190:R191"/>
    <mergeCell ref="S190:S191"/>
    <mergeCell ref="H190:H191"/>
    <mergeCell ref="I190:I191"/>
    <mergeCell ref="J190:J191"/>
    <mergeCell ref="K190:K191"/>
    <mergeCell ref="L190:L191"/>
    <mergeCell ref="M190:M191"/>
    <mergeCell ref="Z192:Z193"/>
    <mergeCell ref="AA192:AA193"/>
    <mergeCell ref="AB192:AB193"/>
    <mergeCell ref="AC192:AC193"/>
    <mergeCell ref="A198:A199"/>
    <mergeCell ref="B198:B199"/>
    <mergeCell ref="C198:C199"/>
    <mergeCell ref="D198:D199"/>
    <mergeCell ref="E198:E199"/>
    <mergeCell ref="G198:G199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Z198:Z199"/>
    <mergeCell ref="AA198:AA199"/>
    <mergeCell ref="AB198:AB199"/>
    <mergeCell ref="AC198:AC199"/>
    <mergeCell ref="B200:B201"/>
    <mergeCell ref="C200:C201"/>
    <mergeCell ref="D200:D201"/>
    <mergeCell ref="E200:E201"/>
    <mergeCell ref="G200:G201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AA200:AA201"/>
    <mergeCell ref="AB200:AB201"/>
    <mergeCell ref="AC200:AC201"/>
    <mergeCell ref="A204:A205"/>
    <mergeCell ref="B204:B205"/>
    <mergeCell ref="C204:C205"/>
    <mergeCell ref="D204:D205"/>
    <mergeCell ref="E204:E205"/>
    <mergeCell ref="G204:G205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Z204:Z205"/>
    <mergeCell ref="AA204:AA205"/>
    <mergeCell ref="AB204:AB205"/>
    <mergeCell ref="AC204:AC205"/>
    <mergeCell ref="A200:A201"/>
    <mergeCell ref="A206:A207"/>
    <mergeCell ref="B206:B207"/>
    <mergeCell ref="C206:C207"/>
    <mergeCell ref="D206:D207"/>
    <mergeCell ref="E206:E207"/>
    <mergeCell ref="G206:G207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F204:F205"/>
    <mergeCell ref="F206:F207"/>
    <mergeCell ref="Z206:Z207"/>
    <mergeCell ref="AA206:AA207"/>
    <mergeCell ref="AB206:AB207"/>
    <mergeCell ref="AC206:AC207"/>
    <mergeCell ref="A208:A209"/>
    <mergeCell ref="B208:B209"/>
    <mergeCell ref="C208:C209"/>
    <mergeCell ref="D208:D209"/>
    <mergeCell ref="E208:E209"/>
    <mergeCell ref="G208:G209"/>
    <mergeCell ref="T206:T207"/>
    <mergeCell ref="U206:U207"/>
    <mergeCell ref="V206:V207"/>
    <mergeCell ref="W206:W207"/>
    <mergeCell ref="X206:X207"/>
    <mergeCell ref="Y206:Y207"/>
    <mergeCell ref="N206:N207"/>
    <mergeCell ref="O206:O207"/>
    <mergeCell ref="P206:P207"/>
    <mergeCell ref="Q206:Q207"/>
    <mergeCell ref="R206:R207"/>
    <mergeCell ref="S206:S207"/>
    <mergeCell ref="H206:H207"/>
    <mergeCell ref="I206:I207"/>
    <mergeCell ref="J206:J207"/>
    <mergeCell ref="K206:K207"/>
    <mergeCell ref="L206:L207"/>
    <mergeCell ref="M206:M207"/>
    <mergeCell ref="Z208:Z209"/>
    <mergeCell ref="AA208:AA209"/>
    <mergeCell ref="AB208:AB209"/>
    <mergeCell ref="AC208:AC209"/>
    <mergeCell ref="A210:A211"/>
    <mergeCell ref="B210:B211"/>
    <mergeCell ref="C210:C211"/>
    <mergeCell ref="D210:D211"/>
    <mergeCell ref="E210:E211"/>
    <mergeCell ref="G210:G211"/>
    <mergeCell ref="T208:T209"/>
    <mergeCell ref="U208:U209"/>
    <mergeCell ref="V208:V209"/>
    <mergeCell ref="W208:W209"/>
    <mergeCell ref="X208:X209"/>
    <mergeCell ref="Y208:Y209"/>
    <mergeCell ref="N208:N209"/>
    <mergeCell ref="O208:O209"/>
    <mergeCell ref="P208:P209"/>
    <mergeCell ref="Q208:Q209"/>
    <mergeCell ref="R208:R209"/>
    <mergeCell ref="S208:S209"/>
    <mergeCell ref="H208:H209"/>
    <mergeCell ref="I208:I209"/>
    <mergeCell ref="J208:J209"/>
    <mergeCell ref="K208:K209"/>
    <mergeCell ref="L208:L209"/>
    <mergeCell ref="M208:M209"/>
    <mergeCell ref="F208:F209"/>
    <mergeCell ref="F210:F211"/>
    <mergeCell ref="Z210:Z211"/>
    <mergeCell ref="AA210:AA211"/>
    <mergeCell ref="AB210:AB211"/>
    <mergeCell ref="AC210:AC211"/>
    <mergeCell ref="A212:A213"/>
    <mergeCell ref="B212:B213"/>
    <mergeCell ref="C212:C213"/>
    <mergeCell ref="D212:D213"/>
    <mergeCell ref="E212:E213"/>
    <mergeCell ref="G212:G213"/>
    <mergeCell ref="T210:T211"/>
    <mergeCell ref="U210:U211"/>
    <mergeCell ref="V210:V211"/>
    <mergeCell ref="W210:W211"/>
    <mergeCell ref="X210:X211"/>
    <mergeCell ref="Y210:Y211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Z212:Z213"/>
    <mergeCell ref="AA212:AA213"/>
    <mergeCell ref="AB212:AB213"/>
    <mergeCell ref="AC212:AC213"/>
    <mergeCell ref="A214:A215"/>
    <mergeCell ref="B214:B215"/>
    <mergeCell ref="C214:C215"/>
    <mergeCell ref="D214:D215"/>
    <mergeCell ref="E214:E215"/>
    <mergeCell ref="G214:G215"/>
    <mergeCell ref="T212:T213"/>
    <mergeCell ref="U212:U213"/>
    <mergeCell ref="V212:V213"/>
    <mergeCell ref="W212:W213"/>
    <mergeCell ref="X212:X213"/>
    <mergeCell ref="Y212:Y213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F212:F213"/>
    <mergeCell ref="F214:F215"/>
    <mergeCell ref="Z214:Z215"/>
    <mergeCell ref="AA214:AA215"/>
    <mergeCell ref="AB214:AB215"/>
    <mergeCell ref="AC214:AC215"/>
    <mergeCell ref="A218:A219"/>
    <mergeCell ref="B218:B219"/>
    <mergeCell ref="C218:C219"/>
    <mergeCell ref="D218:D219"/>
    <mergeCell ref="E218:E219"/>
    <mergeCell ref="G218:G219"/>
    <mergeCell ref="T214:T215"/>
    <mergeCell ref="U214:U215"/>
    <mergeCell ref="V214:V215"/>
    <mergeCell ref="W214:W215"/>
    <mergeCell ref="X214:X215"/>
    <mergeCell ref="Y214:Y215"/>
    <mergeCell ref="N214:N215"/>
    <mergeCell ref="O214:O215"/>
    <mergeCell ref="P214:P215"/>
    <mergeCell ref="Q214:Q215"/>
    <mergeCell ref="R214:R215"/>
    <mergeCell ref="S214:S215"/>
    <mergeCell ref="H214:H215"/>
    <mergeCell ref="I214:I215"/>
    <mergeCell ref="J214:J215"/>
    <mergeCell ref="K214:K215"/>
    <mergeCell ref="L214:L215"/>
    <mergeCell ref="M214:M215"/>
    <mergeCell ref="Z218:Z219"/>
    <mergeCell ref="AA218:AA219"/>
    <mergeCell ref="AB218:AB219"/>
    <mergeCell ref="AC218:AC219"/>
    <mergeCell ref="A220:A221"/>
    <mergeCell ref="B220:B221"/>
    <mergeCell ref="C220:C221"/>
    <mergeCell ref="D220:D221"/>
    <mergeCell ref="E220:E221"/>
    <mergeCell ref="G220:G221"/>
    <mergeCell ref="T218:T219"/>
    <mergeCell ref="U218:U219"/>
    <mergeCell ref="V218:V219"/>
    <mergeCell ref="W218:W219"/>
    <mergeCell ref="X218:X219"/>
    <mergeCell ref="Y218:Y219"/>
    <mergeCell ref="N218:N219"/>
    <mergeCell ref="O218:O219"/>
    <mergeCell ref="P218:P219"/>
    <mergeCell ref="Q218:Q219"/>
    <mergeCell ref="R218:R219"/>
    <mergeCell ref="S218:S219"/>
    <mergeCell ref="H218:H219"/>
    <mergeCell ref="I218:I219"/>
    <mergeCell ref="J218:J219"/>
    <mergeCell ref="K218:K219"/>
    <mergeCell ref="L218:L219"/>
    <mergeCell ref="M218:M219"/>
    <mergeCell ref="F218:F219"/>
    <mergeCell ref="F220:F221"/>
    <mergeCell ref="Z220:Z221"/>
    <mergeCell ref="AA220:AA221"/>
    <mergeCell ref="AB220:AB221"/>
    <mergeCell ref="AC220:AC221"/>
    <mergeCell ref="A222:A223"/>
    <mergeCell ref="B222:B223"/>
    <mergeCell ref="C222:C223"/>
    <mergeCell ref="D222:D223"/>
    <mergeCell ref="E222:E223"/>
    <mergeCell ref="G222:G223"/>
    <mergeCell ref="T220:T221"/>
    <mergeCell ref="U220:U221"/>
    <mergeCell ref="V220:V221"/>
    <mergeCell ref="W220:W221"/>
    <mergeCell ref="X220:X221"/>
    <mergeCell ref="Y220:Y221"/>
    <mergeCell ref="N220:N221"/>
    <mergeCell ref="O220:O221"/>
    <mergeCell ref="P220:P221"/>
    <mergeCell ref="Q220:Q221"/>
    <mergeCell ref="R220:R221"/>
    <mergeCell ref="S220:S221"/>
    <mergeCell ref="H220:H221"/>
    <mergeCell ref="I220:I221"/>
    <mergeCell ref="J220:J221"/>
    <mergeCell ref="K220:K221"/>
    <mergeCell ref="L220:L221"/>
    <mergeCell ref="M220:M221"/>
    <mergeCell ref="Z222:Z223"/>
    <mergeCell ref="AA222:AA223"/>
    <mergeCell ref="AB222:AB223"/>
    <mergeCell ref="AC222:AC223"/>
    <mergeCell ref="C225:C226"/>
    <mergeCell ref="D225:D226"/>
    <mergeCell ref="E225:E226"/>
    <mergeCell ref="G225:G226"/>
    <mergeCell ref="H225:H226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F222:F223"/>
    <mergeCell ref="F225:F226"/>
    <mergeCell ref="AA225:AA226"/>
    <mergeCell ref="AB225:AB226"/>
    <mergeCell ref="AC225:AC226"/>
    <mergeCell ref="A227:A228"/>
    <mergeCell ref="B227:B228"/>
    <mergeCell ref="C227:C228"/>
    <mergeCell ref="D227:D228"/>
    <mergeCell ref="E227:E228"/>
    <mergeCell ref="G227:G228"/>
    <mergeCell ref="H227:H228"/>
    <mergeCell ref="U225:U226"/>
    <mergeCell ref="V225:V226"/>
    <mergeCell ref="W225:W226"/>
    <mergeCell ref="X225:X226"/>
    <mergeCell ref="Y225:Y226"/>
    <mergeCell ref="Z225:Z226"/>
    <mergeCell ref="O225:O226"/>
    <mergeCell ref="P225:P226"/>
    <mergeCell ref="Q225:Q226"/>
    <mergeCell ref="R225:R226"/>
    <mergeCell ref="S225:S226"/>
    <mergeCell ref="T225:T226"/>
    <mergeCell ref="I225:I226"/>
    <mergeCell ref="J225:J226"/>
    <mergeCell ref="K225:K226"/>
    <mergeCell ref="L225:L226"/>
    <mergeCell ref="M225:M226"/>
    <mergeCell ref="N225:N226"/>
    <mergeCell ref="AA227:AA228"/>
    <mergeCell ref="AB227:AB228"/>
    <mergeCell ref="AC227:AC228"/>
    <mergeCell ref="A225:B226"/>
    <mergeCell ref="B229:B230"/>
    <mergeCell ref="C229:C230"/>
    <mergeCell ref="D229:D230"/>
    <mergeCell ref="E229:E230"/>
    <mergeCell ref="G229:G230"/>
    <mergeCell ref="H229:H230"/>
    <mergeCell ref="U227:U228"/>
    <mergeCell ref="V227:V228"/>
    <mergeCell ref="W227:W228"/>
    <mergeCell ref="X227:X228"/>
    <mergeCell ref="Y227:Y228"/>
    <mergeCell ref="Z227:Z228"/>
    <mergeCell ref="O227:O228"/>
    <mergeCell ref="P227:P228"/>
    <mergeCell ref="Q227:Q228"/>
    <mergeCell ref="R227:R228"/>
    <mergeCell ref="S227:S228"/>
    <mergeCell ref="T227:T228"/>
    <mergeCell ref="I227:I228"/>
    <mergeCell ref="J227:J228"/>
    <mergeCell ref="K227:K228"/>
    <mergeCell ref="L227:L228"/>
    <mergeCell ref="M227:M228"/>
    <mergeCell ref="N227:N228"/>
    <mergeCell ref="F227:F228"/>
    <mergeCell ref="F229:F230"/>
    <mergeCell ref="AA229:AA230"/>
    <mergeCell ref="AB229:AB230"/>
    <mergeCell ref="AC229:AC230"/>
    <mergeCell ref="A231:A232"/>
    <mergeCell ref="B231:B232"/>
    <mergeCell ref="C231:C232"/>
    <mergeCell ref="D231:D232"/>
    <mergeCell ref="E231:E232"/>
    <mergeCell ref="G231:G232"/>
    <mergeCell ref="H231:H232"/>
    <mergeCell ref="U229:U230"/>
    <mergeCell ref="V229:V230"/>
    <mergeCell ref="W229:W230"/>
    <mergeCell ref="X229:X230"/>
    <mergeCell ref="Y229:Y230"/>
    <mergeCell ref="Z229:Z230"/>
    <mergeCell ref="O229:O230"/>
    <mergeCell ref="P229:P230"/>
    <mergeCell ref="Q229:Q230"/>
    <mergeCell ref="R229:R230"/>
    <mergeCell ref="S229:S230"/>
    <mergeCell ref="T229:T230"/>
    <mergeCell ref="I229:I230"/>
    <mergeCell ref="J229:J230"/>
    <mergeCell ref="K229:K230"/>
    <mergeCell ref="L229:L230"/>
    <mergeCell ref="M229:M230"/>
    <mergeCell ref="N229:N230"/>
    <mergeCell ref="AA231:AA232"/>
    <mergeCell ref="AB231:AB232"/>
    <mergeCell ref="AC231:AC232"/>
    <mergeCell ref="A229:A230"/>
    <mergeCell ref="B233:B234"/>
    <mergeCell ref="C233:C234"/>
    <mergeCell ref="D233:D234"/>
    <mergeCell ref="E233:E234"/>
    <mergeCell ref="G233:G234"/>
    <mergeCell ref="H233:H234"/>
    <mergeCell ref="U231:U232"/>
    <mergeCell ref="V231:V232"/>
    <mergeCell ref="W231:W232"/>
    <mergeCell ref="X231:X232"/>
    <mergeCell ref="Y231:Y232"/>
    <mergeCell ref="Z231:Z232"/>
    <mergeCell ref="O231:O232"/>
    <mergeCell ref="P231:P232"/>
    <mergeCell ref="Q231:Q232"/>
    <mergeCell ref="R231:R232"/>
    <mergeCell ref="S231:S232"/>
    <mergeCell ref="T231:T232"/>
    <mergeCell ref="I231:I232"/>
    <mergeCell ref="J231:J232"/>
    <mergeCell ref="K231:K232"/>
    <mergeCell ref="L231:L232"/>
    <mergeCell ref="M231:M232"/>
    <mergeCell ref="N231:N232"/>
    <mergeCell ref="F231:F232"/>
    <mergeCell ref="F233:F234"/>
    <mergeCell ref="AA233:AA234"/>
    <mergeCell ref="AB233:AB234"/>
    <mergeCell ref="AC233:AC234"/>
    <mergeCell ref="A235:A236"/>
    <mergeCell ref="B235:B236"/>
    <mergeCell ref="C235:C236"/>
    <mergeCell ref="D235:D236"/>
    <mergeCell ref="E235:E236"/>
    <mergeCell ref="G235:G236"/>
    <mergeCell ref="H235:H236"/>
    <mergeCell ref="U233:U234"/>
    <mergeCell ref="V233:V234"/>
    <mergeCell ref="W233:W234"/>
    <mergeCell ref="X233:X234"/>
    <mergeCell ref="Y233:Y234"/>
    <mergeCell ref="Z233:Z234"/>
    <mergeCell ref="O233:O234"/>
    <mergeCell ref="P233:P234"/>
    <mergeCell ref="Q233:Q234"/>
    <mergeCell ref="R233:R234"/>
    <mergeCell ref="S233:S234"/>
    <mergeCell ref="T233:T234"/>
    <mergeCell ref="I233:I234"/>
    <mergeCell ref="J233:J234"/>
    <mergeCell ref="K233:K234"/>
    <mergeCell ref="L233:L234"/>
    <mergeCell ref="M233:M234"/>
    <mergeCell ref="N233:N234"/>
    <mergeCell ref="AA235:AA236"/>
    <mergeCell ref="AB235:AB236"/>
    <mergeCell ref="AC235:AC236"/>
    <mergeCell ref="A233:A234"/>
    <mergeCell ref="B237:B238"/>
    <mergeCell ref="C237:C238"/>
    <mergeCell ref="D237:D238"/>
    <mergeCell ref="E237:E238"/>
    <mergeCell ref="G237:G238"/>
    <mergeCell ref="H237:H238"/>
    <mergeCell ref="U235:U236"/>
    <mergeCell ref="V235:V236"/>
    <mergeCell ref="W235:W236"/>
    <mergeCell ref="X235:X236"/>
    <mergeCell ref="Y235:Y236"/>
    <mergeCell ref="Z235:Z236"/>
    <mergeCell ref="O235:O236"/>
    <mergeCell ref="P235:P236"/>
    <mergeCell ref="Q235:Q236"/>
    <mergeCell ref="R235:R236"/>
    <mergeCell ref="S235:S236"/>
    <mergeCell ref="T235:T236"/>
    <mergeCell ref="I235:I236"/>
    <mergeCell ref="J235:J236"/>
    <mergeCell ref="K235:K236"/>
    <mergeCell ref="L235:L236"/>
    <mergeCell ref="M235:M236"/>
    <mergeCell ref="N235:N236"/>
    <mergeCell ref="F235:F236"/>
    <mergeCell ref="F237:F238"/>
    <mergeCell ref="AA237:AA238"/>
    <mergeCell ref="AB237:AB238"/>
    <mergeCell ref="AC237:AC238"/>
    <mergeCell ref="A239:A240"/>
    <mergeCell ref="B239:B240"/>
    <mergeCell ref="C239:C240"/>
    <mergeCell ref="D239:D240"/>
    <mergeCell ref="E239:E240"/>
    <mergeCell ref="G239:G240"/>
    <mergeCell ref="H239:H240"/>
    <mergeCell ref="U237:U238"/>
    <mergeCell ref="V237:V238"/>
    <mergeCell ref="W237:W238"/>
    <mergeCell ref="X237:X238"/>
    <mergeCell ref="Y237:Y238"/>
    <mergeCell ref="Z237:Z238"/>
    <mergeCell ref="O237:O238"/>
    <mergeCell ref="P237:P238"/>
    <mergeCell ref="Q237:Q238"/>
    <mergeCell ref="R237:R238"/>
    <mergeCell ref="S237:S238"/>
    <mergeCell ref="T237:T238"/>
    <mergeCell ref="I237:I238"/>
    <mergeCell ref="J237:J238"/>
    <mergeCell ref="K237:K238"/>
    <mergeCell ref="L237:L238"/>
    <mergeCell ref="M237:M238"/>
    <mergeCell ref="N237:N238"/>
    <mergeCell ref="AA239:AA240"/>
    <mergeCell ref="AB239:AB240"/>
    <mergeCell ref="AC239:AC240"/>
    <mergeCell ref="A237:A238"/>
    <mergeCell ref="B241:B242"/>
    <mergeCell ref="C241:C242"/>
    <mergeCell ref="D241:D242"/>
    <mergeCell ref="E241:E242"/>
    <mergeCell ref="G241:G242"/>
    <mergeCell ref="H241:H242"/>
    <mergeCell ref="U239:U240"/>
    <mergeCell ref="V239:V240"/>
    <mergeCell ref="W239:W240"/>
    <mergeCell ref="X239:X240"/>
    <mergeCell ref="Y239:Y240"/>
    <mergeCell ref="Z239:Z240"/>
    <mergeCell ref="O239:O240"/>
    <mergeCell ref="P239:P240"/>
    <mergeCell ref="Q239:Q240"/>
    <mergeCell ref="R239:R240"/>
    <mergeCell ref="S239:S240"/>
    <mergeCell ref="T239:T240"/>
    <mergeCell ref="I239:I240"/>
    <mergeCell ref="J239:J240"/>
    <mergeCell ref="K239:K240"/>
    <mergeCell ref="L239:L240"/>
    <mergeCell ref="M239:M240"/>
    <mergeCell ref="N239:N240"/>
    <mergeCell ref="F239:F240"/>
    <mergeCell ref="F241:F242"/>
    <mergeCell ref="AA241:AA242"/>
    <mergeCell ref="AB241:AB242"/>
    <mergeCell ref="AC241:AC242"/>
    <mergeCell ref="A243:A244"/>
    <mergeCell ref="B243:B244"/>
    <mergeCell ref="C243:C244"/>
    <mergeCell ref="D243:D244"/>
    <mergeCell ref="E243:E244"/>
    <mergeCell ref="G243:G244"/>
    <mergeCell ref="H243:H244"/>
    <mergeCell ref="U241:U242"/>
    <mergeCell ref="V241:V242"/>
    <mergeCell ref="W241:W242"/>
    <mergeCell ref="X241:X242"/>
    <mergeCell ref="Y241:Y242"/>
    <mergeCell ref="Z241:Z242"/>
    <mergeCell ref="O241:O242"/>
    <mergeCell ref="P241:P242"/>
    <mergeCell ref="Q241:Q242"/>
    <mergeCell ref="R241:R242"/>
    <mergeCell ref="S241:S242"/>
    <mergeCell ref="T241:T242"/>
    <mergeCell ref="I241:I242"/>
    <mergeCell ref="J241:J242"/>
    <mergeCell ref="K241:K242"/>
    <mergeCell ref="L241:L242"/>
    <mergeCell ref="M241:M242"/>
    <mergeCell ref="N241:N242"/>
    <mergeCell ref="AA243:AA244"/>
    <mergeCell ref="AB243:AB244"/>
    <mergeCell ref="AC243:AC244"/>
    <mergeCell ref="A241:A242"/>
    <mergeCell ref="C245:C246"/>
    <mergeCell ref="D245:D246"/>
    <mergeCell ref="E245:E246"/>
    <mergeCell ref="G245:G246"/>
    <mergeCell ref="H245:H246"/>
    <mergeCell ref="U243:U244"/>
    <mergeCell ref="V243:V244"/>
    <mergeCell ref="W243:W244"/>
    <mergeCell ref="X243:X244"/>
    <mergeCell ref="Y243:Y244"/>
    <mergeCell ref="Z243:Z244"/>
    <mergeCell ref="O243:O244"/>
    <mergeCell ref="P243:P244"/>
    <mergeCell ref="Q243:Q244"/>
    <mergeCell ref="R243:R244"/>
    <mergeCell ref="S243:S244"/>
    <mergeCell ref="T243:T244"/>
    <mergeCell ref="I243:I244"/>
    <mergeCell ref="J243:J244"/>
    <mergeCell ref="K243:K244"/>
    <mergeCell ref="L243:L244"/>
    <mergeCell ref="M243:M244"/>
    <mergeCell ref="N243:N244"/>
    <mergeCell ref="F243:F244"/>
    <mergeCell ref="F245:F246"/>
    <mergeCell ref="AA245:AA246"/>
    <mergeCell ref="AB245:AB246"/>
    <mergeCell ref="AC245:AC246"/>
    <mergeCell ref="A248:B249"/>
    <mergeCell ref="C248:C249"/>
    <mergeCell ref="D248:D249"/>
    <mergeCell ref="E248:E249"/>
    <mergeCell ref="G248:G249"/>
    <mergeCell ref="H248:H249"/>
    <mergeCell ref="I248:I249"/>
    <mergeCell ref="U245:U246"/>
    <mergeCell ref="V245:V246"/>
    <mergeCell ref="W245:W246"/>
    <mergeCell ref="X245:X246"/>
    <mergeCell ref="Y245:Y246"/>
    <mergeCell ref="Z245:Z246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AB248:AB249"/>
    <mergeCell ref="AC248:AC249"/>
    <mergeCell ref="A245:A246"/>
    <mergeCell ref="B245:B246"/>
    <mergeCell ref="C250:C251"/>
    <mergeCell ref="D250:D251"/>
    <mergeCell ref="E250:E251"/>
    <mergeCell ref="G250:G251"/>
    <mergeCell ref="H250:H251"/>
    <mergeCell ref="I250:I251"/>
    <mergeCell ref="V248:V249"/>
    <mergeCell ref="W248:W249"/>
    <mergeCell ref="X248:X249"/>
    <mergeCell ref="Y248:Y249"/>
    <mergeCell ref="Z248:Z249"/>
    <mergeCell ref="AA248:AA249"/>
    <mergeCell ref="P248:P249"/>
    <mergeCell ref="Q248:Q249"/>
    <mergeCell ref="R248:R249"/>
    <mergeCell ref="S248:S249"/>
    <mergeCell ref="T248:T249"/>
    <mergeCell ref="U248:U249"/>
    <mergeCell ref="J248:J249"/>
    <mergeCell ref="K248:K249"/>
    <mergeCell ref="L248:L249"/>
    <mergeCell ref="M248:M249"/>
    <mergeCell ref="N248:N249"/>
    <mergeCell ref="O248:O249"/>
    <mergeCell ref="F248:F249"/>
    <mergeCell ref="F250:F251"/>
    <mergeCell ref="AB250:AB251"/>
    <mergeCell ref="AC250:AC251"/>
    <mergeCell ref="A252:A253"/>
    <mergeCell ref="B252:B253"/>
    <mergeCell ref="C252:C253"/>
    <mergeCell ref="D252:D253"/>
    <mergeCell ref="E252:E253"/>
    <mergeCell ref="G252:G253"/>
    <mergeCell ref="H252:H253"/>
    <mergeCell ref="I252:I253"/>
    <mergeCell ref="V250:V251"/>
    <mergeCell ref="W250:W251"/>
    <mergeCell ref="X250:X251"/>
    <mergeCell ref="Y250:Y251"/>
    <mergeCell ref="Z250:Z251"/>
    <mergeCell ref="AA250:AA251"/>
    <mergeCell ref="P250:P251"/>
    <mergeCell ref="Q250:Q251"/>
    <mergeCell ref="R250:R251"/>
    <mergeCell ref="S250:S251"/>
    <mergeCell ref="T250:T251"/>
    <mergeCell ref="U250:U251"/>
    <mergeCell ref="J250:J251"/>
    <mergeCell ref="K250:K251"/>
    <mergeCell ref="L250:L251"/>
    <mergeCell ref="M250:M251"/>
    <mergeCell ref="N250:N251"/>
    <mergeCell ref="O250:O251"/>
    <mergeCell ref="AB252:AB253"/>
    <mergeCell ref="AC252:AC253"/>
    <mergeCell ref="A250:A251"/>
    <mergeCell ref="B250:B251"/>
    <mergeCell ref="C254:C255"/>
    <mergeCell ref="D254:D255"/>
    <mergeCell ref="E254:E255"/>
    <mergeCell ref="G254:G255"/>
    <mergeCell ref="H254:H255"/>
    <mergeCell ref="I254:I255"/>
    <mergeCell ref="V252:V253"/>
    <mergeCell ref="W252:W253"/>
    <mergeCell ref="X252:X253"/>
    <mergeCell ref="Y252:Y253"/>
    <mergeCell ref="Z252:Z253"/>
    <mergeCell ref="AA252:AA253"/>
    <mergeCell ref="P252:P253"/>
    <mergeCell ref="Q252:Q253"/>
    <mergeCell ref="R252:R253"/>
    <mergeCell ref="S252:S253"/>
    <mergeCell ref="T252:T253"/>
    <mergeCell ref="U252:U253"/>
    <mergeCell ref="J252:J253"/>
    <mergeCell ref="K252:K253"/>
    <mergeCell ref="L252:L253"/>
    <mergeCell ref="M252:M253"/>
    <mergeCell ref="N252:N253"/>
    <mergeCell ref="O252:O253"/>
    <mergeCell ref="F252:F253"/>
    <mergeCell ref="F254:F255"/>
    <mergeCell ref="AB254:AB255"/>
    <mergeCell ref="AC254:AC255"/>
    <mergeCell ref="A256:A257"/>
    <mergeCell ref="B256:B257"/>
    <mergeCell ref="C256:C257"/>
    <mergeCell ref="D256:D257"/>
    <mergeCell ref="E256:E257"/>
    <mergeCell ref="G256:G257"/>
    <mergeCell ref="H256:H257"/>
    <mergeCell ref="I256:I257"/>
    <mergeCell ref="V254:V255"/>
    <mergeCell ref="W254:W255"/>
    <mergeCell ref="X254:X255"/>
    <mergeCell ref="Y254:Y255"/>
    <mergeCell ref="Z254:Z255"/>
    <mergeCell ref="AA254:AA255"/>
    <mergeCell ref="P254:P255"/>
    <mergeCell ref="Q254:Q255"/>
    <mergeCell ref="R254:R255"/>
    <mergeCell ref="S254:S255"/>
    <mergeCell ref="T254:T255"/>
    <mergeCell ref="U254:U255"/>
    <mergeCell ref="J254:J255"/>
    <mergeCell ref="K254:K255"/>
    <mergeCell ref="L254:L255"/>
    <mergeCell ref="M254:M255"/>
    <mergeCell ref="N254:N255"/>
    <mergeCell ref="O254:O255"/>
    <mergeCell ref="AB256:AB257"/>
    <mergeCell ref="AC256:AC257"/>
    <mergeCell ref="A254:A255"/>
    <mergeCell ref="B254:B255"/>
    <mergeCell ref="C258:C259"/>
    <mergeCell ref="D258:D259"/>
    <mergeCell ref="E258:E259"/>
    <mergeCell ref="G258:G259"/>
    <mergeCell ref="H258:H259"/>
    <mergeCell ref="I258:I259"/>
    <mergeCell ref="V256:V257"/>
    <mergeCell ref="W256:W257"/>
    <mergeCell ref="X256:X257"/>
    <mergeCell ref="Y256:Y257"/>
    <mergeCell ref="Z256:Z257"/>
    <mergeCell ref="AA256:AA257"/>
    <mergeCell ref="P256:P257"/>
    <mergeCell ref="Q256:Q257"/>
    <mergeCell ref="R256:R257"/>
    <mergeCell ref="S256:S257"/>
    <mergeCell ref="T256:T257"/>
    <mergeCell ref="U256:U257"/>
    <mergeCell ref="J256:J257"/>
    <mergeCell ref="K256:K257"/>
    <mergeCell ref="L256:L257"/>
    <mergeCell ref="M256:M257"/>
    <mergeCell ref="N256:N257"/>
    <mergeCell ref="O256:O257"/>
    <mergeCell ref="F256:F257"/>
    <mergeCell ref="F258:F259"/>
    <mergeCell ref="AB258:AB259"/>
    <mergeCell ref="AC258:AC259"/>
    <mergeCell ref="A260:A261"/>
    <mergeCell ref="B260:B261"/>
    <mergeCell ref="C260:C261"/>
    <mergeCell ref="D260:D261"/>
    <mergeCell ref="E260:E261"/>
    <mergeCell ref="G260:G261"/>
    <mergeCell ref="H260:H261"/>
    <mergeCell ref="I260:I261"/>
    <mergeCell ref="V258:V259"/>
    <mergeCell ref="W258:W259"/>
    <mergeCell ref="X258:X259"/>
    <mergeCell ref="Y258:Y259"/>
    <mergeCell ref="Z258:Z259"/>
    <mergeCell ref="AA258:AA259"/>
    <mergeCell ref="P258:P259"/>
    <mergeCell ref="Q258:Q259"/>
    <mergeCell ref="R258:R259"/>
    <mergeCell ref="S258:S259"/>
    <mergeCell ref="T258:T259"/>
    <mergeCell ref="U258:U259"/>
    <mergeCell ref="J258:J259"/>
    <mergeCell ref="K258:K259"/>
    <mergeCell ref="L258:L259"/>
    <mergeCell ref="M258:M259"/>
    <mergeCell ref="N258:N259"/>
    <mergeCell ref="O258:O259"/>
    <mergeCell ref="AB260:AB261"/>
    <mergeCell ref="AC260:AC261"/>
    <mergeCell ref="A258:A259"/>
    <mergeCell ref="B258:B259"/>
    <mergeCell ref="C262:C263"/>
    <mergeCell ref="D262:D263"/>
    <mergeCell ref="E262:E263"/>
    <mergeCell ref="G262:G263"/>
    <mergeCell ref="H262:H263"/>
    <mergeCell ref="I262:I263"/>
    <mergeCell ref="V260:V261"/>
    <mergeCell ref="W260:W261"/>
    <mergeCell ref="X260:X261"/>
    <mergeCell ref="Y260:Y261"/>
    <mergeCell ref="Z260:Z261"/>
    <mergeCell ref="AA260:AA261"/>
    <mergeCell ref="P260:P261"/>
    <mergeCell ref="Q260:Q261"/>
    <mergeCell ref="R260:R261"/>
    <mergeCell ref="S260:S261"/>
    <mergeCell ref="T260:T261"/>
    <mergeCell ref="U260:U261"/>
    <mergeCell ref="J260:J261"/>
    <mergeCell ref="K260:K261"/>
    <mergeCell ref="L260:L261"/>
    <mergeCell ref="M260:M261"/>
    <mergeCell ref="N260:N261"/>
    <mergeCell ref="O260:O261"/>
    <mergeCell ref="F260:F261"/>
    <mergeCell ref="F262:F263"/>
    <mergeCell ref="AB262:AB263"/>
    <mergeCell ref="AC262:AC263"/>
    <mergeCell ref="A264:A265"/>
    <mergeCell ref="B264:B265"/>
    <mergeCell ref="C264:C265"/>
    <mergeCell ref="D264:D265"/>
    <mergeCell ref="E264:E265"/>
    <mergeCell ref="G264:G265"/>
    <mergeCell ref="H264:H265"/>
    <mergeCell ref="I264:I265"/>
    <mergeCell ref="V262:V263"/>
    <mergeCell ref="W262:W263"/>
    <mergeCell ref="X262:X263"/>
    <mergeCell ref="Y262:Y263"/>
    <mergeCell ref="Z262:Z263"/>
    <mergeCell ref="AA262:AA263"/>
    <mergeCell ref="P262:P263"/>
    <mergeCell ref="Q262:Q263"/>
    <mergeCell ref="R262:R263"/>
    <mergeCell ref="S262:S263"/>
    <mergeCell ref="T262:T263"/>
    <mergeCell ref="U262:U263"/>
    <mergeCell ref="J262:J263"/>
    <mergeCell ref="K262:K263"/>
    <mergeCell ref="L262:L263"/>
    <mergeCell ref="M262:M263"/>
    <mergeCell ref="N262:N263"/>
    <mergeCell ref="O262:O263"/>
    <mergeCell ref="AB264:AB265"/>
    <mergeCell ref="AC264:AC265"/>
    <mergeCell ref="A262:A263"/>
    <mergeCell ref="B262:B263"/>
    <mergeCell ref="D266:D267"/>
    <mergeCell ref="E266:E267"/>
    <mergeCell ref="G266:G267"/>
    <mergeCell ref="H266:H267"/>
    <mergeCell ref="I266:I267"/>
    <mergeCell ref="V264:V265"/>
    <mergeCell ref="W264:W265"/>
    <mergeCell ref="X264:X265"/>
    <mergeCell ref="Y264:Y265"/>
    <mergeCell ref="Z264:Z265"/>
    <mergeCell ref="AA264:AA265"/>
    <mergeCell ref="P264:P265"/>
    <mergeCell ref="Q264:Q265"/>
    <mergeCell ref="R264:R265"/>
    <mergeCell ref="S264:S265"/>
    <mergeCell ref="T264:T265"/>
    <mergeCell ref="U264:U265"/>
    <mergeCell ref="J264:J265"/>
    <mergeCell ref="K264:K265"/>
    <mergeCell ref="L264:L265"/>
    <mergeCell ref="M264:M265"/>
    <mergeCell ref="N264:N265"/>
    <mergeCell ref="O264:O265"/>
    <mergeCell ref="F264:F265"/>
    <mergeCell ref="F266:F267"/>
    <mergeCell ref="AB266:AB267"/>
    <mergeCell ref="AC266:AC267"/>
    <mergeCell ref="A269:B270"/>
    <mergeCell ref="C269:C270"/>
    <mergeCell ref="D269:D270"/>
    <mergeCell ref="E269:E270"/>
    <mergeCell ref="G269:G270"/>
    <mergeCell ref="H269:H270"/>
    <mergeCell ref="I269:I270"/>
    <mergeCell ref="J269:J270"/>
    <mergeCell ref="V266:V267"/>
    <mergeCell ref="W266:W267"/>
    <mergeCell ref="X266:X267"/>
    <mergeCell ref="Y266:Y267"/>
    <mergeCell ref="Z266:Z267"/>
    <mergeCell ref="AA266:AA267"/>
    <mergeCell ref="P266:P267"/>
    <mergeCell ref="Q266:Q267"/>
    <mergeCell ref="R266:R267"/>
    <mergeCell ref="S266:S267"/>
    <mergeCell ref="T266:T267"/>
    <mergeCell ref="U266:U267"/>
    <mergeCell ref="J266:J267"/>
    <mergeCell ref="K266:K267"/>
    <mergeCell ref="L266:L267"/>
    <mergeCell ref="M266:M267"/>
    <mergeCell ref="N266:N267"/>
    <mergeCell ref="O266:O267"/>
    <mergeCell ref="AC269:AC270"/>
    <mergeCell ref="A266:A267"/>
    <mergeCell ref="B266:B267"/>
    <mergeCell ref="C266:C267"/>
    <mergeCell ref="D271:D272"/>
    <mergeCell ref="E271:E272"/>
    <mergeCell ref="G271:G272"/>
    <mergeCell ref="H271:H272"/>
    <mergeCell ref="I271:I272"/>
    <mergeCell ref="J271:J272"/>
    <mergeCell ref="W269:W270"/>
    <mergeCell ref="X269:X270"/>
    <mergeCell ref="Y269:Y270"/>
    <mergeCell ref="Z269:Z270"/>
    <mergeCell ref="AA269:AA270"/>
    <mergeCell ref="AB269:AB270"/>
    <mergeCell ref="Q269:Q270"/>
    <mergeCell ref="R269:R270"/>
    <mergeCell ref="S269:S270"/>
    <mergeCell ref="T269:T270"/>
    <mergeCell ref="U269:U270"/>
    <mergeCell ref="V269:V270"/>
    <mergeCell ref="K269:K270"/>
    <mergeCell ref="L269:L270"/>
    <mergeCell ref="M269:M270"/>
    <mergeCell ref="N269:N270"/>
    <mergeCell ref="O269:O270"/>
    <mergeCell ref="P269:P270"/>
    <mergeCell ref="F269:F270"/>
    <mergeCell ref="F271:F272"/>
    <mergeCell ref="AC271:AC272"/>
    <mergeCell ref="A273:A274"/>
    <mergeCell ref="B273:B274"/>
    <mergeCell ref="C273:C274"/>
    <mergeCell ref="D273:D274"/>
    <mergeCell ref="E273:E274"/>
    <mergeCell ref="G273:G274"/>
    <mergeCell ref="H273:H274"/>
    <mergeCell ref="I273:I274"/>
    <mergeCell ref="J273:J274"/>
    <mergeCell ref="W271:W272"/>
    <mergeCell ref="X271:X272"/>
    <mergeCell ref="Y271:Y272"/>
    <mergeCell ref="Z271:Z272"/>
    <mergeCell ref="AA271:AA272"/>
    <mergeCell ref="AB271:AB272"/>
    <mergeCell ref="Q271:Q272"/>
    <mergeCell ref="R271:R272"/>
    <mergeCell ref="S271:S272"/>
    <mergeCell ref="T271:T272"/>
    <mergeCell ref="U271:U272"/>
    <mergeCell ref="V271:V272"/>
    <mergeCell ref="K271:K272"/>
    <mergeCell ref="L271:L272"/>
    <mergeCell ref="M271:M272"/>
    <mergeCell ref="N271:N272"/>
    <mergeCell ref="O271:O272"/>
    <mergeCell ref="P271:P272"/>
    <mergeCell ref="AC273:AC274"/>
    <mergeCell ref="A271:A272"/>
    <mergeCell ref="B271:B272"/>
    <mergeCell ref="C271:C272"/>
    <mergeCell ref="D275:D276"/>
    <mergeCell ref="E275:E276"/>
    <mergeCell ref="G275:G276"/>
    <mergeCell ref="H275:H276"/>
    <mergeCell ref="I275:I276"/>
    <mergeCell ref="J275:J276"/>
    <mergeCell ref="W273:W274"/>
    <mergeCell ref="X273:X274"/>
    <mergeCell ref="Y273:Y274"/>
    <mergeCell ref="Z273:Z274"/>
    <mergeCell ref="AA273:AA274"/>
    <mergeCell ref="AB273:AB274"/>
    <mergeCell ref="Q273:Q274"/>
    <mergeCell ref="R273:R274"/>
    <mergeCell ref="S273:S274"/>
    <mergeCell ref="T273:T274"/>
    <mergeCell ref="U273:U274"/>
    <mergeCell ref="V273:V274"/>
    <mergeCell ref="K273:K274"/>
    <mergeCell ref="L273:L274"/>
    <mergeCell ref="M273:M274"/>
    <mergeCell ref="N273:N274"/>
    <mergeCell ref="O273:O274"/>
    <mergeCell ref="P273:P274"/>
    <mergeCell ref="F273:F274"/>
    <mergeCell ref="F275:F276"/>
    <mergeCell ref="AC275:AC276"/>
    <mergeCell ref="A277:A278"/>
    <mergeCell ref="B277:B278"/>
    <mergeCell ref="C277:C278"/>
    <mergeCell ref="D277:D278"/>
    <mergeCell ref="E277:E278"/>
    <mergeCell ref="G277:G278"/>
    <mergeCell ref="H277:H278"/>
    <mergeCell ref="I277:I278"/>
    <mergeCell ref="J277:J278"/>
    <mergeCell ref="W275:W276"/>
    <mergeCell ref="X275:X276"/>
    <mergeCell ref="Y275:Y276"/>
    <mergeCell ref="Z275:Z276"/>
    <mergeCell ref="AA275:AA276"/>
    <mergeCell ref="AB275:AB276"/>
    <mergeCell ref="Q275:Q276"/>
    <mergeCell ref="R275:R276"/>
    <mergeCell ref="S275:S276"/>
    <mergeCell ref="T275:T276"/>
    <mergeCell ref="U275:U276"/>
    <mergeCell ref="V275:V276"/>
    <mergeCell ref="K275:K276"/>
    <mergeCell ref="L275:L276"/>
    <mergeCell ref="M275:M276"/>
    <mergeCell ref="N275:N276"/>
    <mergeCell ref="O275:O276"/>
    <mergeCell ref="P275:P276"/>
    <mergeCell ref="AC277:AC278"/>
    <mergeCell ref="A275:A276"/>
    <mergeCell ref="B275:B276"/>
    <mergeCell ref="C275:C276"/>
    <mergeCell ref="D279:D280"/>
    <mergeCell ref="E279:E280"/>
    <mergeCell ref="G279:G280"/>
    <mergeCell ref="H279:H280"/>
    <mergeCell ref="I279:I280"/>
    <mergeCell ref="J279:J280"/>
    <mergeCell ref="W277:W278"/>
    <mergeCell ref="X277:X278"/>
    <mergeCell ref="Y277:Y278"/>
    <mergeCell ref="Z277:Z278"/>
    <mergeCell ref="AA277:AA278"/>
    <mergeCell ref="AB277:AB278"/>
    <mergeCell ref="Q277:Q278"/>
    <mergeCell ref="R277:R278"/>
    <mergeCell ref="S277:S278"/>
    <mergeCell ref="T277:T278"/>
    <mergeCell ref="U277:U278"/>
    <mergeCell ref="V277:V278"/>
    <mergeCell ref="K277:K278"/>
    <mergeCell ref="L277:L278"/>
    <mergeCell ref="M277:M278"/>
    <mergeCell ref="N277:N278"/>
    <mergeCell ref="O277:O278"/>
    <mergeCell ref="P277:P278"/>
    <mergeCell ref="F277:F278"/>
    <mergeCell ref="F279:F280"/>
    <mergeCell ref="AC279:AC280"/>
    <mergeCell ref="A281:A282"/>
    <mergeCell ref="B281:B282"/>
    <mergeCell ref="C281:C282"/>
    <mergeCell ref="D281:D282"/>
    <mergeCell ref="E281:E282"/>
    <mergeCell ref="G281:G282"/>
    <mergeCell ref="H281:H282"/>
    <mergeCell ref="I281:I282"/>
    <mergeCell ref="J281:J282"/>
    <mergeCell ref="W279:W280"/>
    <mergeCell ref="X279:X280"/>
    <mergeCell ref="Y279:Y280"/>
    <mergeCell ref="Z279:Z280"/>
    <mergeCell ref="AA279:AA280"/>
    <mergeCell ref="AB279:AB280"/>
    <mergeCell ref="Q279:Q280"/>
    <mergeCell ref="R279:R280"/>
    <mergeCell ref="S279:S280"/>
    <mergeCell ref="T279:T280"/>
    <mergeCell ref="U279:U280"/>
    <mergeCell ref="V279:V280"/>
    <mergeCell ref="K279:K280"/>
    <mergeCell ref="L279:L280"/>
    <mergeCell ref="M279:M280"/>
    <mergeCell ref="N279:N280"/>
    <mergeCell ref="O279:O280"/>
    <mergeCell ref="P279:P280"/>
    <mergeCell ref="AC281:AC282"/>
    <mergeCell ref="A279:A280"/>
    <mergeCell ref="B279:B280"/>
    <mergeCell ref="C279:C280"/>
    <mergeCell ref="D283:D284"/>
    <mergeCell ref="E283:E284"/>
    <mergeCell ref="G283:G284"/>
    <mergeCell ref="H283:H284"/>
    <mergeCell ref="I283:I284"/>
    <mergeCell ref="J283:J284"/>
    <mergeCell ref="W281:W282"/>
    <mergeCell ref="X281:X282"/>
    <mergeCell ref="Y281:Y282"/>
    <mergeCell ref="Z281:Z282"/>
    <mergeCell ref="AA281:AA282"/>
    <mergeCell ref="AB281:AB282"/>
    <mergeCell ref="Q281:Q282"/>
    <mergeCell ref="R281:R282"/>
    <mergeCell ref="S281:S282"/>
    <mergeCell ref="T281:T282"/>
    <mergeCell ref="U281:U282"/>
    <mergeCell ref="V281:V282"/>
    <mergeCell ref="K281:K282"/>
    <mergeCell ref="L281:L282"/>
    <mergeCell ref="M281:M282"/>
    <mergeCell ref="N281:N282"/>
    <mergeCell ref="O281:O282"/>
    <mergeCell ref="P281:P282"/>
    <mergeCell ref="F281:F282"/>
    <mergeCell ref="F283:F284"/>
    <mergeCell ref="AC283:AC284"/>
    <mergeCell ref="A285:A286"/>
    <mergeCell ref="B285:B286"/>
    <mergeCell ref="C285:C286"/>
    <mergeCell ref="D285:D286"/>
    <mergeCell ref="E285:E286"/>
    <mergeCell ref="G285:G286"/>
    <mergeCell ref="H285:H286"/>
    <mergeCell ref="I285:I286"/>
    <mergeCell ref="J285:J286"/>
    <mergeCell ref="W283:W284"/>
    <mergeCell ref="X283:X284"/>
    <mergeCell ref="Y283:Y284"/>
    <mergeCell ref="Z283:Z284"/>
    <mergeCell ref="AA283:AA284"/>
    <mergeCell ref="AB283:AB284"/>
    <mergeCell ref="Q283:Q284"/>
    <mergeCell ref="R283:R284"/>
    <mergeCell ref="S283:S284"/>
    <mergeCell ref="T283:T284"/>
    <mergeCell ref="U283:U284"/>
    <mergeCell ref="V283:V284"/>
    <mergeCell ref="K283:K284"/>
    <mergeCell ref="L283:L284"/>
    <mergeCell ref="M283:M284"/>
    <mergeCell ref="N283:N284"/>
    <mergeCell ref="O283:O284"/>
    <mergeCell ref="P283:P284"/>
    <mergeCell ref="AC285:AC286"/>
    <mergeCell ref="A283:A284"/>
    <mergeCell ref="B283:B284"/>
    <mergeCell ref="C283:C284"/>
    <mergeCell ref="D287:D288"/>
    <mergeCell ref="E287:E288"/>
    <mergeCell ref="G287:G288"/>
    <mergeCell ref="H287:H288"/>
    <mergeCell ref="I287:I288"/>
    <mergeCell ref="J287:J288"/>
    <mergeCell ref="W285:W286"/>
    <mergeCell ref="X285:X286"/>
    <mergeCell ref="Y285:Y286"/>
    <mergeCell ref="Z285:Z286"/>
    <mergeCell ref="AA285:AA286"/>
    <mergeCell ref="AB285:AB286"/>
    <mergeCell ref="Q285:Q286"/>
    <mergeCell ref="R285:R286"/>
    <mergeCell ref="S285:S286"/>
    <mergeCell ref="T285:T286"/>
    <mergeCell ref="U285:U286"/>
    <mergeCell ref="V285:V286"/>
    <mergeCell ref="K285:K286"/>
    <mergeCell ref="L285:L286"/>
    <mergeCell ref="M285:M286"/>
    <mergeCell ref="N285:N286"/>
    <mergeCell ref="O285:O286"/>
    <mergeCell ref="P285:P286"/>
    <mergeCell ref="F285:F286"/>
    <mergeCell ref="F287:F288"/>
    <mergeCell ref="AC287:AC288"/>
    <mergeCell ref="A289:A290"/>
    <mergeCell ref="B289:B290"/>
    <mergeCell ref="C289:C290"/>
    <mergeCell ref="D289:D290"/>
    <mergeCell ref="E289:E290"/>
    <mergeCell ref="G289:G290"/>
    <mergeCell ref="H289:H290"/>
    <mergeCell ref="I289:I290"/>
    <mergeCell ref="J289:J290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C289:AC290"/>
    <mergeCell ref="A287:A288"/>
    <mergeCell ref="B287:B288"/>
    <mergeCell ref="C287:C288"/>
    <mergeCell ref="D291:D292"/>
    <mergeCell ref="E291:E292"/>
    <mergeCell ref="G291:G292"/>
    <mergeCell ref="H291:H292"/>
    <mergeCell ref="I291:I292"/>
    <mergeCell ref="J291:J292"/>
    <mergeCell ref="W289:W290"/>
    <mergeCell ref="X289:X290"/>
    <mergeCell ref="Y289:Y290"/>
    <mergeCell ref="Z289:Z290"/>
    <mergeCell ref="AA289:AA290"/>
    <mergeCell ref="AB289:AB290"/>
    <mergeCell ref="Q289:Q290"/>
    <mergeCell ref="R289:R290"/>
    <mergeCell ref="S289:S290"/>
    <mergeCell ref="T289:T290"/>
    <mergeCell ref="U289:U290"/>
    <mergeCell ref="V289:V290"/>
    <mergeCell ref="K289:K290"/>
    <mergeCell ref="L289:L290"/>
    <mergeCell ref="M289:M290"/>
    <mergeCell ref="N289:N290"/>
    <mergeCell ref="O289:O290"/>
    <mergeCell ref="P289:P290"/>
    <mergeCell ref="F289:F290"/>
    <mergeCell ref="F291:F292"/>
    <mergeCell ref="AC291:AC292"/>
    <mergeCell ref="A293:A294"/>
    <mergeCell ref="B293:B294"/>
    <mergeCell ref="C293:C294"/>
    <mergeCell ref="D293:D294"/>
    <mergeCell ref="E293:E294"/>
    <mergeCell ref="G293:G294"/>
    <mergeCell ref="H293:H294"/>
    <mergeCell ref="I293:I294"/>
    <mergeCell ref="J293:J294"/>
    <mergeCell ref="W291:W292"/>
    <mergeCell ref="X291:X292"/>
    <mergeCell ref="Y291:Y292"/>
    <mergeCell ref="Z291:Z292"/>
    <mergeCell ref="AA291:AA292"/>
    <mergeCell ref="AB291:AB292"/>
    <mergeCell ref="Q291:Q292"/>
    <mergeCell ref="R291:R292"/>
    <mergeCell ref="S291:S292"/>
    <mergeCell ref="T291:T292"/>
    <mergeCell ref="U291:U292"/>
    <mergeCell ref="V291:V292"/>
    <mergeCell ref="K291:K292"/>
    <mergeCell ref="L291:L292"/>
    <mergeCell ref="M291:M292"/>
    <mergeCell ref="N291:N292"/>
    <mergeCell ref="O291:O292"/>
    <mergeCell ref="P291:P292"/>
    <mergeCell ref="AC293:AC294"/>
    <mergeCell ref="A291:A292"/>
    <mergeCell ref="B291:B292"/>
    <mergeCell ref="C291:C292"/>
    <mergeCell ref="D295:D296"/>
    <mergeCell ref="E295:E296"/>
    <mergeCell ref="G295:G296"/>
    <mergeCell ref="H295:H296"/>
    <mergeCell ref="I295:I296"/>
    <mergeCell ref="J295:J296"/>
    <mergeCell ref="W293:W294"/>
    <mergeCell ref="X293:X294"/>
    <mergeCell ref="Y293:Y294"/>
    <mergeCell ref="Z293:Z294"/>
    <mergeCell ref="AA293:AA294"/>
    <mergeCell ref="AB293:AB294"/>
    <mergeCell ref="Q293:Q294"/>
    <mergeCell ref="R293:R294"/>
    <mergeCell ref="S293:S294"/>
    <mergeCell ref="T293:T294"/>
    <mergeCell ref="U293:U294"/>
    <mergeCell ref="V293:V294"/>
    <mergeCell ref="K293:K294"/>
    <mergeCell ref="L293:L294"/>
    <mergeCell ref="M293:M294"/>
    <mergeCell ref="N293:N294"/>
    <mergeCell ref="O293:O294"/>
    <mergeCell ref="P293:P294"/>
    <mergeCell ref="F293:F294"/>
    <mergeCell ref="F295:F296"/>
    <mergeCell ref="AC295:AC296"/>
    <mergeCell ref="A297:A298"/>
    <mergeCell ref="B297:B298"/>
    <mergeCell ref="C297:C298"/>
    <mergeCell ref="D297:D298"/>
    <mergeCell ref="E297:E298"/>
    <mergeCell ref="G297:G298"/>
    <mergeCell ref="H297:H298"/>
    <mergeCell ref="I297:I298"/>
    <mergeCell ref="J297:J298"/>
    <mergeCell ref="W295:W296"/>
    <mergeCell ref="X295:X296"/>
    <mergeCell ref="Y295:Y296"/>
    <mergeCell ref="Z295:Z296"/>
    <mergeCell ref="AA295:AA296"/>
    <mergeCell ref="AB295:AB296"/>
    <mergeCell ref="Q295:Q296"/>
    <mergeCell ref="R295:R296"/>
    <mergeCell ref="S295:S296"/>
    <mergeCell ref="T295:T296"/>
    <mergeCell ref="U295:U296"/>
    <mergeCell ref="V295:V296"/>
    <mergeCell ref="K295:K296"/>
    <mergeCell ref="L295:L296"/>
    <mergeCell ref="M295:M296"/>
    <mergeCell ref="N295:N296"/>
    <mergeCell ref="O295:O296"/>
    <mergeCell ref="P295:P296"/>
    <mergeCell ref="AC297:AC298"/>
    <mergeCell ref="A295:A296"/>
    <mergeCell ref="B295:B296"/>
    <mergeCell ref="C295:C296"/>
    <mergeCell ref="D299:D300"/>
    <mergeCell ref="E299:E300"/>
    <mergeCell ref="G299:G300"/>
    <mergeCell ref="H299:H300"/>
    <mergeCell ref="I299:I300"/>
    <mergeCell ref="J299:J300"/>
    <mergeCell ref="W297:W298"/>
    <mergeCell ref="X297:X298"/>
    <mergeCell ref="Y297:Y298"/>
    <mergeCell ref="Z297:Z298"/>
    <mergeCell ref="AA297:AA298"/>
    <mergeCell ref="AB297:AB298"/>
    <mergeCell ref="Q297:Q298"/>
    <mergeCell ref="R297:R298"/>
    <mergeCell ref="S297:S298"/>
    <mergeCell ref="T297:T298"/>
    <mergeCell ref="U297:U298"/>
    <mergeCell ref="V297:V298"/>
    <mergeCell ref="K297:K298"/>
    <mergeCell ref="L297:L298"/>
    <mergeCell ref="M297:M298"/>
    <mergeCell ref="N297:N298"/>
    <mergeCell ref="O297:O298"/>
    <mergeCell ref="P297:P298"/>
    <mergeCell ref="F297:F298"/>
    <mergeCell ref="F299:F300"/>
    <mergeCell ref="AC299:AC300"/>
    <mergeCell ref="A301:A302"/>
    <mergeCell ref="B301:B302"/>
    <mergeCell ref="C301:C302"/>
    <mergeCell ref="D301:D302"/>
    <mergeCell ref="E301:E302"/>
    <mergeCell ref="G301:G302"/>
    <mergeCell ref="H301:H302"/>
    <mergeCell ref="I301:I302"/>
    <mergeCell ref="J301:J302"/>
    <mergeCell ref="W299:W300"/>
    <mergeCell ref="X299:X300"/>
    <mergeCell ref="Y299:Y300"/>
    <mergeCell ref="Z299:Z300"/>
    <mergeCell ref="AA299:AA300"/>
    <mergeCell ref="AB299:AB300"/>
    <mergeCell ref="Q299:Q300"/>
    <mergeCell ref="R299:R300"/>
    <mergeCell ref="S299:S300"/>
    <mergeCell ref="T299:T300"/>
    <mergeCell ref="U299:U300"/>
    <mergeCell ref="V299:V300"/>
    <mergeCell ref="K299:K300"/>
    <mergeCell ref="L299:L300"/>
    <mergeCell ref="M299:M300"/>
    <mergeCell ref="N299:N300"/>
    <mergeCell ref="O299:O300"/>
    <mergeCell ref="P299:P300"/>
    <mergeCell ref="AC301:AC302"/>
    <mergeCell ref="A299:A300"/>
    <mergeCell ref="B299:B300"/>
    <mergeCell ref="C299:C300"/>
    <mergeCell ref="D303:D304"/>
    <mergeCell ref="E303:E304"/>
    <mergeCell ref="G303:G304"/>
    <mergeCell ref="H303:H304"/>
    <mergeCell ref="I303:I304"/>
    <mergeCell ref="J303:J304"/>
    <mergeCell ref="W301:W302"/>
    <mergeCell ref="X301:X302"/>
    <mergeCell ref="Y301:Y302"/>
    <mergeCell ref="Z301:Z302"/>
    <mergeCell ref="AA301:AA302"/>
    <mergeCell ref="AB301:AB302"/>
    <mergeCell ref="Q301:Q302"/>
    <mergeCell ref="R301:R302"/>
    <mergeCell ref="S301:S302"/>
    <mergeCell ref="T301:T302"/>
    <mergeCell ref="U301:U302"/>
    <mergeCell ref="V301:V302"/>
    <mergeCell ref="K301:K302"/>
    <mergeCell ref="L301:L302"/>
    <mergeCell ref="M301:M302"/>
    <mergeCell ref="N301:N302"/>
    <mergeCell ref="O301:O302"/>
    <mergeCell ref="P301:P302"/>
    <mergeCell ref="F301:F302"/>
    <mergeCell ref="F303:F304"/>
    <mergeCell ref="AC303:AC304"/>
    <mergeCell ref="A305:A306"/>
    <mergeCell ref="B305:B306"/>
    <mergeCell ref="C305:C306"/>
    <mergeCell ref="D305:D306"/>
    <mergeCell ref="E305:E306"/>
    <mergeCell ref="G305:G306"/>
    <mergeCell ref="H305:H306"/>
    <mergeCell ref="I305:I306"/>
    <mergeCell ref="J305:J306"/>
    <mergeCell ref="W303:W304"/>
    <mergeCell ref="X303:X304"/>
    <mergeCell ref="Y303:Y304"/>
    <mergeCell ref="Z303:Z304"/>
    <mergeCell ref="AA303:AA304"/>
    <mergeCell ref="AB303:AB304"/>
    <mergeCell ref="Q303:Q304"/>
    <mergeCell ref="R303:R304"/>
    <mergeCell ref="S303:S304"/>
    <mergeCell ref="T303:T304"/>
    <mergeCell ref="U303:U304"/>
    <mergeCell ref="V303:V304"/>
    <mergeCell ref="K303:K304"/>
    <mergeCell ref="L303:L304"/>
    <mergeCell ref="M303:M304"/>
    <mergeCell ref="N303:N304"/>
    <mergeCell ref="O303:O304"/>
    <mergeCell ref="P303:P304"/>
    <mergeCell ref="AC305:AC306"/>
    <mergeCell ref="A303:A304"/>
    <mergeCell ref="B303:B304"/>
    <mergeCell ref="C303:C304"/>
    <mergeCell ref="D307:D308"/>
    <mergeCell ref="E307:E308"/>
    <mergeCell ref="G307:G308"/>
    <mergeCell ref="H307:H308"/>
    <mergeCell ref="I307:I308"/>
    <mergeCell ref="J307:J308"/>
    <mergeCell ref="W305:W306"/>
    <mergeCell ref="X305:X306"/>
    <mergeCell ref="Y305:Y306"/>
    <mergeCell ref="Z305:Z306"/>
    <mergeCell ref="AA305:AA306"/>
    <mergeCell ref="AB305:AB306"/>
    <mergeCell ref="Q305:Q306"/>
    <mergeCell ref="R305:R306"/>
    <mergeCell ref="S305:S306"/>
    <mergeCell ref="T305:T306"/>
    <mergeCell ref="U305:U306"/>
    <mergeCell ref="V305:V306"/>
    <mergeCell ref="K305:K306"/>
    <mergeCell ref="L305:L306"/>
    <mergeCell ref="M305:M306"/>
    <mergeCell ref="N305:N306"/>
    <mergeCell ref="O305:O306"/>
    <mergeCell ref="P305:P306"/>
    <mergeCell ref="F305:F306"/>
    <mergeCell ref="F307:F308"/>
    <mergeCell ref="AC307:AC308"/>
    <mergeCell ref="A309:A310"/>
    <mergeCell ref="B309:B310"/>
    <mergeCell ref="C309:C310"/>
    <mergeCell ref="D309:D310"/>
    <mergeCell ref="E309:E310"/>
    <mergeCell ref="G309:G310"/>
    <mergeCell ref="H309:H310"/>
    <mergeCell ref="I309:I310"/>
    <mergeCell ref="J309:J310"/>
    <mergeCell ref="W307:W308"/>
    <mergeCell ref="X307:X308"/>
    <mergeCell ref="Y307:Y308"/>
    <mergeCell ref="Z307:Z308"/>
    <mergeCell ref="AA307:AA308"/>
    <mergeCell ref="AB307:AB308"/>
    <mergeCell ref="Q307:Q308"/>
    <mergeCell ref="R307:R308"/>
    <mergeCell ref="S307:S308"/>
    <mergeCell ref="T307:T308"/>
    <mergeCell ref="U307:U308"/>
    <mergeCell ref="V307:V308"/>
    <mergeCell ref="K307:K308"/>
    <mergeCell ref="L307:L308"/>
    <mergeCell ref="M307:M308"/>
    <mergeCell ref="N307:N308"/>
    <mergeCell ref="O307:O308"/>
    <mergeCell ref="P307:P308"/>
    <mergeCell ref="AC309:AC310"/>
    <mergeCell ref="A307:A308"/>
    <mergeCell ref="B307:B308"/>
    <mergeCell ref="C307:C308"/>
    <mergeCell ref="D311:D312"/>
    <mergeCell ref="E311:E312"/>
    <mergeCell ref="G311:G312"/>
    <mergeCell ref="H311:H312"/>
    <mergeCell ref="I311:I312"/>
    <mergeCell ref="J311:J312"/>
    <mergeCell ref="W309:W310"/>
    <mergeCell ref="X309:X310"/>
    <mergeCell ref="Y309:Y310"/>
    <mergeCell ref="Z309:Z310"/>
    <mergeCell ref="AA309:AA310"/>
    <mergeCell ref="AB309:AB310"/>
    <mergeCell ref="Q309:Q310"/>
    <mergeCell ref="R309:R310"/>
    <mergeCell ref="S309:S310"/>
    <mergeCell ref="T309:T310"/>
    <mergeCell ref="U309:U310"/>
    <mergeCell ref="V309:V310"/>
    <mergeCell ref="K309:K310"/>
    <mergeCell ref="L309:L310"/>
    <mergeCell ref="M309:M310"/>
    <mergeCell ref="N309:N310"/>
    <mergeCell ref="O309:O310"/>
    <mergeCell ref="P309:P310"/>
    <mergeCell ref="F309:F310"/>
    <mergeCell ref="F311:F312"/>
    <mergeCell ref="AC311:AC312"/>
    <mergeCell ref="A313:A314"/>
    <mergeCell ref="B313:B314"/>
    <mergeCell ref="C313:C314"/>
    <mergeCell ref="D313:D314"/>
    <mergeCell ref="E313:E314"/>
    <mergeCell ref="G313:G314"/>
    <mergeCell ref="H313:H314"/>
    <mergeCell ref="I313:I314"/>
    <mergeCell ref="J313:J314"/>
    <mergeCell ref="W311:W312"/>
    <mergeCell ref="X311:X312"/>
    <mergeCell ref="Y311:Y312"/>
    <mergeCell ref="Z311:Z312"/>
    <mergeCell ref="AA311:AA312"/>
    <mergeCell ref="AB311:AB312"/>
    <mergeCell ref="Q311:Q312"/>
    <mergeCell ref="R311:R312"/>
    <mergeCell ref="S311:S312"/>
    <mergeCell ref="T311:T312"/>
    <mergeCell ref="U311:U312"/>
    <mergeCell ref="V311:V312"/>
    <mergeCell ref="K311:K312"/>
    <mergeCell ref="L311:L312"/>
    <mergeCell ref="M311:M312"/>
    <mergeCell ref="N311:N312"/>
    <mergeCell ref="O311:O312"/>
    <mergeCell ref="P311:P312"/>
    <mergeCell ref="AC313:AC314"/>
    <mergeCell ref="A311:A312"/>
    <mergeCell ref="B311:B312"/>
    <mergeCell ref="C311:C312"/>
    <mergeCell ref="D315:D316"/>
    <mergeCell ref="E315:E316"/>
    <mergeCell ref="G315:G316"/>
    <mergeCell ref="H315:H316"/>
    <mergeCell ref="I315:I316"/>
    <mergeCell ref="J315:J316"/>
    <mergeCell ref="W313:W314"/>
    <mergeCell ref="X313:X314"/>
    <mergeCell ref="Y313:Y314"/>
    <mergeCell ref="Z313:Z314"/>
    <mergeCell ref="AA313:AA314"/>
    <mergeCell ref="AB313:AB314"/>
    <mergeCell ref="Q313:Q314"/>
    <mergeCell ref="R313:R314"/>
    <mergeCell ref="S313:S314"/>
    <mergeCell ref="T313:T314"/>
    <mergeCell ref="U313:U314"/>
    <mergeCell ref="V313:V314"/>
    <mergeCell ref="K313:K314"/>
    <mergeCell ref="L313:L314"/>
    <mergeCell ref="M313:M314"/>
    <mergeCell ref="N313:N314"/>
    <mergeCell ref="O313:O314"/>
    <mergeCell ref="P313:P314"/>
    <mergeCell ref="F313:F314"/>
    <mergeCell ref="F315:F316"/>
    <mergeCell ref="AC315:AC316"/>
    <mergeCell ref="A317:A318"/>
    <mergeCell ref="B317:B318"/>
    <mergeCell ref="C317:C318"/>
    <mergeCell ref="D317:D318"/>
    <mergeCell ref="E317:E318"/>
    <mergeCell ref="G317:G318"/>
    <mergeCell ref="H317:H318"/>
    <mergeCell ref="I317:I318"/>
    <mergeCell ref="J317:J318"/>
    <mergeCell ref="W315:W316"/>
    <mergeCell ref="X315:X316"/>
    <mergeCell ref="Y315:Y316"/>
    <mergeCell ref="Z315:Z316"/>
    <mergeCell ref="AA315:AA316"/>
    <mergeCell ref="AB315:AB316"/>
    <mergeCell ref="Q315:Q316"/>
    <mergeCell ref="R315:R316"/>
    <mergeCell ref="S315:S316"/>
    <mergeCell ref="T315:T316"/>
    <mergeCell ref="U315:U316"/>
    <mergeCell ref="V315:V316"/>
    <mergeCell ref="K315:K316"/>
    <mergeCell ref="L315:L316"/>
    <mergeCell ref="M315:M316"/>
    <mergeCell ref="N315:N316"/>
    <mergeCell ref="O315:O316"/>
    <mergeCell ref="P315:P316"/>
    <mergeCell ref="AC317:AC318"/>
    <mergeCell ref="A315:A316"/>
    <mergeCell ref="B315:B316"/>
    <mergeCell ref="C315:C316"/>
    <mergeCell ref="D319:D320"/>
    <mergeCell ref="E319:E320"/>
    <mergeCell ref="G319:G320"/>
    <mergeCell ref="H319:H320"/>
    <mergeCell ref="I319:I320"/>
    <mergeCell ref="J319:J320"/>
    <mergeCell ref="W317:W318"/>
    <mergeCell ref="X317:X318"/>
    <mergeCell ref="Y317:Y318"/>
    <mergeCell ref="Z317:Z318"/>
    <mergeCell ref="AA317:AA318"/>
    <mergeCell ref="AB317:AB318"/>
    <mergeCell ref="Q317:Q318"/>
    <mergeCell ref="R317:R318"/>
    <mergeCell ref="S317:S318"/>
    <mergeCell ref="T317:T318"/>
    <mergeCell ref="U317:U318"/>
    <mergeCell ref="V317:V318"/>
    <mergeCell ref="K317:K318"/>
    <mergeCell ref="L317:L318"/>
    <mergeCell ref="M317:M318"/>
    <mergeCell ref="N317:N318"/>
    <mergeCell ref="O317:O318"/>
    <mergeCell ref="P317:P318"/>
    <mergeCell ref="F317:F318"/>
    <mergeCell ref="F319:F320"/>
    <mergeCell ref="AC319:AC320"/>
    <mergeCell ref="A321:A322"/>
    <mergeCell ref="B321:B322"/>
    <mergeCell ref="C321:C322"/>
    <mergeCell ref="D321:D322"/>
    <mergeCell ref="E321:E322"/>
    <mergeCell ref="G321:G322"/>
    <mergeCell ref="H321:H322"/>
    <mergeCell ref="I321:I322"/>
    <mergeCell ref="J321:J322"/>
    <mergeCell ref="W319:W320"/>
    <mergeCell ref="X319:X320"/>
    <mergeCell ref="Y319:Y320"/>
    <mergeCell ref="Z319:Z320"/>
    <mergeCell ref="AA319:AA320"/>
    <mergeCell ref="AB319:AB320"/>
    <mergeCell ref="Q319:Q320"/>
    <mergeCell ref="R319:R320"/>
    <mergeCell ref="S319:S320"/>
    <mergeCell ref="T319:T320"/>
    <mergeCell ref="U319:U320"/>
    <mergeCell ref="V319:V320"/>
    <mergeCell ref="K319:K320"/>
    <mergeCell ref="L319:L320"/>
    <mergeCell ref="M319:M320"/>
    <mergeCell ref="N319:N320"/>
    <mergeCell ref="O319:O320"/>
    <mergeCell ref="P319:P320"/>
    <mergeCell ref="AC321:AC322"/>
    <mergeCell ref="A319:A320"/>
    <mergeCell ref="B319:B320"/>
    <mergeCell ref="C319:C320"/>
    <mergeCell ref="E323:E324"/>
    <mergeCell ref="G323:G324"/>
    <mergeCell ref="H323:H324"/>
    <mergeCell ref="I323:I324"/>
    <mergeCell ref="J323:J324"/>
    <mergeCell ref="W321:W322"/>
    <mergeCell ref="X321:X322"/>
    <mergeCell ref="Y321:Y322"/>
    <mergeCell ref="Z321:Z322"/>
    <mergeCell ref="AA321:AA322"/>
    <mergeCell ref="AB321:AB322"/>
    <mergeCell ref="Q321:Q322"/>
    <mergeCell ref="R321:R322"/>
    <mergeCell ref="S321:S322"/>
    <mergeCell ref="T321:T322"/>
    <mergeCell ref="U321:U322"/>
    <mergeCell ref="V321:V322"/>
    <mergeCell ref="K321:K322"/>
    <mergeCell ref="L321:L322"/>
    <mergeCell ref="M321:M322"/>
    <mergeCell ref="N321:N322"/>
    <mergeCell ref="O321:O322"/>
    <mergeCell ref="P321:P322"/>
    <mergeCell ref="F321:F322"/>
    <mergeCell ref="F323:F324"/>
    <mergeCell ref="AC323:AC324"/>
    <mergeCell ref="A325:A326"/>
    <mergeCell ref="B325:B326"/>
    <mergeCell ref="C325:C326"/>
    <mergeCell ref="D325:D326"/>
    <mergeCell ref="E325:E326"/>
    <mergeCell ref="G325:G326"/>
    <mergeCell ref="H325:H326"/>
    <mergeCell ref="I325:I326"/>
    <mergeCell ref="J325:J326"/>
    <mergeCell ref="W323:W324"/>
    <mergeCell ref="X323:X324"/>
    <mergeCell ref="Y323:Y324"/>
    <mergeCell ref="Z323:Z324"/>
    <mergeCell ref="AA323:AA324"/>
    <mergeCell ref="AB323:AB324"/>
    <mergeCell ref="Q323:Q324"/>
    <mergeCell ref="R323:R324"/>
    <mergeCell ref="S323:S324"/>
    <mergeCell ref="T323:T324"/>
    <mergeCell ref="U323:U324"/>
    <mergeCell ref="V323:V324"/>
    <mergeCell ref="K323:K324"/>
    <mergeCell ref="L323:L324"/>
    <mergeCell ref="M323:M324"/>
    <mergeCell ref="N323:N324"/>
    <mergeCell ref="O323:O324"/>
    <mergeCell ref="P323:P324"/>
    <mergeCell ref="A323:A324"/>
    <mergeCell ref="B323:B324"/>
    <mergeCell ref="C323:C324"/>
    <mergeCell ref="D323:D324"/>
    <mergeCell ref="E327:E328"/>
    <mergeCell ref="G327:G328"/>
    <mergeCell ref="H327:H328"/>
    <mergeCell ref="I327:I328"/>
    <mergeCell ref="J327:J328"/>
    <mergeCell ref="W325:W326"/>
    <mergeCell ref="X325:X326"/>
    <mergeCell ref="Y325:Y326"/>
    <mergeCell ref="Z325:Z326"/>
    <mergeCell ref="AA325:AA326"/>
    <mergeCell ref="AB325:AB326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F325:F326"/>
    <mergeCell ref="F327:F328"/>
    <mergeCell ref="AC327:AC328"/>
    <mergeCell ref="A82:A83"/>
    <mergeCell ref="C82:C83"/>
    <mergeCell ref="E82:E83"/>
    <mergeCell ref="G82:G83"/>
    <mergeCell ref="H82:H83"/>
    <mergeCell ref="I82:I83"/>
    <mergeCell ref="J82:J83"/>
    <mergeCell ref="K82:K83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C325:AC326"/>
    <mergeCell ref="A327:A328"/>
    <mergeCell ref="B327:B328"/>
    <mergeCell ref="C327:C328"/>
    <mergeCell ref="D327:D328"/>
    <mergeCell ref="D169:D170"/>
    <mergeCell ref="X82:X83"/>
    <mergeCell ref="Y82:Y83"/>
    <mergeCell ref="Z82:Z83"/>
    <mergeCell ref="AA82:AA83"/>
    <mergeCell ref="AB82:AB83"/>
    <mergeCell ref="AC82:AC83"/>
    <mergeCell ref="R82:R83"/>
    <mergeCell ref="S82:S83"/>
    <mergeCell ref="T82:T83"/>
    <mergeCell ref="U82:U83"/>
    <mergeCell ref="V82:V83"/>
    <mergeCell ref="W82:W83"/>
    <mergeCell ref="L82:L83"/>
    <mergeCell ref="M82:M83"/>
    <mergeCell ref="N82:N83"/>
    <mergeCell ref="O82:O83"/>
    <mergeCell ref="P82:P83"/>
    <mergeCell ref="Q82:Q83"/>
    <mergeCell ref="AB157:AB158"/>
    <mergeCell ref="Q157:Q158"/>
    <mergeCell ref="R157:R158"/>
    <mergeCell ref="S157:S158"/>
    <mergeCell ref="T157:T158"/>
    <mergeCell ref="U157:U158"/>
    <mergeCell ref="T124:T125"/>
    <mergeCell ref="U124:U125"/>
    <mergeCell ref="V124:V125"/>
    <mergeCell ref="W124:W125"/>
    <mergeCell ref="X124:X125"/>
    <mergeCell ref="Y124:Y125"/>
    <mergeCell ref="V157:V158"/>
    <mergeCell ref="V171:V172"/>
    <mergeCell ref="W171:W172"/>
    <mergeCell ref="X171:X172"/>
    <mergeCell ref="Y171:Y172"/>
    <mergeCell ref="Z171:Z172"/>
    <mergeCell ref="H171:H172"/>
    <mergeCell ref="I171:I172"/>
    <mergeCell ref="J171:J172"/>
    <mergeCell ref="K171:K172"/>
    <mergeCell ref="L171:L172"/>
    <mergeCell ref="M171:M172"/>
    <mergeCell ref="Z124:Z125"/>
    <mergeCell ref="AA124:AA125"/>
    <mergeCell ref="AB124:AB125"/>
    <mergeCell ref="AC124:AC125"/>
    <mergeCell ref="AC169:AC170"/>
    <mergeCell ref="Y165:Y166"/>
    <mergeCell ref="Z165:Z166"/>
    <mergeCell ref="S171:S172"/>
    <mergeCell ref="T171:T172"/>
    <mergeCell ref="U167:U168"/>
    <mergeCell ref="K157:K158"/>
    <mergeCell ref="L157:L158"/>
    <mergeCell ref="M157:M158"/>
    <mergeCell ref="N157:N158"/>
    <mergeCell ref="O157:O158"/>
    <mergeCell ref="P157:P158"/>
    <mergeCell ref="AB154:AB155"/>
    <mergeCell ref="AC154:AC155"/>
    <mergeCell ref="AB152:AB153"/>
    <mergeCell ref="AC152:AC153"/>
    <mergeCell ref="H154:H155"/>
    <mergeCell ref="AB167:AB168"/>
    <mergeCell ref="AC167:AC168"/>
    <mergeCell ref="V167:V168"/>
    <mergeCell ref="W167:W168"/>
    <mergeCell ref="X167:X168"/>
    <mergeCell ref="Y167:Y168"/>
    <mergeCell ref="Z167:Z168"/>
    <mergeCell ref="AA167:AA168"/>
    <mergeCell ref="P124:P125"/>
    <mergeCell ref="Q124:Q125"/>
    <mergeCell ref="R124:R125"/>
    <mergeCell ref="S124:S125"/>
    <mergeCell ref="H124:H125"/>
    <mergeCell ref="I124:I125"/>
    <mergeCell ref="J124:J125"/>
    <mergeCell ref="K124:K125"/>
    <mergeCell ref="L124:L125"/>
    <mergeCell ref="M124:M125"/>
    <mergeCell ref="I154:I155"/>
    <mergeCell ref="V152:V153"/>
    <mergeCell ref="W152:W153"/>
    <mergeCell ref="X152:X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J152:J153"/>
    <mergeCell ref="M165:M166"/>
    <mergeCell ref="AC157:AC158"/>
    <mergeCell ref="W157:W158"/>
    <mergeCell ref="X157:X158"/>
    <mergeCell ref="Y157:Y158"/>
    <mergeCell ref="Z157:Z158"/>
    <mergeCell ref="AA157:AA158"/>
    <mergeCell ref="K161:K162"/>
    <mergeCell ref="L161:L162"/>
    <mergeCell ref="M161:M162"/>
    <mergeCell ref="N161:N162"/>
    <mergeCell ref="O161:O162"/>
    <mergeCell ref="P161:P162"/>
    <mergeCell ref="K159:K160"/>
    <mergeCell ref="L159:L160"/>
    <mergeCell ref="M159:M160"/>
    <mergeCell ref="N159:N160"/>
    <mergeCell ref="V159:V160"/>
    <mergeCell ref="AC163:AC164"/>
    <mergeCell ref="AC159:AC160"/>
    <mergeCell ref="AA165:AA166"/>
    <mergeCell ref="AB165:AB166"/>
    <mergeCell ref="AC165:AC166"/>
    <mergeCell ref="N165:N166"/>
    <mergeCell ref="O165:O166"/>
    <mergeCell ref="P165:P166"/>
    <mergeCell ref="Q165:Q166"/>
    <mergeCell ref="R165:R166"/>
    <mergeCell ref="S165:S166"/>
    <mergeCell ref="AA163:AA164"/>
    <mergeCell ref="AB163:AB164"/>
    <mergeCell ref="D161:D162"/>
    <mergeCell ref="E161:E162"/>
    <mergeCell ref="G161:G162"/>
    <mergeCell ref="H161:H162"/>
    <mergeCell ref="I161:I162"/>
    <mergeCell ref="J161:J162"/>
    <mergeCell ref="O159:O160"/>
    <mergeCell ref="P159:P160"/>
    <mergeCell ref="Y161:Y162"/>
    <mergeCell ref="Z161:Z162"/>
    <mergeCell ref="AA161:AA162"/>
    <mergeCell ref="AB161:AB162"/>
    <mergeCell ref="W159:W160"/>
    <mergeCell ref="X159:X160"/>
    <mergeCell ref="Y159:Y160"/>
    <mergeCell ref="Z159:Z160"/>
    <mergeCell ref="Q161:Q162"/>
    <mergeCell ref="R161:R162"/>
    <mergeCell ref="S161:S162"/>
    <mergeCell ref="T161:T162"/>
    <mergeCell ref="U161:U162"/>
    <mergeCell ref="V161:V162"/>
    <mergeCell ref="Q159:Q160"/>
    <mergeCell ref="R159:R160"/>
    <mergeCell ref="S159:S160"/>
    <mergeCell ref="T159:T160"/>
    <mergeCell ref="AA159:AA160"/>
    <mergeCell ref="AB159:AB160"/>
    <mergeCell ref="U159:U160"/>
    <mergeCell ref="A165:A166"/>
    <mergeCell ref="B165:B166"/>
    <mergeCell ref="C165:C166"/>
    <mergeCell ref="D165:D166"/>
    <mergeCell ref="E165:E166"/>
    <mergeCell ref="G165:G166"/>
    <mergeCell ref="H165:H166"/>
    <mergeCell ref="O163:O164"/>
    <mergeCell ref="P163:P164"/>
    <mergeCell ref="Q163:Q164"/>
    <mergeCell ref="R163:R164"/>
    <mergeCell ref="S163:S164"/>
    <mergeCell ref="T163:T164"/>
    <mergeCell ref="Q167:Q168"/>
    <mergeCell ref="R167:R168"/>
    <mergeCell ref="S167:S168"/>
    <mergeCell ref="T167:T168"/>
    <mergeCell ref="A167:A168"/>
    <mergeCell ref="B167:B168"/>
    <mergeCell ref="C167:C168"/>
    <mergeCell ref="D167:D168"/>
    <mergeCell ref="E167:E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59:A160"/>
    <mergeCell ref="B159:B160"/>
    <mergeCell ref="C159:C160"/>
    <mergeCell ref="D159:D160"/>
    <mergeCell ref="E159:E160"/>
    <mergeCell ref="G159:G160"/>
    <mergeCell ref="H159:H160"/>
    <mergeCell ref="I159:I160"/>
    <mergeCell ref="J159:J160"/>
    <mergeCell ref="AC161:AC162"/>
    <mergeCell ref="A163:A164"/>
    <mergeCell ref="B163:B164"/>
    <mergeCell ref="C163:C164"/>
    <mergeCell ref="D163:D164"/>
    <mergeCell ref="E163:E164"/>
    <mergeCell ref="G163:G164"/>
    <mergeCell ref="H163:H164"/>
    <mergeCell ref="I163:I164"/>
    <mergeCell ref="J163:J164"/>
    <mergeCell ref="W161:W162"/>
    <mergeCell ref="X161:X162"/>
    <mergeCell ref="K163:K164"/>
    <mergeCell ref="L163:L164"/>
    <mergeCell ref="M163:M164"/>
    <mergeCell ref="N163:N164"/>
    <mergeCell ref="U163:U164"/>
    <mergeCell ref="V163:V164"/>
    <mergeCell ref="W163:W164"/>
    <mergeCell ref="X163:X164"/>
    <mergeCell ref="A161:A162"/>
    <mergeCell ref="B161:B162"/>
    <mergeCell ref="C161:C162"/>
    <mergeCell ref="A202:A203"/>
    <mergeCell ref="I202:I203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X165:X166"/>
    <mergeCell ref="Y163:Y164"/>
    <mergeCell ref="Z163:Z164"/>
    <mergeCell ref="I165:I166"/>
    <mergeCell ref="J165:J166"/>
    <mergeCell ref="K165:K166"/>
    <mergeCell ref="L165:L166"/>
    <mergeCell ref="T165:T166"/>
    <mergeCell ref="U165:U166"/>
    <mergeCell ref="V165:V166"/>
    <mergeCell ref="W165:W166"/>
    <mergeCell ref="F190:F191"/>
    <mergeCell ref="F192:F193"/>
    <mergeCell ref="F194:F195"/>
    <mergeCell ref="F196:F197"/>
    <mergeCell ref="F198:F199"/>
    <mergeCell ref="F200:F201"/>
    <mergeCell ref="F202:F203"/>
    <mergeCell ref="A177:A178"/>
    <mergeCell ref="B177:B178"/>
    <mergeCell ref="C177:C178"/>
    <mergeCell ref="AA202:AA203"/>
    <mergeCell ref="AB202:AB203"/>
    <mergeCell ref="AC202:AC203"/>
    <mergeCell ref="B202:B203"/>
    <mergeCell ref="C202:C203"/>
    <mergeCell ref="D202:D203"/>
    <mergeCell ref="E202:E203"/>
    <mergeCell ref="G202:G203"/>
    <mergeCell ref="H202:H203"/>
    <mergeCell ref="A169:A170"/>
    <mergeCell ref="B169:B170"/>
    <mergeCell ref="C169:C170"/>
    <mergeCell ref="A171:A172"/>
    <mergeCell ref="B171:B172"/>
    <mergeCell ref="C171:C172"/>
    <mergeCell ref="D171:D172"/>
    <mergeCell ref="E171:E172"/>
    <mergeCell ref="G171:G172"/>
    <mergeCell ref="Z200:Z201"/>
    <mergeCell ref="S202:S203"/>
    <mergeCell ref="T202:T203"/>
    <mergeCell ref="U202:U203"/>
    <mergeCell ref="V202:V203"/>
    <mergeCell ref="W202:W203"/>
    <mergeCell ref="X202:X203"/>
    <mergeCell ref="Y202:Y203"/>
    <mergeCell ref="Z202:Z203"/>
    <mergeCell ref="N171:N172"/>
    <mergeCell ref="O171:O172"/>
    <mergeCell ref="P171:P172"/>
    <mergeCell ref="AC171:AC172"/>
    <mergeCell ref="U171:U17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5:F86"/>
    <mergeCell ref="F87:F88"/>
    <mergeCell ref="F89:F90"/>
    <mergeCell ref="F91:F92"/>
    <mergeCell ref="F113:F114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3:F134"/>
    <mergeCell ref="F135:F136"/>
    <mergeCell ref="F137:F138"/>
    <mergeCell ref="F139:F140"/>
    <mergeCell ref="F141:F142"/>
    <mergeCell ref="F143:F144"/>
    <mergeCell ref="F146:F147"/>
    <mergeCell ref="F148:F149"/>
    <mergeCell ref="F150:F151"/>
    <mergeCell ref="F152:F153"/>
    <mergeCell ref="F154:F155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75:F176"/>
    <mergeCell ref="F181:F182"/>
    <mergeCell ref="F184:F185"/>
    <mergeCell ref="F186:F187"/>
    <mergeCell ref="F188:F189"/>
    <mergeCell ref="F177:F178"/>
    <mergeCell ref="Z179:Z180"/>
    <mergeCell ref="AA179:AA180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S177:S178"/>
    <mergeCell ref="R177:R178"/>
    <mergeCell ref="T177:T178"/>
    <mergeCell ref="U177:U178"/>
    <mergeCell ref="W177:W178"/>
    <mergeCell ref="V177:V178"/>
    <mergeCell ref="X177:X178"/>
    <mergeCell ref="AB179:AB180"/>
    <mergeCell ref="AC179:AC180"/>
    <mergeCell ref="Z177:Z178"/>
    <mergeCell ref="AB177:AB178"/>
    <mergeCell ref="AC177:AC178"/>
    <mergeCell ref="AA177:AA178"/>
    <mergeCell ref="Y177:Y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Y179:Y1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6"/>
  <sheetViews>
    <sheetView workbookViewId="0">
      <pane ySplit="3" topLeftCell="A173" activePane="bottomLeft" state="frozen"/>
      <selection pane="bottomLeft" activeCell="G203" sqref="G203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710937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5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E6+E39+E58+E85+E96+E109+E116+E133+E146+E157+E184+E223+E246+E267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K6+K39+K58+K85+K96+K109+K116+K133+K146+K157+K184+K223+K246+K267</f>
        <v>805397</v>
      </c>
      <c r="L4" s="5">
        <f>L6+L39+L58+L85+L96+L109+L116+L133+L146+L157+L184+L223+L246+L267</f>
        <v>0</v>
      </c>
      <c r="M4" s="5">
        <f>SUM(K4:L4)</f>
        <v>805397</v>
      </c>
      <c r="N4" s="5">
        <f>N6+N39+N58+N85+N96+N109+N116+N133+N146+N157+N184+N223+N246+N267</f>
        <v>0</v>
      </c>
      <c r="O4" s="7">
        <f>O6+O39+O58+O85+O96+O109+O116+O133+O146+O157+O184+O223+O246+O267</f>
        <v>183976</v>
      </c>
      <c r="P4" s="7">
        <f>SUM(N4:O4)</f>
        <v>183976</v>
      </c>
      <c r="Q4" s="8">
        <f>P4+M4+J4</f>
        <v>3505670</v>
      </c>
      <c r="S4" s="10"/>
    </row>
    <row r="5" spans="1:19" ht="15.75" thickBot="1" x14ac:dyDescent="0.25">
      <c r="A5" s="143"/>
      <c r="B5" s="144"/>
      <c r="C5" s="129"/>
      <c r="D5" s="11" t="s">
        <v>5</v>
      </c>
      <c r="E5" s="12">
        <f t="shared" si="0"/>
        <v>129199.70999999999</v>
      </c>
      <c r="F5" s="13">
        <f t="shared" si="0"/>
        <v>46021.95</v>
      </c>
      <c r="G5" s="13">
        <f t="shared" si="0"/>
        <v>179578.18999999997</v>
      </c>
      <c r="H5" s="13">
        <f t="shared" si="0"/>
        <v>63024.32</v>
      </c>
      <c r="I5" s="13">
        <f t="shared" si="0"/>
        <v>3232.55</v>
      </c>
      <c r="J5" s="13">
        <f t="shared" si="1"/>
        <v>421056.72</v>
      </c>
      <c r="K5" s="13">
        <f>K7+K40+K59+K86+K97+K110+K117+K134+K147+K158+K185+K224+K247+K268</f>
        <v>19747.190000000002</v>
      </c>
      <c r="L5" s="13">
        <f>L7+L40+L59+L86+L97+L110+L117+L134+L147+L158+L185+L224+L247+L268</f>
        <v>0</v>
      </c>
      <c r="M5" s="13">
        <f>SUM(K5:L5)</f>
        <v>19747.190000000002</v>
      </c>
      <c r="N5" s="13">
        <f>N7+N40+N59+N86+N97+N110+N117+N134+N147+N158+N185+N224+N247+N268</f>
        <v>0</v>
      </c>
      <c r="O5" s="13">
        <f>O7+O40+O59+O86+O97+O110+O117+O134+O147+O158+O185+O224+O247+O268</f>
        <v>27016.539999999997</v>
      </c>
      <c r="P5" s="14">
        <f>SUM(N5:O5)</f>
        <v>27016.539999999997</v>
      </c>
      <c r="Q5" s="15">
        <f>P5+M5+J5</f>
        <v>467820.44999999995</v>
      </c>
    </row>
    <row r="6" spans="1:19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9.5" customHeight="1" thickBot="1" x14ac:dyDescent="0.25">
      <c r="A7" s="126"/>
      <c r="B7" s="127"/>
      <c r="C7" s="129"/>
      <c r="D7" s="122"/>
      <c r="E7" s="21">
        <f t="shared" si="2"/>
        <v>4476.58</v>
      </c>
      <c r="F7" s="22">
        <f t="shared" si="2"/>
        <v>2372.0100000000002</v>
      </c>
      <c r="G7" s="22">
        <f t="shared" si="2"/>
        <v>2955.2700000000004</v>
      </c>
      <c r="H7" s="22">
        <f t="shared" si="2"/>
        <v>1104.55</v>
      </c>
      <c r="I7" s="22">
        <f t="shared" si="2"/>
        <v>0</v>
      </c>
      <c r="J7" s="23">
        <f t="shared" si="1"/>
        <v>10908.41</v>
      </c>
      <c r="K7" s="21">
        <f>K9+K15+K17+K19+K21+K23+K35+K37</f>
        <v>70</v>
      </c>
      <c r="L7" s="22">
        <f>L9+L15+L17+L19+L21+L23+L35+L37</f>
        <v>0</v>
      </c>
      <c r="M7" s="23">
        <f t="shared" si="3"/>
        <v>70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10978.41</v>
      </c>
    </row>
    <row r="8" spans="1:19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x14ac:dyDescent="0.2">
      <c r="A9" s="113"/>
      <c r="B9" s="113"/>
      <c r="C9" s="115"/>
      <c r="D9" s="131"/>
      <c r="E9" s="31">
        <f>E11+E13</f>
        <v>4476.58</v>
      </c>
      <c r="F9" s="32">
        <f>F11+F13</f>
        <v>2372.0100000000002</v>
      </c>
      <c r="G9" s="32">
        <f t="shared" si="4"/>
        <v>2825.2700000000004</v>
      </c>
      <c r="H9" s="32">
        <f t="shared" si="4"/>
        <v>0</v>
      </c>
      <c r="I9" s="32">
        <f t="shared" si="4"/>
        <v>0</v>
      </c>
      <c r="J9" s="33">
        <f t="shared" si="1"/>
        <v>9673.86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9673.86</v>
      </c>
    </row>
    <row r="10" spans="1:19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x14ac:dyDescent="0.2">
      <c r="A11" s="113"/>
      <c r="B11" s="113"/>
      <c r="C11" s="115"/>
      <c r="D11" s="36"/>
      <c r="E11" s="42">
        <v>4476.58</v>
      </c>
      <c r="F11" s="43">
        <v>1570.5</v>
      </c>
      <c r="G11" s="43">
        <v>364.24</v>
      </c>
      <c r="H11" s="43">
        <v>0</v>
      </c>
      <c r="I11" s="43"/>
      <c r="J11" s="33">
        <f t="shared" si="7"/>
        <v>6411.32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6411.32</v>
      </c>
    </row>
    <row r="12" spans="1:19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x14ac:dyDescent="0.2">
      <c r="A13" s="113"/>
      <c r="B13" s="113"/>
      <c r="C13" s="115"/>
      <c r="D13" s="36"/>
      <c r="E13" s="42"/>
      <c r="F13" s="43">
        <v>801.51</v>
      </c>
      <c r="G13" s="43">
        <v>2461.0300000000002</v>
      </c>
      <c r="H13" s="43"/>
      <c r="I13" s="43"/>
      <c r="J13" s="33">
        <f t="shared" si="7"/>
        <v>3262.54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3262.54</v>
      </c>
    </row>
    <row r="14" spans="1:19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x14ac:dyDescent="0.2">
      <c r="A15" s="113"/>
      <c r="B15" s="113"/>
      <c r="C15" s="115"/>
      <c r="D15" s="36"/>
      <c r="E15" s="42"/>
      <c r="F15" s="43"/>
      <c r="G15" s="43"/>
      <c r="H15" s="43">
        <v>1104.55</v>
      </c>
      <c r="I15" s="43"/>
      <c r="J15" s="33">
        <f t="shared" si="7"/>
        <v>1104.55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1104.55</v>
      </c>
    </row>
    <row r="16" spans="1:19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0</v>
      </c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</row>
    <row r="18" spans="1:17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0</v>
      </c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</row>
    <row r="20" spans="1:17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113"/>
      <c r="B21" s="113"/>
      <c r="C21" s="11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70</v>
      </c>
      <c r="L21" s="43"/>
      <c r="M21" s="33">
        <f t="shared" si="3"/>
        <v>70</v>
      </c>
      <c r="N21" s="42"/>
      <c r="O21" s="43"/>
      <c r="P21" s="34">
        <f t="shared" si="5"/>
        <v>0</v>
      </c>
      <c r="Q21" s="35">
        <f t="shared" si="6"/>
        <v>70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130</v>
      </c>
      <c r="H23" s="32">
        <f t="shared" si="9"/>
        <v>0</v>
      </c>
      <c r="I23" s="32">
        <f t="shared" si="9"/>
        <v>0</v>
      </c>
      <c r="J23" s="33">
        <f>J25+J27+J29+J31+J33</f>
        <v>130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130</v>
      </c>
    </row>
    <row r="24" spans="1:17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113"/>
      <c r="B25" s="113"/>
      <c r="C25" s="115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</row>
    <row r="26" spans="1:17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113"/>
      <c r="B27" s="113"/>
      <c r="C27" s="11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113"/>
      <c r="B29" s="113"/>
      <c r="C29" s="120"/>
      <c r="D29" s="131"/>
      <c r="E29" s="42"/>
      <c r="F29" s="43"/>
      <c r="G29" s="43">
        <v>130</v>
      </c>
      <c r="H29" s="43"/>
      <c r="I29" s="43"/>
      <c r="J29" s="33">
        <f t="shared" si="7"/>
        <v>130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130</v>
      </c>
    </row>
    <row r="30" spans="1:17" hidden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39.1</v>
      </c>
      <c r="G40" s="22">
        <f t="shared" si="10"/>
        <v>1234.3400000000001</v>
      </c>
      <c r="H40" s="22">
        <f t="shared" si="10"/>
        <v>0</v>
      </c>
      <c r="I40" s="22">
        <f t="shared" si="10"/>
        <v>0</v>
      </c>
      <c r="J40" s="24">
        <f t="shared" si="11"/>
        <v>1273.44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1273.44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236</v>
      </c>
      <c r="H42" s="43"/>
      <c r="I42" s="43"/>
      <c r="J42" s="34">
        <f t="shared" si="11"/>
        <v>236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236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39.1</v>
      </c>
      <c r="G44" s="32">
        <f t="shared" si="15"/>
        <v>200</v>
      </c>
      <c r="H44" s="32">
        <f t="shared" si="15"/>
        <v>0</v>
      </c>
      <c r="I44" s="32">
        <f t="shared" si="15"/>
        <v>0</v>
      </c>
      <c r="J44" s="34">
        <f t="shared" si="15"/>
        <v>239.1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239.1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113"/>
      <c r="B46" s="113"/>
      <c r="C46" s="115"/>
      <c r="D46" s="36"/>
      <c r="E46" s="42"/>
      <c r="F46" s="43">
        <v>39.1</v>
      </c>
      <c r="G46" s="43">
        <v>200</v>
      </c>
      <c r="H46" s="43"/>
      <c r="I46" s="43"/>
      <c r="J46" s="34">
        <f t="shared" si="11"/>
        <v>239.1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239.1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256.68</v>
      </c>
      <c r="H52" s="43"/>
      <c r="I52" s="43"/>
      <c r="J52" s="34">
        <f t="shared" si="11"/>
        <v>256.68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256.68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113"/>
      <c r="B54" s="113"/>
      <c r="C54" s="115"/>
      <c r="D54" s="36"/>
      <c r="E54" s="42"/>
      <c r="F54" s="43"/>
      <c r="G54" s="43">
        <v>541.66</v>
      </c>
      <c r="H54" s="43"/>
      <c r="I54" s="43"/>
      <c r="J54" s="34">
        <f t="shared" si="11"/>
        <v>541.66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541.66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0</v>
      </c>
      <c r="F59" s="22">
        <f t="shared" si="22"/>
        <v>0</v>
      </c>
      <c r="G59" s="22">
        <f t="shared" si="22"/>
        <v>9107.5300000000007</v>
      </c>
      <c r="H59" s="22">
        <f t="shared" si="22"/>
        <v>0</v>
      </c>
      <c r="I59" s="22">
        <f t="shared" si="22"/>
        <v>0</v>
      </c>
      <c r="J59" s="24">
        <f t="shared" si="17"/>
        <v>9107.5300000000007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9107.5300000000007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2116.64</v>
      </c>
      <c r="H61" s="43"/>
      <c r="I61" s="43"/>
      <c r="J61" s="34">
        <f t="shared" si="17"/>
        <v>2116.64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2116.64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113"/>
      <c r="B63" s="113"/>
      <c r="C63" s="115"/>
      <c r="D63" s="36"/>
      <c r="E63" s="42"/>
      <c r="F63" s="43"/>
      <c r="G63" s="43">
        <v>3733.82</v>
      </c>
      <c r="H63" s="43"/>
      <c r="I63" s="43"/>
      <c r="J63" s="34">
        <f t="shared" si="17"/>
        <v>3733.82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3733.82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113"/>
      <c r="B69" s="113"/>
      <c r="C69" s="115"/>
      <c r="D69" s="36"/>
      <c r="E69" s="42"/>
      <c r="F69" s="43"/>
      <c r="G69" s="43">
        <v>63.5</v>
      </c>
      <c r="H69" s="43"/>
      <c r="I69" s="43"/>
      <c r="J69" s="34">
        <f t="shared" si="17"/>
        <v>63.5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63.5</v>
      </c>
    </row>
    <row r="70" spans="1:17" hidden="1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13"/>
      <c r="B75" s="113"/>
      <c r="C75" s="115"/>
      <c r="D75" s="36"/>
      <c r="E75" s="42"/>
      <c r="F75" s="43">
        <v>0</v>
      </c>
      <c r="G75" s="43">
        <v>223.63</v>
      </c>
      <c r="H75" s="43"/>
      <c r="I75" s="43"/>
      <c r="J75" s="34">
        <f t="shared" si="17"/>
        <v>223.63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223.63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13"/>
      <c r="B77" s="113"/>
      <c r="C77" s="11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113"/>
      <c r="B79" s="113"/>
      <c r="C79" s="115"/>
      <c r="D79" s="36"/>
      <c r="E79" s="42"/>
      <c r="F79" s="43"/>
      <c r="G79" s="43">
        <v>2743.41</v>
      </c>
      <c r="H79" s="43"/>
      <c r="I79" s="43"/>
      <c r="J79" s="34">
        <f t="shared" si="17"/>
        <v>2743.41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2743.41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226.53</v>
      </c>
      <c r="H81" s="43"/>
      <c r="I81" s="43"/>
      <c r="J81" s="34">
        <f t="shared" si="17"/>
        <v>226.53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226.53</v>
      </c>
    </row>
    <row r="82" spans="1:17" ht="12.75" hidden="1" customHeight="1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hidden="1" customHeight="1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E87+E89+E91+E93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29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0">SUM(N85:O85)</f>
        <v>0</v>
      </c>
      <c r="Q85" s="20">
        <f>P85+M85+J85</f>
        <v>18727</v>
      </c>
    </row>
    <row r="86" spans="1:17" ht="21.75" customHeight="1" thickBot="1" x14ac:dyDescent="0.25">
      <c r="A86" s="126"/>
      <c r="B86" s="127"/>
      <c r="C86" s="129"/>
      <c r="D86" s="122"/>
      <c r="E86" s="21">
        <f t="shared" si="27"/>
        <v>0</v>
      </c>
      <c r="F86" s="22">
        <f t="shared" si="27"/>
        <v>0</v>
      </c>
      <c r="G86" s="22">
        <f t="shared" si="27"/>
        <v>379.77</v>
      </c>
      <c r="H86" s="22">
        <f t="shared" si="27"/>
        <v>8</v>
      </c>
      <c r="I86" s="22">
        <f t="shared" si="27"/>
        <v>0</v>
      </c>
      <c r="J86" s="24">
        <f t="shared" si="28"/>
        <v>387.77</v>
      </c>
      <c r="K86" s="53">
        <f>K88+K90+K92+K94</f>
        <v>0</v>
      </c>
      <c r="L86" s="22">
        <f>L88+L90+L92+L94</f>
        <v>0</v>
      </c>
      <c r="M86" s="24">
        <f t="shared" si="29"/>
        <v>0</v>
      </c>
      <c r="N86" s="53">
        <f>N88+N90+N92+N94</f>
        <v>0</v>
      </c>
      <c r="O86" s="22">
        <f>O88+O90+O92+O94</f>
        <v>0</v>
      </c>
      <c r="P86" s="24">
        <f t="shared" si="30"/>
        <v>0</v>
      </c>
      <c r="Q86" s="25">
        <f t="shared" ref="Q86:Q94" si="31">P86+M86+J86</f>
        <v>387.77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7" x14ac:dyDescent="0.2">
      <c r="A88" s="113"/>
      <c r="B88" s="113"/>
      <c r="C88" s="115"/>
      <c r="D88" s="36"/>
      <c r="E88" s="42">
        <v>0</v>
      </c>
      <c r="F88" s="43">
        <v>0</v>
      </c>
      <c r="G88" s="43">
        <v>0</v>
      </c>
      <c r="H88" s="43">
        <v>8</v>
      </c>
      <c r="I88" s="43"/>
      <c r="J88" s="34">
        <f t="shared" si="28"/>
        <v>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8</v>
      </c>
    </row>
    <row r="89" spans="1:17" ht="12.75" hidden="1" customHeight="1" x14ac:dyDescent="0.2">
      <c r="A89" s="158"/>
      <c r="B89" s="117" t="s">
        <v>81</v>
      </c>
      <c r="C89" s="117"/>
      <c r="D89" s="119" t="s">
        <v>84</v>
      </c>
      <c r="E89" s="89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</row>
    <row r="90" spans="1:17" ht="12.75" hidden="1" customHeight="1" x14ac:dyDescent="0.2">
      <c r="A90" s="158"/>
      <c r="B90" s="118"/>
      <c r="C90" s="118"/>
      <c r="D90" s="120"/>
      <c r="E90" s="89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379.77</v>
      </c>
      <c r="H94" s="45"/>
      <c r="I94" s="45"/>
      <c r="J94" s="24">
        <f t="shared" si="28"/>
        <v>379.77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379.77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21.75" customHeight="1" thickBot="1" x14ac:dyDescent="0.25">
      <c r="A97" s="126"/>
      <c r="B97" s="127"/>
      <c r="C97" s="129"/>
      <c r="D97" s="122"/>
      <c r="E97" s="21">
        <f t="shared" si="32"/>
        <v>14877.189999999999</v>
      </c>
      <c r="F97" s="22">
        <f t="shared" si="32"/>
        <v>5087.6299999999992</v>
      </c>
      <c r="G97" s="22">
        <f t="shared" si="32"/>
        <v>2665.84</v>
      </c>
      <c r="H97" s="22">
        <f t="shared" si="32"/>
        <v>0</v>
      </c>
      <c r="I97" s="22">
        <f t="shared" si="32"/>
        <v>0</v>
      </c>
      <c r="J97" s="24">
        <f t="shared" si="33"/>
        <v>22630.66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22630.66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10036.049999999999</v>
      </c>
      <c r="F99" s="43">
        <v>3543.61</v>
      </c>
      <c r="G99" s="43">
        <v>1244.3</v>
      </c>
      <c r="H99" s="43">
        <v>0</v>
      </c>
      <c r="I99" s="43"/>
      <c r="J99" s="34">
        <f t="shared" si="33"/>
        <v>14823.96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14823.96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113"/>
      <c r="B103" s="113"/>
      <c r="C103" s="115"/>
      <c r="D103" s="36"/>
      <c r="E103" s="42">
        <v>4841.1400000000003</v>
      </c>
      <c r="F103" s="43">
        <v>1451.84</v>
      </c>
      <c r="G103" s="43">
        <v>512.27</v>
      </c>
      <c r="H103" s="43">
        <v>0</v>
      </c>
      <c r="I103" s="43"/>
      <c r="J103" s="34">
        <f t="shared" si="33"/>
        <v>6805.25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6805.25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113"/>
      <c r="B105" s="113"/>
      <c r="C105" s="115"/>
      <c r="D105" s="36"/>
      <c r="E105" s="42"/>
      <c r="F105" s="43">
        <v>28.28</v>
      </c>
      <c r="G105" s="43">
        <v>106.52</v>
      </c>
      <c r="H105" s="43"/>
      <c r="I105" s="43"/>
      <c r="J105" s="34">
        <f t="shared" si="33"/>
        <v>134.80000000000001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134.80000000000001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113"/>
      <c r="B107" s="113"/>
      <c r="C107" s="115"/>
      <c r="D107" s="36"/>
      <c r="E107" s="51"/>
      <c r="F107" s="45">
        <v>63.9</v>
      </c>
      <c r="G107" s="45">
        <v>802.75</v>
      </c>
      <c r="H107" s="45"/>
      <c r="I107" s="45"/>
      <c r="J107" s="24">
        <f t="shared" si="33"/>
        <v>866.65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866.65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28831.01</v>
      </c>
      <c r="H110" s="22">
        <f t="shared" si="37"/>
        <v>0</v>
      </c>
      <c r="I110" s="22">
        <f t="shared" si="37"/>
        <v>0</v>
      </c>
      <c r="J110" s="24">
        <f t="shared" si="38"/>
        <v>28831.01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28831.01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28201.35</v>
      </c>
      <c r="H112" s="43"/>
      <c r="I112" s="43"/>
      <c r="J112" s="34">
        <f t="shared" si="38"/>
        <v>28201.35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28201.35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629.66</v>
      </c>
      <c r="H114" s="45"/>
      <c r="I114" s="45"/>
      <c r="J114" s="24">
        <f t="shared" si="38"/>
        <v>629.66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629.66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5631.53</v>
      </c>
      <c r="H117" s="22">
        <f t="shared" si="42"/>
        <v>0</v>
      </c>
      <c r="I117" s="22">
        <f t="shared" si="42"/>
        <v>565.63</v>
      </c>
      <c r="J117" s="24">
        <f t="shared" si="43"/>
        <v>6197.16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2860</v>
      </c>
      <c r="P117" s="24">
        <f t="shared" si="47"/>
        <v>2860</v>
      </c>
      <c r="Q117" s="25">
        <f t="shared" si="48"/>
        <v>9057.16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5631.53</v>
      </c>
      <c r="H119" s="43"/>
      <c r="I119" s="43"/>
      <c r="J119" s="34">
        <f t="shared" si="43"/>
        <v>5631.53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5631.53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0</v>
      </c>
      <c r="H121" s="43"/>
      <c r="I121" s="43"/>
      <c r="J121" s="34">
        <f t="shared" si="43"/>
        <v>0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0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0</v>
      </c>
      <c r="H123" s="43"/>
      <c r="I123" s="43"/>
      <c r="J123" s="34">
        <f t="shared" si="43"/>
        <v>0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0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565.63</v>
      </c>
      <c r="J127" s="34">
        <f t="shared" si="43"/>
        <v>565.63</v>
      </c>
      <c r="K127" s="42"/>
      <c r="L127" s="43"/>
      <c r="M127" s="34">
        <f t="shared" si="45"/>
        <v>0</v>
      </c>
      <c r="N127" s="55"/>
      <c r="O127" s="43">
        <v>2860</v>
      </c>
      <c r="P127" s="34">
        <f t="shared" si="47"/>
        <v>2860</v>
      </c>
      <c r="Q127" s="35">
        <f t="shared" si="48"/>
        <v>3425.63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>
        <v>0</v>
      </c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26658.68</v>
      </c>
      <c r="F134" s="32">
        <f t="shared" si="52"/>
        <v>9152.17</v>
      </c>
      <c r="G134" s="32">
        <f t="shared" si="52"/>
        <v>5418.7900000000009</v>
      </c>
      <c r="H134" s="32">
        <f t="shared" si="52"/>
        <v>79.13</v>
      </c>
      <c r="I134" s="32">
        <f t="shared" si="52"/>
        <v>0</v>
      </c>
      <c r="J134" s="33">
        <f t="shared" si="53"/>
        <v>41308.769999999997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41308.769999999997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111"/>
      <c r="B136" s="113"/>
      <c r="C136" s="115"/>
      <c r="D136" s="36"/>
      <c r="E136" s="42">
        <v>24673.14</v>
      </c>
      <c r="F136" s="43">
        <v>8537.68</v>
      </c>
      <c r="G136" s="43">
        <v>4434.5600000000004</v>
      </c>
      <c r="H136" s="43">
        <v>79.13</v>
      </c>
      <c r="I136" s="43"/>
      <c r="J136" s="34">
        <f t="shared" si="53"/>
        <v>37724.509999999995</v>
      </c>
      <c r="K136" s="42">
        <v>0</v>
      </c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37724.509999999995</v>
      </c>
    </row>
    <row r="137" spans="1:17" ht="12.75" hidden="1" customHeight="1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ht="12.75" hidden="1" customHeight="1" x14ac:dyDescent="0.2">
      <c r="A138" s="111"/>
      <c r="B138" s="113"/>
      <c r="C138" s="115"/>
      <c r="D138" s="131"/>
      <c r="E138" s="42"/>
      <c r="F138" s="43"/>
      <c r="G138" s="43"/>
      <c r="H138" s="43"/>
      <c r="I138" s="43"/>
      <c r="J138" s="33">
        <f t="shared" si="53"/>
        <v>0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0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130</v>
      </c>
      <c r="B141" s="113"/>
      <c r="C141" s="115" t="s">
        <v>131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112"/>
      <c r="B144" s="114"/>
      <c r="C144" s="116"/>
      <c r="D144" s="50"/>
      <c r="E144" s="51">
        <v>1985.54</v>
      </c>
      <c r="F144" s="45">
        <v>614.49</v>
      </c>
      <c r="G144" s="45">
        <v>984.23</v>
      </c>
      <c r="H144" s="45">
        <v>0</v>
      </c>
      <c r="I144" s="45"/>
      <c r="J144" s="23">
        <f t="shared" si="53"/>
        <v>3584.2599999999998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3584.2599999999998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9194.0400000000009</v>
      </c>
      <c r="H147" s="22">
        <f t="shared" si="57"/>
        <v>59378.47</v>
      </c>
      <c r="I147" s="22">
        <f>I149+I151+I153+I155</f>
        <v>0</v>
      </c>
      <c r="J147" s="24">
        <f>SUM(E147:I147)</f>
        <v>68572.510000000009</v>
      </c>
      <c r="K147" s="53">
        <f>K149+K151+K153+K155</f>
        <v>19540.61</v>
      </c>
      <c r="L147" s="22">
        <f>L149+L151+L153+L155</f>
        <v>0</v>
      </c>
      <c r="M147" s="24">
        <f t="shared" si="58"/>
        <v>19540.61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88113.12000000001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59378.47</v>
      </c>
      <c r="I149" s="43"/>
      <c r="J149" s="34">
        <f t="shared" si="60"/>
        <v>59378.47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59378.47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0</v>
      </c>
      <c r="I151" s="43"/>
      <c r="J151" s="34">
        <f t="shared" si="60"/>
        <v>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9194.0400000000009</v>
      </c>
      <c r="H153" s="43"/>
      <c r="I153" s="43"/>
      <c r="J153" s="34">
        <f>SUM(E153:I153)</f>
        <v>9194.0400000000009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9194.0400000000009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19540.61</v>
      </c>
      <c r="L155" s="45"/>
      <c r="M155" s="24">
        <f t="shared" si="58"/>
        <v>19540.61</v>
      </c>
      <c r="N155" s="56"/>
      <c r="O155" s="45"/>
      <c r="P155" s="24">
        <f t="shared" si="59"/>
        <v>0</v>
      </c>
      <c r="Q155" s="25">
        <f t="shared" si="61"/>
        <v>19540.61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8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8" si="65">SUM(K157:L157)</f>
        <v>5000</v>
      </c>
      <c r="N157" s="52">
        <f t="shared" ref="N157:O157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</f>
        <v>3818.07</v>
      </c>
      <c r="F158" s="32">
        <f>F160+F162+F164+F166+F168+F170+F172++F174+F176+F178</f>
        <v>1079.1400000000001</v>
      </c>
      <c r="G158" s="32">
        <f>G160+G162+G164+G166+G168+G170+G172++G174+G176+G178</f>
        <v>19593.53</v>
      </c>
      <c r="H158" s="32">
        <f>H160+H162+H164+H166+H168+H170+H172++H174+H176+H178</f>
        <v>107.25</v>
      </c>
      <c r="I158" s="32">
        <f>I160+I162+I164+I166+I168+I170+I172++I174+I176+I178</f>
        <v>0</v>
      </c>
      <c r="J158" s="34">
        <f>SUM(E158:I158)</f>
        <v>24597.989999999998</v>
      </c>
      <c r="K158" s="57">
        <f>K160+K162+K164+K166+K168+K170+K172++K174+K176+K178</f>
        <v>0</v>
      </c>
      <c r="L158" s="32">
        <f>L160+L162+L164+L166+L168+L170+L172++L174+L176+L178</f>
        <v>0</v>
      </c>
      <c r="M158" s="34">
        <f t="shared" si="65"/>
        <v>0</v>
      </c>
      <c r="N158" s="57">
        <f>N160+N162+N164+N166+N168+N170+N172++N174+N176+N178</f>
        <v>0</v>
      </c>
      <c r="O158" s="32">
        <f>O160+O162+O164+O166+O168+O170+O172++O174+O176+O178</f>
        <v>0</v>
      </c>
      <c r="P158" s="34">
        <f>SUM(N158:O158)</f>
        <v>0</v>
      </c>
      <c r="Q158" s="35">
        <f>P158+M158+J158</f>
        <v>24597.989999999998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ref="P159:P178" si="68">SUM(N159:O159)</f>
        <v>0</v>
      </c>
      <c r="Q159" s="30">
        <f t="shared" si="67"/>
        <v>41527</v>
      </c>
    </row>
    <row r="160" spans="1:17" x14ac:dyDescent="0.2">
      <c r="A160" s="111"/>
      <c r="B160" s="113"/>
      <c r="C160" s="115"/>
      <c r="D160" s="36"/>
      <c r="E160" s="42">
        <v>3818.07</v>
      </c>
      <c r="F160" s="43">
        <v>1079.1400000000001</v>
      </c>
      <c r="G160" s="43"/>
      <c r="H160" s="43">
        <v>107.25</v>
      </c>
      <c r="I160" s="43"/>
      <c r="J160" s="34">
        <f t="shared" si="63"/>
        <v>5004.46</v>
      </c>
      <c r="K160" s="42"/>
      <c r="L160" s="43"/>
      <c r="M160" s="34">
        <f t="shared" si="65"/>
        <v>0</v>
      </c>
      <c r="N160" s="55"/>
      <c r="O160" s="43"/>
      <c r="P160" s="34">
        <f t="shared" si="68"/>
        <v>0</v>
      </c>
      <c r="Q160" s="35">
        <f t="shared" si="67"/>
        <v>5004.46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7"/>
        <v>50000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4734.32</v>
      </c>
      <c r="H162" s="43"/>
      <c r="I162" s="43"/>
      <c r="J162" s="34">
        <f t="shared" si="63"/>
        <v>4734.32</v>
      </c>
      <c r="K162" s="55"/>
      <c r="L162" s="43"/>
      <c r="M162" s="34">
        <f t="shared" si="65"/>
        <v>0</v>
      </c>
      <c r="N162" s="55"/>
      <c r="O162" s="43"/>
      <c r="P162" s="34">
        <f t="shared" si="68"/>
        <v>0</v>
      </c>
      <c r="Q162" s="35">
        <f t="shared" si="67"/>
        <v>4734.32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7"/>
        <v>4000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2578.79</v>
      </c>
      <c r="H164" s="43"/>
      <c r="I164" s="43"/>
      <c r="J164" s="34">
        <f t="shared" si="63"/>
        <v>2578.79</v>
      </c>
      <c r="K164" s="55"/>
      <c r="L164" s="43"/>
      <c r="M164" s="34">
        <f t="shared" si="65"/>
        <v>0</v>
      </c>
      <c r="N164" s="55"/>
      <c r="O164" s="43"/>
      <c r="P164" s="34">
        <f t="shared" si="68"/>
        <v>0</v>
      </c>
      <c r="Q164" s="35">
        <f t="shared" si="67"/>
        <v>2578.79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2304</v>
      </c>
      <c r="H166" s="43"/>
      <c r="I166" s="43"/>
      <c r="J166" s="34">
        <f t="shared" si="63"/>
        <v>2304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7"/>
        <v>2304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8329.1299999999992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7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3"/>
        <v>0</v>
      </c>
      <c r="K170" s="55">
        <v>0</v>
      </c>
      <c r="L170" s="43"/>
      <c r="M170" s="34">
        <f t="shared" si="65"/>
        <v>0</v>
      </c>
      <c r="N170" s="55"/>
      <c r="O170" s="43"/>
      <c r="P170" s="34">
        <f t="shared" si="68"/>
        <v>0</v>
      </c>
      <c r="Q170" s="35">
        <f t="shared" si="67"/>
        <v>0</v>
      </c>
    </row>
    <row r="171" spans="1:17" x14ac:dyDescent="0.2">
      <c r="A171" s="111" t="s">
        <v>147</v>
      </c>
      <c r="B171" s="113"/>
      <c r="C171" s="115" t="s">
        <v>277</v>
      </c>
      <c r="D171" s="13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1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2">SUM(N171:O171)</f>
        <v>0</v>
      </c>
      <c r="Q171" s="41">
        <f t="shared" si="67"/>
        <v>2900</v>
      </c>
    </row>
    <row r="172" spans="1:17" x14ac:dyDescent="0.2">
      <c r="A172" s="111"/>
      <c r="B172" s="113"/>
      <c r="C172" s="115"/>
      <c r="D172" s="131"/>
      <c r="E172" s="42"/>
      <c r="F172" s="43"/>
      <c r="G172" s="43">
        <v>647.29</v>
      </c>
      <c r="H172" s="43"/>
      <c r="I172" s="43"/>
      <c r="J172" s="34">
        <f t="shared" si="63"/>
        <v>647.29</v>
      </c>
      <c r="K172" s="55"/>
      <c r="L172" s="43"/>
      <c r="M172" s="34">
        <f t="shared" si="65"/>
        <v>0</v>
      </c>
      <c r="N172" s="55"/>
      <c r="O172" s="43"/>
      <c r="P172" s="34">
        <f t="shared" ref="P172" si="73">SUM(N172:O172)</f>
        <v>0</v>
      </c>
      <c r="Q172" s="35">
        <f t="shared" si="67"/>
        <v>647.29</v>
      </c>
    </row>
    <row r="173" spans="1:17" x14ac:dyDescent="0.2">
      <c r="A173" s="111" t="s">
        <v>147</v>
      </c>
      <c r="B173" s="113"/>
      <c r="C173" s="115" t="s">
        <v>226</v>
      </c>
      <c r="D173" s="13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4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5">SUM(N173:O173)</f>
        <v>0</v>
      </c>
      <c r="Q173" s="41">
        <f t="shared" ref="Q173" si="76">P173+M173+J173</f>
        <v>150</v>
      </c>
    </row>
    <row r="174" spans="1:17" x14ac:dyDescent="0.2">
      <c r="A174" s="111"/>
      <c r="B174" s="113"/>
      <c r="C174" s="115"/>
      <c r="D174" s="131"/>
      <c r="E174" s="42"/>
      <c r="F174" s="43"/>
      <c r="G174" s="43">
        <v>0</v>
      </c>
      <c r="H174" s="43"/>
      <c r="I174" s="43"/>
      <c r="J174" s="34">
        <f t="shared" si="63"/>
        <v>0</v>
      </c>
      <c r="K174" s="55"/>
      <c r="L174" s="43"/>
      <c r="M174" s="34">
        <f t="shared" si="65"/>
        <v>0</v>
      </c>
      <c r="N174" s="55"/>
      <c r="O174" s="43"/>
      <c r="P174" s="34">
        <f t="shared" ref="P174" si="77">SUM(N174:O174)</f>
        <v>0</v>
      </c>
      <c r="Q174" s="35">
        <f t="shared" si="67"/>
        <v>0</v>
      </c>
    </row>
    <row r="175" spans="1:17" x14ac:dyDescent="0.2">
      <c r="A175" s="111" t="s">
        <v>275</v>
      </c>
      <c r="B175" s="113"/>
      <c r="C175" s="115" t="s">
        <v>148</v>
      </c>
      <c r="D175" s="13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78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79">SUM(N175:O175)</f>
        <v>0</v>
      </c>
      <c r="Q175" s="41">
        <f t="shared" ref="Q175" si="80">P175+M175+J175</f>
        <v>8000</v>
      </c>
    </row>
    <row r="176" spans="1:17" x14ac:dyDescent="0.2">
      <c r="A176" s="111"/>
      <c r="B176" s="113"/>
      <c r="C176" s="115"/>
      <c r="D176" s="131"/>
      <c r="E176" s="42"/>
      <c r="F176" s="43"/>
      <c r="G176" s="43">
        <v>0</v>
      </c>
      <c r="H176" s="43"/>
      <c r="I176" s="43"/>
      <c r="J176" s="34">
        <f t="shared" si="63"/>
        <v>0</v>
      </c>
      <c r="K176" s="55"/>
      <c r="L176" s="43"/>
      <c r="M176" s="34">
        <f t="shared" si="65"/>
        <v>0</v>
      </c>
      <c r="N176" s="55"/>
      <c r="O176" s="43"/>
      <c r="P176" s="34">
        <f t="shared" ref="P176" si="81">SUM(N176:O176)</f>
        <v>0</v>
      </c>
      <c r="Q176" s="35">
        <f t="shared" si="67"/>
        <v>0</v>
      </c>
    </row>
    <row r="177" spans="1:17" x14ac:dyDescent="0.2">
      <c r="A177" s="111" t="s">
        <v>147</v>
      </c>
      <c r="B177" s="113"/>
      <c r="C177" s="115" t="s">
        <v>278</v>
      </c>
      <c r="D177" s="13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63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7"/>
        <v>2000</v>
      </c>
    </row>
    <row r="178" spans="1:17" ht="13.5" thickBot="1" x14ac:dyDescent="0.25">
      <c r="A178" s="112"/>
      <c r="B178" s="114"/>
      <c r="C178" s="116"/>
      <c r="D178" s="122"/>
      <c r="E178" s="51"/>
      <c r="F178" s="45"/>
      <c r="G178" s="45">
        <v>1000</v>
      </c>
      <c r="H178" s="45"/>
      <c r="I178" s="45"/>
      <c r="J178" s="24">
        <f t="shared" si="63"/>
        <v>1000</v>
      </c>
      <c r="K178" s="56"/>
      <c r="L178" s="45"/>
      <c r="M178" s="24">
        <f t="shared" si="65"/>
        <v>0</v>
      </c>
      <c r="N178" s="56"/>
      <c r="O178" s="45"/>
      <c r="P178" s="24">
        <f t="shared" si="68"/>
        <v>0</v>
      </c>
      <c r="Q178" s="25">
        <f t="shared" si="67"/>
        <v>1000</v>
      </c>
    </row>
    <row r="179" spans="1:17" s="104" customFormat="1" hidden="1" x14ac:dyDescent="0.2">
      <c r="A179" s="100"/>
      <c r="B179" s="100"/>
      <c r="C179" s="101"/>
      <c r="D179" s="100"/>
      <c r="E179" s="102"/>
      <c r="F179" s="102"/>
      <c r="G179" s="102"/>
      <c r="H179" s="102"/>
      <c r="I179" s="102"/>
      <c r="J179" s="103"/>
      <c r="K179" s="102"/>
      <c r="L179" s="102"/>
      <c r="M179" s="103"/>
      <c r="N179" s="102"/>
      <c r="O179" s="102"/>
      <c r="P179" s="103"/>
      <c r="Q179" s="103"/>
    </row>
    <row r="180" spans="1:17" s="104" customFormat="1" hidden="1" x14ac:dyDescent="0.2">
      <c r="A180" s="100"/>
      <c r="B180" s="100"/>
      <c r="C180" s="101"/>
      <c r="D180" s="100"/>
      <c r="E180" s="102"/>
      <c r="F180" s="102"/>
      <c r="G180" s="102"/>
      <c r="H180" s="102"/>
      <c r="I180" s="102"/>
      <c r="J180" s="103"/>
      <c r="K180" s="102"/>
      <c r="L180" s="102"/>
      <c r="M180" s="103"/>
      <c r="N180" s="102"/>
      <c r="O180" s="102"/>
      <c r="P180" s="103"/>
      <c r="Q180" s="103"/>
    </row>
    <row r="181" spans="1:17" s="104" customFormat="1" hidden="1" x14ac:dyDescent="0.2">
      <c r="A181" s="100"/>
      <c r="B181" s="100"/>
      <c r="C181" s="101"/>
      <c r="D181" s="100"/>
      <c r="E181" s="102"/>
      <c r="F181" s="102"/>
      <c r="G181" s="102"/>
      <c r="H181" s="102"/>
      <c r="I181" s="102"/>
      <c r="J181" s="103"/>
      <c r="K181" s="102"/>
      <c r="L181" s="102"/>
      <c r="M181" s="103"/>
      <c r="N181" s="102"/>
      <c r="O181" s="102"/>
      <c r="P181" s="103"/>
      <c r="Q181" s="103"/>
    </row>
    <row r="182" spans="1:17" s="104" customFormat="1" hidden="1" x14ac:dyDescent="0.2">
      <c r="A182" s="100"/>
      <c r="B182" s="100"/>
      <c r="C182" s="101"/>
      <c r="D182" s="100"/>
      <c r="E182" s="102"/>
      <c r="F182" s="102"/>
      <c r="G182" s="102"/>
      <c r="H182" s="102"/>
      <c r="I182" s="102"/>
      <c r="J182" s="103"/>
      <c r="K182" s="102"/>
      <c r="L182" s="102"/>
      <c r="M182" s="103"/>
      <c r="N182" s="102"/>
      <c r="O182" s="102"/>
      <c r="P182" s="103"/>
      <c r="Q182" s="103"/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>E186+E188+E190+E192++E206+E208+E210+E218+E220</f>
        <v>92946</v>
      </c>
      <c r="F184" s="17">
        <f t="shared" ref="F184:H184" si="82">F186+F188+F190+F192++F206+F208+F210+F218+F220</f>
        <v>32489</v>
      </c>
      <c r="G184" s="17">
        <f>G186+G188+G190+G192++G206+G208+G210+G218+G220</f>
        <v>283009</v>
      </c>
      <c r="H184" s="17">
        <f t="shared" si="82"/>
        <v>500</v>
      </c>
      <c r="I184" s="17">
        <f>I186+I188+I190+I192++I206+I208+I210+I218+I220</f>
        <v>600</v>
      </c>
      <c r="J184" s="19">
        <f>SUM(E184:I184)</f>
        <v>409544</v>
      </c>
      <c r="K184" s="52">
        <f>K186+K188+K190+K192++K206+K208+K210+K218+K220</f>
        <v>408307</v>
      </c>
      <c r="L184" s="17">
        <f>L186+L188+L190+L192++L206+L208+L210+L218+L220</f>
        <v>0</v>
      </c>
      <c r="M184" s="19">
        <f t="shared" ref="M184:M211" si="83">SUM(K184:L184)</f>
        <v>408307</v>
      </c>
      <c r="N184" s="52">
        <f>N186+N188+N190+N192++N206+N208+N210+N218+N220</f>
        <v>0</v>
      </c>
      <c r="O184" s="17">
        <f>O186+O188+O190+O192++O206+O208+O210+O218+O220</f>
        <v>90700</v>
      </c>
      <c r="P184" s="19">
        <f>SUM(N184:O184)</f>
        <v>90700</v>
      </c>
      <c r="Q184" s="20">
        <f>P184+M184+J184</f>
        <v>908551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ref="E185:I185" si="84">E187+E189+E191+E193++E207+E209+E211+E219+E221</f>
        <v>16557.7</v>
      </c>
      <c r="F185" s="22">
        <f t="shared" si="84"/>
        <v>5708.08</v>
      </c>
      <c r="G185" s="22">
        <f t="shared" si="84"/>
        <v>39717.429999999993</v>
      </c>
      <c r="H185" s="22">
        <f t="shared" si="84"/>
        <v>261.02999999999997</v>
      </c>
      <c r="I185" s="22">
        <f t="shared" si="84"/>
        <v>159.97</v>
      </c>
      <c r="J185" s="24">
        <f t="shared" ref="J185:J221" si="85">SUM(E185:I185)</f>
        <v>62404.209999999992</v>
      </c>
      <c r="K185" s="53">
        <f t="shared" ref="K185:L185" si="86">K187+K189+K191+K193++K207+K209+K211+K219+K221</f>
        <v>0</v>
      </c>
      <c r="L185" s="22">
        <f t="shared" si="86"/>
        <v>0</v>
      </c>
      <c r="M185" s="24">
        <f t="shared" si="83"/>
        <v>0</v>
      </c>
      <c r="N185" s="53">
        <f>N187+N189+N191+N193++N207+N209+N211+N219+N221</f>
        <v>0</v>
      </c>
      <c r="O185" s="22">
        <f t="shared" ref="O185" si="87">O187+O189+O191+O193++O207+O209+O211+O219+O221</f>
        <v>11575.98</v>
      </c>
      <c r="P185" s="24">
        <f t="shared" ref="P185:P221" si="88">SUM(N185:O185)</f>
        <v>11575.98</v>
      </c>
      <c r="Q185" s="25">
        <f t="shared" ref="Q185:Q221" si="89">P185+M185+J185</f>
        <v>73980.189999999988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45315</v>
      </c>
      <c r="F186" s="27">
        <v>15841</v>
      </c>
      <c r="G186" s="27">
        <v>15160</v>
      </c>
      <c r="H186" s="27">
        <v>200</v>
      </c>
      <c r="I186" s="27">
        <v>0</v>
      </c>
      <c r="J186" s="29">
        <f t="shared" si="85"/>
        <v>76516</v>
      </c>
      <c r="K186" s="54">
        <v>0</v>
      </c>
      <c r="L186" s="27">
        <v>0</v>
      </c>
      <c r="M186" s="29">
        <f t="shared" si="83"/>
        <v>0</v>
      </c>
      <c r="N186" s="54">
        <v>0</v>
      </c>
      <c r="O186" s="27">
        <v>0</v>
      </c>
      <c r="P186" s="29">
        <f t="shared" si="88"/>
        <v>0</v>
      </c>
      <c r="Q186" s="30">
        <f t="shared" si="89"/>
        <v>76516</v>
      </c>
    </row>
    <row r="187" spans="1:17" x14ac:dyDescent="0.2">
      <c r="A187" s="123"/>
      <c r="B187" s="113"/>
      <c r="C187" s="115"/>
      <c r="D187" s="36"/>
      <c r="E187" s="42">
        <v>10202.81</v>
      </c>
      <c r="F187" s="43">
        <v>3472.01</v>
      </c>
      <c r="G187" s="43">
        <v>2587.56</v>
      </c>
      <c r="H187" s="43">
        <v>261.02999999999997</v>
      </c>
      <c r="I187" s="43"/>
      <c r="J187" s="34">
        <f t="shared" si="85"/>
        <v>16523.41</v>
      </c>
      <c r="K187" s="55"/>
      <c r="L187" s="43"/>
      <c r="M187" s="34">
        <f t="shared" si="83"/>
        <v>0</v>
      </c>
      <c r="N187" s="55"/>
      <c r="O187" s="43"/>
      <c r="P187" s="34">
        <f t="shared" si="88"/>
        <v>0</v>
      </c>
      <c r="Q187" s="35">
        <f t="shared" si="89"/>
        <v>16523.41</v>
      </c>
    </row>
    <row r="188" spans="1:17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2300</v>
      </c>
      <c r="H188" s="38">
        <v>0</v>
      </c>
      <c r="I188" s="38">
        <v>0</v>
      </c>
      <c r="J188" s="29">
        <f t="shared" si="85"/>
        <v>2300</v>
      </c>
      <c r="K188" s="44">
        <v>0</v>
      </c>
      <c r="L188" s="38">
        <v>0</v>
      </c>
      <c r="M188" s="40">
        <f t="shared" si="83"/>
        <v>0</v>
      </c>
      <c r="N188" s="44">
        <v>0</v>
      </c>
      <c r="O188" s="38">
        <v>0</v>
      </c>
      <c r="P188" s="40">
        <f t="shared" si="88"/>
        <v>0</v>
      </c>
      <c r="Q188" s="41">
        <f t="shared" si="89"/>
        <v>2300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36</v>
      </c>
      <c r="H189" s="43"/>
      <c r="I189" s="43"/>
      <c r="J189" s="34">
        <f t="shared" si="85"/>
        <v>36</v>
      </c>
      <c r="K189" s="55"/>
      <c r="L189" s="43"/>
      <c r="M189" s="34">
        <f t="shared" si="83"/>
        <v>0</v>
      </c>
      <c r="N189" s="55"/>
      <c r="O189" s="43"/>
      <c r="P189" s="34">
        <f t="shared" si="88"/>
        <v>0</v>
      </c>
      <c r="Q189" s="35">
        <f t="shared" si="89"/>
        <v>36</v>
      </c>
    </row>
    <row r="190" spans="1:17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17100</v>
      </c>
      <c r="H190" s="38">
        <v>0</v>
      </c>
      <c r="I190" s="38">
        <v>0</v>
      </c>
      <c r="J190" s="29">
        <f t="shared" si="85"/>
        <v>17100</v>
      </c>
      <c r="K190" s="44">
        <v>0</v>
      </c>
      <c r="L190" s="38">
        <v>0</v>
      </c>
      <c r="M190" s="40">
        <f t="shared" si="83"/>
        <v>0</v>
      </c>
      <c r="N190" s="44">
        <v>0</v>
      </c>
      <c r="O190" s="38">
        <v>0</v>
      </c>
      <c r="P190" s="40">
        <f t="shared" si="88"/>
        <v>0</v>
      </c>
      <c r="Q190" s="41">
        <f t="shared" si="89"/>
        <v>17100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857.98</v>
      </c>
      <c r="H191" s="43"/>
      <c r="I191" s="43"/>
      <c r="J191" s="34">
        <f t="shared" si="85"/>
        <v>857.98</v>
      </c>
      <c r="K191" s="55"/>
      <c r="L191" s="43"/>
      <c r="M191" s="34">
        <f t="shared" si="83"/>
        <v>0</v>
      </c>
      <c r="N191" s="55"/>
      <c r="O191" s="43"/>
      <c r="P191" s="34">
        <f t="shared" si="88"/>
        <v>0</v>
      </c>
      <c r="Q191" s="35">
        <f t="shared" si="89"/>
        <v>857.98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90">F194+F196+F198+F200+F202+F204</f>
        <v>0</v>
      </c>
      <c r="G192" s="38">
        <f t="shared" si="90"/>
        <v>13000</v>
      </c>
      <c r="H192" s="38">
        <f t="shared" si="90"/>
        <v>0</v>
      </c>
      <c r="I192" s="38">
        <f t="shared" si="90"/>
        <v>600</v>
      </c>
      <c r="J192" s="29">
        <f t="shared" si="85"/>
        <v>13600</v>
      </c>
      <c r="K192" s="44">
        <f t="shared" ref="K192:L192" si="91">K194+K196+K198+K200+K202+K204</f>
        <v>0</v>
      </c>
      <c r="L192" s="38">
        <f t="shared" si="91"/>
        <v>0</v>
      </c>
      <c r="M192" s="40">
        <f t="shared" si="83"/>
        <v>0</v>
      </c>
      <c r="N192" s="44">
        <f t="shared" ref="N192" si="92">N194+N196+N198+N200+N202+N204</f>
        <v>0</v>
      </c>
      <c r="O192" s="38">
        <f>O194+O196+O198+O200+O202+O204</f>
        <v>90700</v>
      </c>
      <c r="P192" s="40">
        <f t="shared" si="88"/>
        <v>90700</v>
      </c>
      <c r="Q192" s="41">
        <f>P192+M192+J192</f>
        <v>104300</v>
      </c>
    </row>
    <row r="193" spans="1:17" x14ac:dyDescent="0.2">
      <c r="A193" s="111"/>
      <c r="B193" s="113"/>
      <c r="C193" s="115"/>
      <c r="D193" s="36"/>
      <c r="E193" s="42">
        <f t="shared" ref="E193:I193" si="93">E195+E197+E199+E201+E203+E205</f>
        <v>0</v>
      </c>
      <c r="F193" s="57">
        <f t="shared" si="93"/>
        <v>0</v>
      </c>
      <c r="G193" s="57">
        <f t="shared" si="93"/>
        <v>2035.09</v>
      </c>
      <c r="H193" s="57">
        <f t="shared" si="93"/>
        <v>0</v>
      </c>
      <c r="I193" s="57">
        <f t="shared" si="93"/>
        <v>159.97</v>
      </c>
      <c r="J193" s="34">
        <f t="shared" si="85"/>
        <v>2195.06</v>
      </c>
      <c r="K193" s="57">
        <f t="shared" ref="K193:L193" si="94">K195+K197+K199+K201+K203+K205</f>
        <v>0</v>
      </c>
      <c r="L193" s="32">
        <f t="shared" si="94"/>
        <v>0</v>
      </c>
      <c r="M193" s="34">
        <f t="shared" si="83"/>
        <v>0</v>
      </c>
      <c r="N193" s="57">
        <f t="shared" ref="N193:O193" si="95">N195+N197+N199+N201+N203+N205</f>
        <v>0</v>
      </c>
      <c r="O193" s="32">
        <f t="shared" si="95"/>
        <v>11575.98</v>
      </c>
      <c r="P193" s="34">
        <f t="shared" si="88"/>
        <v>11575.98</v>
      </c>
      <c r="Q193" s="35">
        <f t="shared" si="89"/>
        <v>13771.039999999999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85"/>
        <v>1500</v>
      </c>
      <c r="K194" s="44">
        <v>0</v>
      </c>
      <c r="L194" s="38">
        <v>0</v>
      </c>
      <c r="M194" s="40">
        <f t="shared" si="83"/>
        <v>0</v>
      </c>
      <c r="N194" s="44">
        <v>0</v>
      </c>
      <c r="O194" s="38">
        <v>10000</v>
      </c>
      <c r="P194" s="40">
        <f t="shared" si="88"/>
        <v>10000</v>
      </c>
      <c r="Q194" s="41">
        <f t="shared" si="89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262.83</v>
      </c>
      <c r="H195" s="43"/>
      <c r="I195" s="43"/>
      <c r="J195" s="34">
        <f t="shared" si="85"/>
        <v>262.83</v>
      </c>
      <c r="K195" s="55"/>
      <c r="L195" s="43"/>
      <c r="M195" s="34">
        <f t="shared" si="83"/>
        <v>0</v>
      </c>
      <c r="N195" s="55"/>
      <c r="O195" s="43">
        <v>0</v>
      </c>
      <c r="P195" s="34">
        <f t="shared" si="88"/>
        <v>0</v>
      </c>
      <c r="Q195" s="35">
        <f t="shared" si="89"/>
        <v>262.83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2100</v>
      </c>
      <c r="H196" s="38">
        <v>0</v>
      </c>
      <c r="I196" s="38">
        <v>0</v>
      </c>
      <c r="J196" s="29">
        <f t="shared" si="85"/>
        <v>2100</v>
      </c>
      <c r="K196" s="44">
        <v>0</v>
      </c>
      <c r="L196" s="38">
        <v>0</v>
      </c>
      <c r="M196" s="40">
        <f t="shared" si="83"/>
        <v>0</v>
      </c>
      <c r="N196" s="44">
        <v>0</v>
      </c>
      <c r="O196" s="38">
        <v>53376</v>
      </c>
      <c r="P196" s="40">
        <f t="shared" si="88"/>
        <v>53376</v>
      </c>
      <c r="Q196" s="41">
        <f t="shared" si="89"/>
        <v>55476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345.62</v>
      </c>
      <c r="H197" s="43"/>
      <c r="I197" s="43"/>
      <c r="J197" s="34">
        <f t="shared" si="85"/>
        <v>345.62</v>
      </c>
      <c r="K197" s="55"/>
      <c r="L197" s="43"/>
      <c r="M197" s="34">
        <f t="shared" si="83"/>
        <v>0</v>
      </c>
      <c r="N197" s="55"/>
      <c r="O197" s="43">
        <v>8895.98</v>
      </c>
      <c r="P197" s="34">
        <f t="shared" si="88"/>
        <v>8895.98</v>
      </c>
      <c r="Q197" s="35">
        <f t="shared" si="89"/>
        <v>9241.6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85"/>
        <v>2500</v>
      </c>
      <c r="K198" s="44">
        <v>0</v>
      </c>
      <c r="L198" s="38">
        <v>0</v>
      </c>
      <c r="M198" s="40">
        <f t="shared" ref="M198:M199" si="96">SUM(K198:L198)</f>
        <v>0</v>
      </c>
      <c r="N198" s="44">
        <v>0</v>
      </c>
      <c r="O198" s="38">
        <v>11244</v>
      </c>
      <c r="P198" s="40">
        <f t="shared" ref="P198:P199" si="97">SUM(N198:O198)</f>
        <v>11244</v>
      </c>
      <c r="Q198" s="41">
        <f t="shared" si="89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434.05</v>
      </c>
      <c r="H199" s="43"/>
      <c r="I199" s="43"/>
      <c r="J199" s="34">
        <f t="shared" si="85"/>
        <v>434.05</v>
      </c>
      <c r="K199" s="55"/>
      <c r="L199" s="43"/>
      <c r="M199" s="34">
        <f t="shared" si="96"/>
        <v>0</v>
      </c>
      <c r="N199" s="55"/>
      <c r="O199" s="43">
        <v>0</v>
      </c>
      <c r="P199" s="34">
        <f t="shared" si="97"/>
        <v>0</v>
      </c>
      <c r="Q199" s="35">
        <f t="shared" si="89"/>
        <v>434.05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85"/>
        <v>900</v>
      </c>
      <c r="K200" s="44">
        <v>0</v>
      </c>
      <c r="L200" s="38">
        <v>0</v>
      </c>
      <c r="M200" s="40">
        <f t="shared" si="83"/>
        <v>0</v>
      </c>
      <c r="N200" s="44">
        <v>0</v>
      </c>
      <c r="O200" s="38">
        <v>16080</v>
      </c>
      <c r="P200" s="40">
        <f t="shared" si="88"/>
        <v>16080</v>
      </c>
      <c r="Q200" s="41">
        <f t="shared" si="89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57.63</v>
      </c>
      <c r="H201" s="43"/>
      <c r="I201" s="43"/>
      <c r="J201" s="34">
        <f t="shared" si="85"/>
        <v>57.63</v>
      </c>
      <c r="K201" s="55"/>
      <c r="L201" s="43"/>
      <c r="M201" s="34">
        <f t="shared" si="83"/>
        <v>0</v>
      </c>
      <c r="N201" s="55"/>
      <c r="O201" s="43">
        <v>2680</v>
      </c>
      <c r="P201" s="34">
        <f t="shared" si="88"/>
        <v>2680</v>
      </c>
      <c r="Q201" s="35">
        <f t="shared" si="89"/>
        <v>2737.63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6000</v>
      </c>
      <c r="H202" s="38">
        <v>0</v>
      </c>
      <c r="I202" s="38">
        <v>600</v>
      </c>
      <c r="J202" s="29">
        <f t="shared" ref="J202:J205" si="98">SUM(E202:I202)</f>
        <v>6600</v>
      </c>
      <c r="K202" s="44">
        <v>0</v>
      </c>
      <c r="L202" s="38">
        <v>0</v>
      </c>
      <c r="M202" s="40">
        <f t="shared" ref="M202:M205" si="99">SUM(K202:L202)</f>
        <v>0</v>
      </c>
      <c r="N202" s="44">
        <v>0</v>
      </c>
      <c r="O202" s="38">
        <v>0</v>
      </c>
      <c r="P202" s="40">
        <f t="shared" ref="P202:P205" si="100">SUM(N202:O202)</f>
        <v>0</v>
      </c>
      <c r="Q202" s="41">
        <f t="shared" si="89"/>
        <v>6600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695.87</v>
      </c>
      <c r="H203" s="43"/>
      <c r="I203" s="43">
        <v>159.97</v>
      </c>
      <c r="J203" s="34">
        <f t="shared" si="98"/>
        <v>855.84</v>
      </c>
      <c r="K203" s="55"/>
      <c r="L203" s="43"/>
      <c r="M203" s="34">
        <f t="shared" si="99"/>
        <v>0</v>
      </c>
      <c r="N203" s="55"/>
      <c r="O203" s="43"/>
      <c r="P203" s="34">
        <f t="shared" si="100"/>
        <v>0</v>
      </c>
      <c r="Q203" s="35">
        <f t="shared" si="89"/>
        <v>855.84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98"/>
        <v>0</v>
      </c>
      <c r="K204" s="44">
        <v>0</v>
      </c>
      <c r="L204" s="38">
        <v>0</v>
      </c>
      <c r="M204" s="40">
        <f t="shared" si="99"/>
        <v>0</v>
      </c>
      <c r="N204" s="44">
        <v>0</v>
      </c>
      <c r="O204" s="38">
        <v>0</v>
      </c>
      <c r="P204" s="40">
        <f t="shared" si="100"/>
        <v>0</v>
      </c>
      <c r="Q204" s="41">
        <f t="shared" si="89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>
        <v>239.09</v>
      </c>
      <c r="H205" s="43"/>
      <c r="I205" s="43"/>
      <c r="J205" s="34">
        <f t="shared" si="98"/>
        <v>239.09</v>
      </c>
      <c r="K205" s="55"/>
      <c r="L205" s="43"/>
      <c r="M205" s="34">
        <f t="shared" si="99"/>
        <v>0</v>
      </c>
      <c r="N205" s="55"/>
      <c r="O205" s="43"/>
      <c r="P205" s="34">
        <f t="shared" si="100"/>
        <v>0</v>
      </c>
      <c r="Q205" s="35">
        <f t="shared" si="89"/>
        <v>239.09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133000</v>
      </c>
      <c r="H206" s="38">
        <v>0</v>
      </c>
      <c r="I206" s="38">
        <v>0</v>
      </c>
      <c r="J206" s="29">
        <f t="shared" si="85"/>
        <v>133000</v>
      </c>
      <c r="K206" s="44">
        <v>0</v>
      </c>
      <c r="L206" s="38">
        <v>0</v>
      </c>
      <c r="M206" s="40">
        <f t="shared" si="83"/>
        <v>0</v>
      </c>
      <c r="N206" s="44">
        <v>0</v>
      </c>
      <c r="O206" s="38">
        <v>0</v>
      </c>
      <c r="P206" s="40">
        <f t="shared" si="88"/>
        <v>0</v>
      </c>
      <c r="Q206" s="41">
        <f t="shared" si="89"/>
        <v>133000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8179.74</v>
      </c>
      <c r="H207" s="43"/>
      <c r="I207" s="43"/>
      <c r="J207" s="34">
        <f t="shared" si="85"/>
        <v>8179.74</v>
      </c>
      <c r="K207" s="55"/>
      <c r="L207" s="43"/>
      <c r="M207" s="34">
        <f t="shared" si="83"/>
        <v>0</v>
      </c>
      <c r="N207" s="55"/>
      <c r="O207" s="43"/>
      <c r="P207" s="34">
        <f t="shared" si="88"/>
        <v>0</v>
      </c>
      <c r="Q207" s="35">
        <f t="shared" si="89"/>
        <v>8179.74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5500</v>
      </c>
      <c r="H208" s="38">
        <v>0</v>
      </c>
      <c r="I208" s="38">
        <v>0</v>
      </c>
      <c r="J208" s="29">
        <f t="shared" si="85"/>
        <v>5500</v>
      </c>
      <c r="K208" s="44">
        <v>7000</v>
      </c>
      <c r="L208" s="38">
        <v>0</v>
      </c>
      <c r="M208" s="40">
        <f t="shared" si="83"/>
        <v>7000</v>
      </c>
      <c r="N208" s="44">
        <v>0</v>
      </c>
      <c r="O208" s="38">
        <v>0</v>
      </c>
      <c r="P208" s="40">
        <f t="shared" si="88"/>
        <v>0</v>
      </c>
      <c r="Q208" s="41">
        <f t="shared" si="89"/>
        <v>12500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0</v>
      </c>
      <c r="H209" s="43"/>
      <c r="I209" s="43"/>
      <c r="J209" s="34">
        <f t="shared" si="85"/>
        <v>0</v>
      </c>
      <c r="K209" s="55">
        <v>0</v>
      </c>
      <c r="L209" s="43"/>
      <c r="M209" s="34">
        <f t="shared" si="83"/>
        <v>0</v>
      </c>
      <c r="N209" s="55"/>
      <c r="O209" s="43"/>
      <c r="P209" s="34">
        <f t="shared" si="88"/>
        <v>0</v>
      </c>
      <c r="Q209" s="35">
        <f t="shared" si="89"/>
        <v>0</v>
      </c>
    </row>
    <row r="210" spans="1:17" x14ac:dyDescent="0.2">
      <c r="A210" s="111" t="s">
        <v>163</v>
      </c>
      <c r="B210" s="113"/>
      <c r="C210" s="115" t="s">
        <v>164</v>
      </c>
      <c r="D210" s="131"/>
      <c r="E210" s="37">
        <f>E212+E214+E216</f>
        <v>0</v>
      </c>
      <c r="F210" s="38">
        <f t="shared" ref="F210:I211" si="101">F212+F214+F216</f>
        <v>0</v>
      </c>
      <c r="G210" s="38">
        <f>G212+G214+G216</f>
        <v>79500</v>
      </c>
      <c r="H210" s="38">
        <f t="shared" ref="H210:I210" si="102">H212+H214+H216</f>
        <v>0</v>
      </c>
      <c r="I210" s="38">
        <f t="shared" si="102"/>
        <v>0</v>
      </c>
      <c r="J210" s="29">
        <f t="shared" si="85"/>
        <v>79500</v>
      </c>
      <c r="K210" s="44">
        <f t="shared" ref="K210:L211" si="103">K212+K214+K216</f>
        <v>0</v>
      </c>
      <c r="L210" s="38">
        <f t="shared" si="103"/>
        <v>0</v>
      </c>
      <c r="M210" s="40">
        <f t="shared" si="83"/>
        <v>0</v>
      </c>
      <c r="N210" s="44">
        <f t="shared" ref="N210:O211" si="104">N212+N214+N216</f>
        <v>0</v>
      </c>
      <c r="O210" s="38">
        <f t="shared" si="104"/>
        <v>0</v>
      </c>
      <c r="P210" s="40">
        <f t="shared" si="88"/>
        <v>0</v>
      </c>
      <c r="Q210" s="41">
        <f>P210+M210+J210</f>
        <v>79500</v>
      </c>
    </row>
    <row r="211" spans="1:17" x14ac:dyDescent="0.2">
      <c r="A211" s="111"/>
      <c r="B211" s="113"/>
      <c r="C211" s="115"/>
      <c r="D211" s="131"/>
      <c r="E211" s="31">
        <f>E213+E215+E217</f>
        <v>0</v>
      </c>
      <c r="F211" s="32">
        <f t="shared" si="101"/>
        <v>0</v>
      </c>
      <c r="G211" s="32">
        <f t="shared" si="101"/>
        <v>20291.53</v>
      </c>
      <c r="H211" s="32">
        <f t="shared" si="101"/>
        <v>0</v>
      </c>
      <c r="I211" s="32">
        <f t="shared" si="101"/>
        <v>0</v>
      </c>
      <c r="J211" s="34">
        <f t="shared" si="85"/>
        <v>20291.53</v>
      </c>
      <c r="K211" s="57">
        <f t="shared" si="103"/>
        <v>0</v>
      </c>
      <c r="L211" s="32">
        <f t="shared" si="103"/>
        <v>0</v>
      </c>
      <c r="M211" s="34">
        <f t="shared" si="83"/>
        <v>0</v>
      </c>
      <c r="N211" s="57">
        <f t="shared" si="104"/>
        <v>0</v>
      </c>
      <c r="O211" s="32">
        <f t="shared" si="104"/>
        <v>0</v>
      </c>
      <c r="P211" s="34">
        <f t="shared" si="88"/>
        <v>0</v>
      </c>
      <c r="Q211" s="35">
        <f>P211+M211+J211</f>
        <v>20291.53</v>
      </c>
    </row>
    <row r="212" spans="1:17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62000</v>
      </c>
      <c r="H212" s="38">
        <v>0</v>
      </c>
      <c r="I212" s="38">
        <v>0</v>
      </c>
      <c r="J212" s="29">
        <f>SUM(E212:I212)</f>
        <v>62000</v>
      </c>
      <c r="K212" s="44">
        <v>0</v>
      </c>
      <c r="L212" s="38">
        <v>0</v>
      </c>
      <c r="M212" s="40">
        <f t="shared" ref="M212:M221" si="105">SUM(K212:L212)</f>
        <v>0</v>
      </c>
      <c r="N212" s="44">
        <v>0</v>
      </c>
      <c r="O212" s="38">
        <v>0</v>
      </c>
      <c r="P212" s="40">
        <f t="shared" si="88"/>
        <v>0</v>
      </c>
      <c r="Q212" s="41">
        <f t="shared" si="89"/>
        <v>62000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15147.11</v>
      </c>
      <c r="H213" s="43"/>
      <c r="I213" s="43"/>
      <c r="J213" s="34">
        <f t="shared" si="85"/>
        <v>15147.11</v>
      </c>
      <c r="K213" s="55"/>
      <c r="L213" s="43"/>
      <c r="M213" s="34">
        <f t="shared" si="105"/>
        <v>0</v>
      </c>
      <c r="N213" s="55"/>
      <c r="O213" s="43"/>
      <c r="P213" s="34">
        <f t="shared" si="88"/>
        <v>0</v>
      </c>
      <c r="Q213" s="35">
        <f t="shared" si="89"/>
        <v>15147.11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8000</v>
      </c>
      <c r="H214" s="38">
        <v>0</v>
      </c>
      <c r="I214" s="38">
        <v>0</v>
      </c>
      <c r="J214" s="29">
        <f t="shared" si="85"/>
        <v>8000</v>
      </c>
      <c r="K214" s="44">
        <v>0</v>
      </c>
      <c r="L214" s="38">
        <v>0</v>
      </c>
      <c r="M214" s="40">
        <f t="shared" si="105"/>
        <v>0</v>
      </c>
      <c r="N214" s="44">
        <v>0</v>
      </c>
      <c r="O214" s="38">
        <v>0</v>
      </c>
      <c r="P214" s="40">
        <f t="shared" si="88"/>
        <v>0</v>
      </c>
      <c r="Q214" s="41">
        <f t="shared" si="89"/>
        <v>8000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2214.5500000000002</v>
      </c>
      <c r="H215" s="43"/>
      <c r="I215" s="43"/>
      <c r="J215" s="34">
        <f t="shared" si="85"/>
        <v>2214.5500000000002</v>
      </c>
      <c r="K215" s="55"/>
      <c r="L215" s="43"/>
      <c r="M215" s="34">
        <f t="shared" si="105"/>
        <v>0</v>
      </c>
      <c r="N215" s="55"/>
      <c r="O215" s="43"/>
      <c r="P215" s="34">
        <f t="shared" si="88"/>
        <v>0</v>
      </c>
      <c r="Q215" s="35">
        <f t="shared" si="89"/>
        <v>2214.5500000000002</v>
      </c>
    </row>
    <row r="216" spans="1:17" ht="12.75" customHeight="1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7" si="106">SUM(E216:I216)</f>
        <v>9500</v>
      </c>
      <c r="K216" s="44">
        <v>0</v>
      </c>
      <c r="L216" s="38">
        <v>0</v>
      </c>
      <c r="M216" s="40">
        <f t="shared" si="105"/>
        <v>0</v>
      </c>
      <c r="N216" s="44">
        <v>0</v>
      </c>
      <c r="O216" s="38">
        <v>0</v>
      </c>
      <c r="P216" s="40">
        <f t="shared" ref="P216:P217" si="107">SUM(N216:O216)</f>
        <v>0</v>
      </c>
      <c r="Q216" s="41">
        <f t="shared" si="89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06"/>
        <v>2929.87</v>
      </c>
      <c r="K217" s="55"/>
      <c r="L217" s="43"/>
      <c r="M217" s="34">
        <f t="shared" si="105"/>
        <v>0</v>
      </c>
      <c r="N217" s="55"/>
      <c r="O217" s="43"/>
      <c r="P217" s="34">
        <f t="shared" si="107"/>
        <v>0</v>
      </c>
      <c r="Q217" s="35">
        <f t="shared" si="89"/>
        <v>2929.87</v>
      </c>
    </row>
    <row r="218" spans="1:17" x14ac:dyDescent="0.2">
      <c r="A218" s="111" t="s">
        <v>166</v>
      </c>
      <c r="B218" s="113"/>
      <c r="C218" s="115" t="s">
        <v>285</v>
      </c>
      <c r="D218" s="36" t="s">
        <v>71</v>
      </c>
      <c r="E218" s="37">
        <v>47631</v>
      </c>
      <c r="F218" s="38">
        <v>16648</v>
      </c>
      <c r="G218" s="38">
        <v>15449</v>
      </c>
      <c r="H218" s="38">
        <v>300</v>
      </c>
      <c r="I218" s="38">
        <v>0</v>
      </c>
      <c r="J218" s="29">
        <f t="shared" si="85"/>
        <v>80028</v>
      </c>
      <c r="K218" s="44">
        <v>0</v>
      </c>
      <c r="L218" s="38">
        <v>0</v>
      </c>
      <c r="M218" s="40">
        <f t="shared" si="105"/>
        <v>0</v>
      </c>
      <c r="N218" s="44">
        <v>0</v>
      </c>
      <c r="O218" s="38">
        <v>0</v>
      </c>
      <c r="P218" s="40">
        <f t="shared" si="88"/>
        <v>0</v>
      </c>
      <c r="Q218" s="41">
        <f t="shared" si="89"/>
        <v>80028</v>
      </c>
    </row>
    <row r="219" spans="1:17" x14ac:dyDescent="0.2">
      <c r="A219" s="111"/>
      <c r="B219" s="113"/>
      <c r="C219" s="115"/>
      <c r="D219" s="36"/>
      <c r="E219" s="42">
        <v>6354.89</v>
      </c>
      <c r="F219" s="43">
        <v>2236.0700000000002</v>
      </c>
      <c r="G219" s="43">
        <v>5729.53</v>
      </c>
      <c r="H219" s="43">
        <v>0</v>
      </c>
      <c r="I219" s="43"/>
      <c r="J219" s="34">
        <f t="shared" si="85"/>
        <v>14320.490000000002</v>
      </c>
      <c r="K219" s="55"/>
      <c r="L219" s="43"/>
      <c r="M219" s="34">
        <f t="shared" si="105"/>
        <v>0</v>
      </c>
      <c r="N219" s="55"/>
      <c r="O219" s="43"/>
      <c r="P219" s="34">
        <f t="shared" si="88"/>
        <v>0</v>
      </c>
      <c r="Q219" s="35">
        <f t="shared" si="89"/>
        <v>14320.490000000002</v>
      </c>
    </row>
    <row r="220" spans="1:17" x14ac:dyDescent="0.2">
      <c r="A220" s="111" t="s">
        <v>167</v>
      </c>
      <c r="B220" s="113"/>
      <c r="C220" s="115" t="s">
        <v>168</v>
      </c>
      <c r="D220" s="36" t="s">
        <v>71</v>
      </c>
      <c r="E220" s="37">
        <v>0</v>
      </c>
      <c r="F220" s="38">
        <v>0</v>
      </c>
      <c r="G220" s="38">
        <v>2000</v>
      </c>
      <c r="H220" s="38">
        <v>0</v>
      </c>
      <c r="I220" s="38">
        <v>0</v>
      </c>
      <c r="J220" s="29">
        <f t="shared" si="85"/>
        <v>2000</v>
      </c>
      <c r="K220" s="44">
        <v>401307</v>
      </c>
      <c r="L220" s="38">
        <v>0</v>
      </c>
      <c r="M220" s="40">
        <f t="shared" si="105"/>
        <v>401307</v>
      </c>
      <c r="N220" s="44">
        <v>0</v>
      </c>
      <c r="O220" s="38">
        <v>0</v>
      </c>
      <c r="P220" s="40">
        <f t="shared" si="88"/>
        <v>0</v>
      </c>
      <c r="Q220" s="41">
        <f t="shared" si="89"/>
        <v>403307</v>
      </c>
    </row>
    <row r="221" spans="1:17" ht="13.5" thickBot="1" x14ac:dyDescent="0.25">
      <c r="A221" s="112"/>
      <c r="B221" s="114"/>
      <c r="C221" s="116"/>
      <c r="D221" s="50"/>
      <c r="E221" s="51"/>
      <c r="F221" s="45"/>
      <c r="G221" s="45">
        <v>0</v>
      </c>
      <c r="H221" s="45"/>
      <c r="I221" s="45"/>
      <c r="J221" s="24">
        <f t="shared" si="85"/>
        <v>0</v>
      </c>
      <c r="K221" s="56">
        <v>0</v>
      </c>
      <c r="L221" s="45"/>
      <c r="M221" s="24">
        <f t="shared" si="105"/>
        <v>0</v>
      </c>
      <c r="N221" s="56"/>
      <c r="O221" s="45"/>
      <c r="P221" s="24">
        <f t="shared" si="88"/>
        <v>0</v>
      </c>
      <c r="Q221" s="25">
        <f t="shared" si="89"/>
        <v>0</v>
      </c>
    </row>
    <row r="222" spans="1:17" ht="13.5" thickBot="1" x14ac:dyDescent="0.25">
      <c r="D222" s="48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2.75" customHeight="1" x14ac:dyDescent="0.2">
      <c r="A223" s="124" t="s">
        <v>169</v>
      </c>
      <c r="B223" s="125"/>
      <c r="C223" s="128" t="s">
        <v>170</v>
      </c>
      <c r="D223" s="121"/>
      <c r="E223" s="16">
        <f>E225+E227+E229+E231+E233+E235+E237+E239+E241+E243</f>
        <v>121433</v>
      </c>
      <c r="F223" s="17">
        <f t="shared" ref="F223:I224" si="108">F225+F227+F229+F231+F233+F235+F237+F239+F241+F243</f>
        <v>42490</v>
      </c>
      <c r="G223" s="17">
        <f t="shared" si="108"/>
        <v>42033</v>
      </c>
      <c r="H223" s="17">
        <f t="shared" si="108"/>
        <v>10752</v>
      </c>
      <c r="I223" s="17">
        <f t="shared" si="108"/>
        <v>0</v>
      </c>
      <c r="J223" s="19">
        <f t="shared" ref="J223:J244" si="109">SUM(E223:I223)</f>
        <v>216708</v>
      </c>
      <c r="K223" s="52">
        <f>K225+K227+K229+K231+K233+K235+K237+K239+K241+K243</f>
        <v>0</v>
      </c>
      <c r="L223" s="17">
        <f>L225+L227+L229+L231+L233+L235+L237+L239+L241+L243</f>
        <v>0</v>
      </c>
      <c r="M223" s="19">
        <f t="shared" ref="M223:M244" si="110">SUM(K223:L223)</f>
        <v>0</v>
      </c>
      <c r="N223" s="52">
        <f>N225+N227+N229+N231+N233+N235+N237+N239+N241+N243</f>
        <v>0</v>
      </c>
      <c r="O223" s="17">
        <f>O225+O227+O229+O231+O233+O235+O237+O239+O241+O243</f>
        <v>0</v>
      </c>
      <c r="P223" s="19">
        <f t="shared" ref="P223:P244" si="111">SUM(N223:O223)</f>
        <v>0</v>
      </c>
      <c r="Q223" s="20">
        <f t="shared" ref="Q223:Q244" si="112">P223+M223+J223</f>
        <v>216708</v>
      </c>
    </row>
    <row r="224" spans="1:17" ht="13.5" customHeight="1" thickBot="1" x14ac:dyDescent="0.25">
      <c r="A224" s="126"/>
      <c r="B224" s="127"/>
      <c r="C224" s="129"/>
      <c r="D224" s="122"/>
      <c r="E224" s="21">
        <f>E226+E228+E230+E232+E234+E236+E238+E240+E242+E244</f>
        <v>18147.73</v>
      </c>
      <c r="F224" s="22">
        <f t="shared" si="108"/>
        <v>6591.3899999999994</v>
      </c>
      <c r="G224" s="22">
        <f t="shared" si="108"/>
        <v>7163.4299999999994</v>
      </c>
      <c r="H224" s="22">
        <f t="shared" si="108"/>
        <v>2085.89</v>
      </c>
      <c r="I224" s="22">
        <f t="shared" si="108"/>
        <v>0</v>
      </c>
      <c r="J224" s="24">
        <f t="shared" si="109"/>
        <v>33988.44</v>
      </c>
      <c r="K224" s="53">
        <f>K226+K228+K230+K232+K234+K236+K238+K240+K242+K244</f>
        <v>0</v>
      </c>
      <c r="L224" s="22">
        <f>L226+L228+L230+L232+L234+L236+L238+L240+L242+L244</f>
        <v>0</v>
      </c>
      <c r="M224" s="24">
        <f t="shared" si="110"/>
        <v>0</v>
      </c>
      <c r="N224" s="53">
        <f>N226+N228+N230+N232+N234+N236+N238+N240+N242+N244</f>
        <v>0</v>
      </c>
      <c r="O224" s="22">
        <f>O226+O228+O230+O232+O234+O236+O238+O240+O242+O244</f>
        <v>0</v>
      </c>
      <c r="P224" s="24">
        <f t="shared" si="111"/>
        <v>0</v>
      </c>
      <c r="Q224" s="25">
        <f t="shared" si="112"/>
        <v>33988.44</v>
      </c>
    </row>
    <row r="225" spans="1:17" ht="12.75" customHeight="1" x14ac:dyDescent="0.2">
      <c r="A225" s="123" t="s">
        <v>171</v>
      </c>
      <c r="B225" s="118"/>
      <c r="C225" s="120" t="s">
        <v>172</v>
      </c>
      <c r="D225" s="49" t="s">
        <v>173</v>
      </c>
      <c r="E225" s="26">
        <v>0</v>
      </c>
      <c r="F225" s="27">
        <v>0</v>
      </c>
      <c r="G225" s="27">
        <v>0</v>
      </c>
      <c r="H225" s="27">
        <v>1230</v>
      </c>
      <c r="I225" s="27">
        <v>0</v>
      </c>
      <c r="J225" s="29">
        <f t="shared" si="109"/>
        <v>1230</v>
      </c>
      <c r="K225" s="54">
        <v>0</v>
      </c>
      <c r="L225" s="27">
        <v>0</v>
      </c>
      <c r="M225" s="29">
        <f>SUM(K225:L225)</f>
        <v>0</v>
      </c>
      <c r="N225" s="54">
        <v>0</v>
      </c>
      <c r="O225" s="27">
        <v>0</v>
      </c>
      <c r="P225" s="29">
        <f t="shared" si="111"/>
        <v>0</v>
      </c>
      <c r="Q225" s="30">
        <f t="shared" si="112"/>
        <v>1230</v>
      </c>
    </row>
    <row r="226" spans="1:17" x14ac:dyDescent="0.2">
      <c r="A226" s="111"/>
      <c r="B226" s="113"/>
      <c r="C226" s="115"/>
      <c r="D226" s="36"/>
      <c r="E226" s="42"/>
      <c r="F226" s="43"/>
      <c r="G226" s="43"/>
      <c r="H226" s="43">
        <v>330</v>
      </c>
      <c r="I226" s="43"/>
      <c r="J226" s="34">
        <f t="shared" si="109"/>
        <v>330</v>
      </c>
      <c r="K226" s="55"/>
      <c r="L226" s="43"/>
      <c r="M226" s="34">
        <f t="shared" si="110"/>
        <v>0</v>
      </c>
      <c r="N226" s="55"/>
      <c r="O226" s="43"/>
      <c r="P226" s="34">
        <f t="shared" si="111"/>
        <v>0</v>
      </c>
      <c r="Q226" s="35">
        <f t="shared" si="112"/>
        <v>330</v>
      </c>
    </row>
    <row r="227" spans="1:17" ht="12.75" customHeight="1" x14ac:dyDescent="0.2">
      <c r="A227" s="111" t="s">
        <v>174</v>
      </c>
      <c r="B227" s="113"/>
      <c r="C227" s="115" t="s">
        <v>175</v>
      </c>
      <c r="D227" s="36" t="s">
        <v>176</v>
      </c>
      <c r="E227" s="37">
        <v>0</v>
      </c>
      <c r="F227" s="38">
        <v>0</v>
      </c>
      <c r="G227" s="38">
        <v>0</v>
      </c>
      <c r="H227" s="38">
        <v>1162</v>
      </c>
      <c r="I227" s="38">
        <v>0</v>
      </c>
      <c r="J227" s="29">
        <f t="shared" si="109"/>
        <v>1162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1"/>
        <v>0</v>
      </c>
      <c r="Q227" s="41">
        <f t="shared" si="112"/>
        <v>1162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0</v>
      </c>
      <c r="I228" s="43"/>
      <c r="J228" s="34">
        <f t="shared" si="109"/>
        <v>0</v>
      </c>
      <c r="K228" s="55"/>
      <c r="L228" s="43"/>
      <c r="M228" s="34">
        <f t="shared" si="110"/>
        <v>0</v>
      </c>
      <c r="N228" s="55"/>
      <c r="O228" s="43"/>
      <c r="P228" s="34">
        <f t="shared" si="111"/>
        <v>0</v>
      </c>
      <c r="Q228" s="35">
        <f t="shared" si="112"/>
        <v>0</v>
      </c>
    </row>
    <row r="229" spans="1:17" x14ac:dyDescent="0.2">
      <c r="A229" s="111" t="s">
        <v>177</v>
      </c>
      <c r="B229" s="113"/>
      <c r="C229" s="115" t="s">
        <v>178</v>
      </c>
      <c r="D229" s="36" t="s">
        <v>173</v>
      </c>
      <c r="E229" s="37">
        <v>0</v>
      </c>
      <c r="F229" s="38">
        <v>0</v>
      </c>
      <c r="G229" s="38">
        <v>600</v>
      </c>
      <c r="H229" s="38">
        <v>0</v>
      </c>
      <c r="I229" s="38">
        <v>0</v>
      </c>
      <c r="J229" s="29">
        <f t="shared" si="109"/>
        <v>600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1"/>
        <v>0</v>
      </c>
      <c r="Q229" s="41">
        <f t="shared" si="112"/>
        <v>600</v>
      </c>
    </row>
    <row r="230" spans="1:17" x14ac:dyDescent="0.2">
      <c r="A230" s="111"/>
      <c r="B230" s="113"/>
      <c r="C230" s="115"/>
      <c r="D230" s="36"/>
      <c r="E230" s="42"/>
      <c r="F230" s="43"/>
      <c r="G230" s="43">
        <v>375.26</v>
      </c>
      <c r="H230" s="43"/>
      <c r="I230" s="43"/>
      <c r="J230" s="34">
        <f t="shared" si="109"/>
        <v>375.26</v>
      </c>
      <c r="K230" s="55"/>
      <c r="L230" s="43"/>
      <c r="M230" s="34">
        <f t="shared" si="110"/>
        <v>0</v>
      </c>
      <c r="N230" s="55"/>
      <c r="O230" s="43"/>
      <c r="P230" s="34">
        <f t="shared" si="111"/>
        <v>0</v>
      </c>
      <c r="Q230" s="35">
        <f t="shared" si="112"/>
        <v>375.26</v>
      </c>
    </row>
    <row r="231" spans="1:17" ht="12.75" customHeight="1" x14ac:dyDescent="0.2">
      <c r="A231" s="111" t="s">
        <v>179</v>
      </c>
      <c r="B231" s="113"/>
      <c r="C231" s="115" t="s">
        <v>180</v>
      </c>
      <c r="D231" s="36" t="s">
        <v>181</v>
      </c>
      <c r="E231" s="37">
        <v>21433</v>
      </c>
      <c r="F231" s="38">
        <v>7490</v>
      </c>
      <c r="G231" s="61">
        <v>1380</v>
      </c>
      <c r="H231" s="38">
        <v>200</v>
      </c>
      <c r="I231" s="38">
        <v>0</v>
      </c>
      <c r="J231" s="29">
        <f t="shared" si="109"/>
        <v>30503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1"/>
        <v>0</v>
      </c>
      <c r="Q231" s="41">
        <f t="shared" si="112"/>
        <v>30503</v>
      </c>
    </row>
    <row r="232" spans="1:17" x14ac:dyDescent="0.2">
      <c r="A232" s="111"/>
      <c r="B232" s="113"/>
      <c r="C232" s="115"/>
      <c r="D232" s="36"/>
      <c r="E232" s="42">
        <v>1536.53</v>
      </c>
      <c r="F232" s="43">
        <v>541.24</v>
      </c>
      <c r="G232" s="43">
        <v>174.42</v>
      </c>
      <c r="H232" s="43">
        <v>53.51</v>
      </c>
      <c r="I232" s="43"/>
      <c r="J232" s="34">
        <f t="shared" si="109"/>
        <v>2305.7000000000003</v>
      </c>
      <c r="K232" s="55"/>
      <c r="L232" s="43"/>
      <c r="M232" s="34">
        <f t="shared" si="110"/>
        <v>0</v>
      </c>
      <c r="N232" s="55"/>
      <c r="O232" s="43"/>
      <c r="P232" s="34">
        <f t="shared" si="111"/>
        <v>0</v>
      </c>
      <c r="Q232" s="35">
        <f t="shared" si="112"/>
        <v>2305.7000000000003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182</v>
      </c>
      <c r="E233" s="37">
        <v>100000</v>
      </c>
      <c r="F233" s="38">
        <v>35000</v>
      </c>
      <c r="G233" s="38">
        <v>20280</v>
      </c>
      <c r="H233" s="38">
        <v>750</v>
      </c>
      <c r="I233" s="38">
        <v>0</v>
      </c>
      <c r="J233" s="29">
        <f t="shared" si="109"/>
        <v>156030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1"/>
        <v>0</v>
      </c>
      <c r="Q233" s="41">
        <f t="shared" si="112"/>
        <v>156030</v>
      </c>
    </row>
    <row r="234" spans="1:17" x14ac:dyDescent="0.2">
      <c r="A234" s="111"/>
      <c r="B234" s="113"/>
      <c r="C234" s="115"/>
      <c r="D234" s="36"/>
      <c r="E234" s="42">
        <v>16611.2</v>
      </c>
      <c r="F234" s="43">
        <v>6050.15</v>
      </c>
      <c r="G234" s="43">
        <v>3567.39</v>
      </c>
      <c r="H234" s="43">
        <v>45.42</v>
      </c>
      <c r="I234" s="43"/>
      <c r="J234" s="34">
        <f t="shared" si="109"/>
        <v>26274.159999999996</v>
      </c>
      <c r="K234" s="55"/>
      <c r="L234" s="43"/>
      <c r="M234" s="34">
        <f t="shared" si="110"/>
        <v>0</v>
      </c>
      <c r="N234" s="55"/>
      <c r="O234" s="43"/>
      <c r="P234" s="34">
        <f t="shared" si="111"/>
        <v>0</v>
      </c>
      <c r="Q234" s="35">
        <f t="shared" si="112"/>
        <v>26274.159999999996</v>
      </c>
    </row>
    <row r="235" spans="1:17" ht="12.75" customHeight="1" x14ac:dyDescent="0.2">
      <c r="A235" s="111" t="s">
        <v>183</v>
      </c>
      <c r="B235" s="113"/>
      <c r="C235" s="115" t="s">
        <v>184</v>
      </c>
      <c r="D235" s="36" t="s">
        <v>173</v>
      </c>
      <c r="E235" s="37">
        <v>0</v>
      </c>
      <c r="F235" s="38">
        <v>0</v>
      </c>
      <c r="G235" s="38">
        <v>12600</v>
      </c>
      <c r="H235" s="38">
        <v>0</v>
      </c>
      <c r="I235" s="38">
        <v>0</v>
      </c>
      <c r="J235" s="29">
        <f t="shared" si="109"/>
        <v>12600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1"/>
        <v>0</v>
      </c>
      <c r="Q235" s="41">
        <f t="shared" si="112"/>
        <v>12600</v>
      </c>
    </row>
    <row r="236" spans="1:17" x14ac:dyDescent="0.2">
      <c r="A236" s="111"/>
      <c r="B236" s="113"/>
      <c r="C236" s="115"/>
      <c r="D236" s="36"/>
      <c r="E236" s="42"/>
      <c r="F236" s="43"/>
      <c r="G236" s="43">
        <v>1934.4</v>
      </c>
      <c r="H236" s="43"/>
      <c r="I236" s="43"/>
      <c r="J236" s="34">
        <f t="shared" si="109"/>
        <v>1934.4</v>
      </c>
      <c r="K236" s="55"/>
      <c r="L236" s="43"/>
      <c r="M236" s="34">
        <f t="shared" si="110"/>
        <v>0</v>
      </c>
      <c r="N236" s="55"/>
      <c r="O236" s="43"/>
      <c r="P236" s="34">
        <f t="shared" si="111"/>
        <v>0</v>
      </c>
      <c r="Q236" s="35">
        <f t="shared" si="112"/>
        <v>1934.4</v>
      </c>
    </row>
    <row r="237" spans="1:17" x14ac:dyDescent="0.2">
      <c r="A237" s="111" t="s">
        <v>185</v>
      </c>
      <c r="B237" s="113"/>
      <c r="C237" s="115" t="s">
        <v>186</v>
      </c>
      <c r="D237" s="36" t="s">
        <v>187</v>
      </c>
      <c r="E237" s="37">
        <v>0</v>
      </c>
      <c r="F237" s="38">
        <v>0</v>
      </c>
      <c r="G237" s="38">
        <v>7173</v>
      </c>
      <c r="H237" s="38">
        <v>0</v>
      </c>
      <c r="I237" s="38">
        <v>0</v>
      </c>
      <c r="J237" s="29">
        <f t="shared" si="109"/>
        <v>7173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1"/>
        <v>0</v>
      </c>
      <c r="Q237" s="41">
        <f t="shared" si="112"/>
        <v>7173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1111.96</v>
      </c>
      <c r="H238" s="43"/>
      <c r="I238" s="43"/>
      <c r="J238" s="34">
        <f t="shared" si="109"/>
        <v>1111.96</v>
      </c>
      <c r="K238" s="55"/>
      <c r="L238" s="43"/>
      <c r="M238" s="34">
        <f t="shared" si="110"/>
        <v>0</v>
      </c>
      <c r="N238" s="55"/>
      <c r="O238" s="43"/>
      <c r="P238" s="34">
        <f t="shared" si="111"/>
        <v>0</v>
      </c>
      <c r="Q238" s="35">
        <f t="shared" si="112"/>
        <v>1111.96</v>
      </c>
    </row>
    <row r="239" spans="1:17" ht="12.75" customHeight="1" x14ac:dyDescent="0.2">
      <c r="A239" s="111" t="s">
        <v>188</v>
      </c>
      <c r="B239" s="113"/>
      <c r="C239" s="115" t="s">
        <v>189</v>
      </c>
      <c r="D239" s="36" t="s">
        <v>173</v>
      </c>
      <c r="E239" s="37">
        <v>0</v>
      </c>
      <c r="F239" s="38">
        <v>0</v>
      </c>
      <c r="G239" s="38">
        <v>0</v>
      </c>
      <c r="H239" s="38">
        <v>570</v>
      </c>
      <c r="I239" s="38">
        <v>0</v>
      </c>
      <c r="J239" s="29">
        <f t="shared" si="109"/>
        <v>570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1"/>
        <v>0</v>
      </c>
      <c r="Q239" s="41">
        <f t="shared" si="112"/>
        <v>570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>
        <v>47.04</v>
      </c>
      <c r="I240" s="43"/>
      <c r="J240" s="34">
        <f t="shared" si="109"/>
        <v>47.04</v>
      </c>
      <c r="K240" s="55"/>
      <c r="L240" s="43"/>
      <c r="M240" s="34">
        <f t="shared" si="110"/>
        <v>0</v>
      </c>
      <c r="N240" s="55"/>
      <c r="O240" s="43"/>
      <c r="P240" s="34">
        <f t="shared" si="111"/>
        <v>0</v>
      </c>
      <c r="Q240" s="35">
        <f t="shared" si="112"/>
        <v>47.04</v>
      </c>
    </row>
    <row r="241" spans="1:17" ht="12.75" customHeight="1" x14ac:dyDescent="0.2">
      <c r="A241" s="111" t="s">
        <v>190</v>
      </c>
      <c r="B241" s="113"/>
      <c r="C241" s="115" t="s">
        <v>191</v>
      </c>
      <c r="D241" s="36" t="s">
        <v>173</v>
      </c>
      <c r="E241" s="37">
        <v>0</v>
      </c>
      <c r="F241" s="38">
        <v>0</v>
      </c>
      <c r="G241" s="38">
        <v>0</v>
      </c>
      <c r="H241" s="38">
        <v>200</v>
      </c>
      <c r="I241" s="38">
        <v>0</v>
      </c>
      <c r="J241" s="29">
        <f t="shared" si="109"/>
        <v>200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11"/>
        <v>0</v>
      </c>
      <c r="Q241" s="41">
        <f t="shared" si="112"/>
        <v>200</v>
      </c>
    </row>
    <row r="242" spans="1:17" x14ac:dyDescent="0.2">
      <c r="A242" s="111"/>
      <c r="B242" s="113"/>
      <c r="C242" s="115"/>
      <c r="D242" s="36"/>
      <c r="E242" s="42"/>
      <c r="F242" s="43"/>
      <c r="G242" s="43"/>
      <c r="H242" s="43">
        <v>115.92</v>
      </c>
      <c r="I242" s="43"/>
      <c r="J242" s="34">
        <f t="shared" si="109"/>
        <v>115.92</v>
      </c>
      <c r="K242" s="55"/>
      <c r="L242" s="43"/>
      <c r="M242" s="34">
        <f t="shared" si="110"/>
        <v>0</v>
      </c>
      <c r="N242" s="55"/>
      <c r="O242" s="43"/>
      <c r="P242" s="34">
        <f t="shared" si="111"/>
        <v>0</v>
      </c>
      <c r="Q242" s="35">
        <f t="shared" si="112"/>
        <v>115.92</v>
      </c>
    </row>
    <row r="243" spans="1:17" x14ac:dyDescent="0.2">
      <c r="A243" s="111" t="s">
        <v>192</v>
      </c>
      <c r="B243" s="113"/>
      <c r="C243" s="115" t="s">
        <v>193</v>
      </c>
      <c r="D243" s="36" t="s">
        <v>194</v>
      </c>
      <c r="E243" s="37">
        <v>0</v>
      </c>
      <c r="F243" s="38">
        <v>0</v>
      </c>
      <c r="G243" s="38">
        <v>0</v>
      </c>
      <c r="H243" s="38">
        <v>6640</v>
      </c>
      <c r="I243" s="38">
        <v>0</v>
      </c>
      <c r="J243" s="29">
        <f t="shared" si="109"/>
        <v>6640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11"/>
        <v>0</v>
      </c>
      <c r="Q243" s="41">
        <f t="shared" si="112"/>
        <v>6640</v>
      </c>
    </row>
    <row r="244" spans="1:17" ht="13.5" thickBot="1" x14ac:dyDescent="0.25">
      <c r="A244" s="112"/>
      <c r="B244" s="114"/>
      <c r="C244" s="116"/>
      <c r="D244" s="50"/>
      <c r="E244" s="51"/>
      <c r="F244" s="45"/>
      <c r="G244" s="45"/>
      <c r="H244" s="45">
        <v>1494</v>
      </c>
      <c r="I244" s="45"/>
      <c r="J244" s="24">
        <f t="shared" si="109"/>
        <v>1494</v>
      </c>
      <c r="K244" s="56"/>
      <c r="L244" s="45"/>
      <c r="M244" s="24">
        <f t="shared" si="110"/>
        <v>0</v>
      </c>
      <c r="N244" s="56"/>
      <c r="O244" s="45"/>
      <c r="P244" s="24">
        <f t="shared" si="111"/>
        <v>0</v>
      </c>
      <c r="Q244" s="25">
        <f t="shared" si="112"/>
        <v>1494</v>
      </c>
    </row>
    <row r="245" spans="1:17" ht="13.5" thickBot="1" x14ac:dyDescent="0.25">
      <c r="D245" s="48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2.75" customHeight="1" x14ac:dyDescent="0.2">
      <c r="A246" s="124" t="s">
        <v>195</v>
      </c>
      <c r="B246" s="125"/>
      <c r="C246" s="128" t="s">
        <v>196</v>
      </c>
      <c r="D246" s="121"/>
      <c r="E246" s="16">
        <f>E248+E250+E252+E254+E256+E258+E260+E262+E264</f>
        <v>0</v>
      </c>
      <c r="F246" s="17">
        <f t="shared" ref="E246:I247" si="113">F248+F250+F252+F254+F256+F258+F260+F262+F264</f>
        <v>0</v>
      </c>
      <c r="G246" s="17">
        <f>G248+G250+G252+G254+G256+G258+G260+G262+G264</f>
        <v>80066</v>
      </c>
      <c r="H246" s="17">
        <f t="shared" si="113"/>
        <v>0</v>
      </c>
      <c r="I246" s="17">
        <f>I248+I250+I252+I254+I256+I258+I260+I262+I264</f>
        <v>14372</v>
      </c>
      <c r="J246" s="19">
        <f>SUM(E246:I246)</f>
        <v>94438</v>
      </c>
      <c r="K246" s="52">
        <f>K248+K250+K252+K254+K256+K258+K260+K262+K264</f>
        <v>16090</v>
      </c>
      <c r="L246" s="17">
        <f>L248+L250+L252+L254+L256+L258+L260+L262+L264</f>
        <v>0</v>
      </c>
      <c r="M246" s="19">
        <f>SUM(K246:L246)</f>
        <v>16090</v>
      </c>
      <c r="N246" s="52">
        <f>N248+N250+N252+N254+N256+N258+N260+N262+N264</f>
        <v>0</v>
      </c>
      <c r="O246" s="17">
        <f>O248+O250+O252+O254+O256+O258+O260+O262+O264</f>
        <v>76116</v>
      </c>
      <c r="P246" s="19">
        <f>SUM(N246:O246)</f>
        <v>76116</v>
      </c>
      <c r="Q246" s="20">
        <f>P246+M246+J246</f>
        <v>186644</v>
      </c>
    </row>
    <row r="247" spans="1:17" ht="20.25" customHeight="1" thickBot="1" x14ac:dyDescent="0.25">
      <c r="A247" s="126"/>
      <c r="B247" s="127"/>
      <c r="C247" s="129"/>
      <c r="D247" s="122"/>
      <c r="E247" s="21">
        <f t="shared" si="113"/>
        <v>0</v>
      </c>
      <c r="F247" s="22">
        <f t="shared" si="113"/>
        <v>0</v>
      </c>
      <c r="G247" s="22">
        <f t="shared" si="113"/>
        <v>23044.46</v>
      </c>
      <c r="H247" s="22">
        <f t="shared" si="113"/>
        <v>0</v>
      </c>
      <c r="I247" s="22">
        <f t="shared" si="113"/>
        <v>2506.9500000000003</v>
      </c>
      <c r="J247" s="24">
        <f t="shared" ref="J247:J265" si="114">SUM(E247:I247)</f>
        <v>25551.41</v>
      </c>
      <c r="K247" s="53">
        <f>K249+K251+K253+K255+K257+K259+K261+K263+K265</f>
        <v>136.58000000000001</v>
      </c>
      <c r="L247" s="22">
        <f>L249+L251+L253+L255+L257+L259+L261+L263+L265</f>
        <v>0</v>
      </c>
      <c r="M247" s="24">
        <f t="shared" ref="M247:M263" si="115">SUM(K247:L247)</f>
        <v>136.58000000000001</v>
      </c>
      <c r="N247" s="53">
        <f>N249+N251+N253+N255+N257+N259+N261+N263+N265</f>
        <v>0</v>
      </c>
      <c r="O247" s="22">
        <f>O249+O251+O253+O255+O257+O259+O261+O263+O265</f>
        <v>12580.559999999998</v>
      </c>
      <c r="P247" s="24">
        <f t="shared" ref="P247:P265" si="116">SUM(N247:O247)</f>
        <v>12580.559999999998</v>
      </c>
      <c r="Q247" s="25">
        <f t="shared" ref="Q247:Q265" si="117">P247+M247+J247</f>
        <v>38268.549999999996</v>
      </c>
    </row>
    <row r="248" spans="1:17" ht="12.75" hidden="1" customHeight="1" x14ac:dyDescent="0.2">
      <c r="A248" s="123" t="s">
        <v>197</v>
      </c>
      <c r="B248" s="118"/>
      <c r="C248" s="120" t="s">
        <v>198</v>
      </c>
      <c r="D248" s="130"/>
      <c r="E248" s="26">
        <v>0</v>
      </c>
      <c r="F248" s="27">
        <v>0</v>
      </c>
      <c r="G248" s="27">
        <v>0</v>
      </c>
      <c r="H248" s="27">
        <v>0</v>
      </c>
      <c r="I248" s="27">
        <v>0</v>
      </c>
      <c r="J248" s="29">
        <f t="shared" si="114"/>
        <v>0</v>
      </c>
      <c r="K248" s="54">
        <v>0</v>
      </c>
      <c r="L248" s="27">
        <v>0</v>
      </c>
      <c r="M248" s="29">
        <f>SUM(K248:L248)</f>
        <v>0</v>
      </c>
      <c r="N248" s="54">
        <v>0</v>
      </c>
      <c r="O248" s="27">
        <v>0</v>
      </c>
      <c r="P248" s="29">
        <f t="shared" si="116"/>
        <v>0</v>
      </c>
      <c r="Q248" s="30">
        <f t="shared" si="117"/>
        <v>0</v>
      </c>
    </row>
    <row r="249" spans="1:17" ht="12.75" hidden="1" customHeight="1" x14ac:dyDescent="0.2">
      <c r="A249" s="111"/>
      <c r="B249" s="113"/>
      <c r="C249" s="115"/>
      <c r="D249" s="131"/>
      <c r="E249" s="42"/>
      <c r="F249" s="43"/>
      <c r="G249" s="43"/>
      <c r="H249" s="43"/>
      <c r="I249" s="43"/>
      <c r="J249" s="34"/>
      <c r="K249" s="55"/>
      <c r="L249" s="43"/>
      <c r="M249" s="34">
        <f t="shared" si="115"/>
        <v>0</v>
      </c>
      <c r="N249" s="55"/>
      <c r="O249" s="43"/>
      <c r="P249" s="34">
        <f t="shared" si="116"/>
        <v>0</v>
      </c>
      <c r="Q249" s="35">
        <f t="shared" si="117"/>
        <v>0</v>
      </c>
    </row>
    <row r="250" spans="1:17" x14ac:dyDescent="0.2">
      <c r="A250" s="111" t="s">
        <v>199</v>
      </c>
      <c r="B250" s="113"/>
      <c r="C250" s="115" t="s">
        <v>200</v>
      </c>
      <c r="D250" s="36" t="s">
        <v>26</v>
      </c>
      <c r="E250" s="37">
        <v>0</v>
      </c>
      <c r="F250" s="38">
        <v>0</v>
      </c>
      <c r="G250" s="38">
        <v>79900</v>
      </c>
      <c r="H250" s="38">
        <v>0</v>
      </c>
      <c r="I250" s="38">
        <v>0</v>
      </c>
      <c r="J250" s="29">
        <f t="shared" si="114"/>
        <v>79900</v>
      </c>
      <c r="K250" s="44">
        <v>0</v>
      </c>
      <c r="L250" s="38">
        <v>0</v>
      </c>
      <c r="M250" s="40">
        <f>SUM(K250:L250)</f>
        <v>0</v>
      </c>
      <c r="N250" s="44">
        <v>0</v>
      </c>
      <c r="O250" s="38">
        <v>0</v>
      </c>
      <c r="P250" s="40">
        <f t="shared" si="116"/>
        <v>0</v>
      </c>
      <c r="Q250" s="41">
        <f t="shared" si="117"/>
        <v>79900</v>
      </c>
    </row>
    <row r="251" spans="1:17" x14ac:dyDescent="0.2">
      <c r="A251" s="111"/>
      <c r="B251" s="113"/>
      <c r="C251" s="115"/>
      <c r="D251" s="36"/>
      <c r="E251" s="42"/>
      <c r="F251" s="43"/>
      <c r="G251" s="43">
        <v>23044.46</v>
      </c>
      <c r="H251" s="43"/>
      <c r="I251" s="43"/>
      <c r="J251" s="34">
        <f t="shared" si="114"/>
        <v>23044.46</v>
      </c>
      <c r="K251" s="55"/>
      <c r="L251" s="43"/>
      <c r="M251" s="34">
        <f t="shared" si="115"/>
        <v>0</v>
      </c>
      <c r="N251" s="55"/>
      <c r="O251" s="43"/>
      <c r="P251" s="34">
        <f t="shared" si="116"/>
        <v>0</v>
      </c>
      <c r="Q251" s="35">
        <f t="shared" si="117"/>
        <v>23044.46</v>
      </c>
    </row>
    <row r="252" spans="1:17" x14ac:dyDescent="0.2">
      <c r="A252" s="111" t="s">
        <v>201</v>
      </c>
      <c r="B252" s="113"/>
      <c r="C252" s="115" t="s">
        <v>202</v>
      </c>
      <c r="D252" s="36" t="s">
        <v>120</v>
      </c>
      <c r="E252" s="37">
        <v>0</v>
      </c>
      <c r="F252" s="38">
        <v>0</v>
      </c>
      <c r="G252" s="38">
        <v>0</v>
      </c>
      <c r="H252" s="38">
        <v>0</v>
      </c>
      <c r="I252" s="38">
        <v>1590</v>
      </c>
      <c r="J252" s="29">
        <f t="shared" si="114"/>
        <v>1590</v>
      </c>
      <c r="K252" s="44"/>
      <c r="L252" s="38">
        <v>0</v>
      </c>
      <c r="M252" s="40">
        <f>SUM(K252:L252)</f>
        <v>0</v>
      </c>
      <c r="N252" s="44">
        <v>0</v>
      </c>
      <c r="O252" s="38">
        <v>28202</v>
      </c>
      <c r="P252" s="40">
        <f t="shared" si="116"/>
        <v>28202</v>
      </c>
      <c r="Q252" s="41">
        <f t="shared" si="117"/>
        <v>29792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>
        <v>271.23</v>
      </c>
      <c r="J253" s="34">
        <f t="shared" si="114"/>
        <v>271.23</v>
      </c>
      <c r="K253" s="55"/>
      <c r="L253" s="43"/>
      <c r="M253" s="34">
        <f t="shared" si="115"/>
        <v>0</v>
      </c>
      <c r="N253" s="55"/>
      <c r="O253" s="43">
        <v>4700.26</v>
      </c>
      <c r="P253" s="34">
        <f t="shared" si="116"/>
        <v>4700.26</v>
      </c>
      <c r="Q253" s="35">
        <f t="shared" si="117"/>
        <v>4971.49</v>
      </c>
    </row>
    <row r="254" spans="1:17" x14ac:dyDescent="0.2">
      <c r="A254" s="111" t="s">
        <v>201</v>
      </c>
      <c r="B254" s="113"/>
      <c r="C254" s="115" t="s">
        <v>202</v>
      </c>
      <c r="D254" s="36" t="s">
        <v>26</v>
      </c>
      <c r="E254" s="37">
        <v>0</v>
      </c>
      <c r="F254" s="38">
        <v>0</v>
      </c>
      <c r="G254" s="38">
        <v>0</v>
      </c>
      <c r="H254" s="38">
        <v>0</v>
      </c>
      <c r="I254" s="38">
        <v>0</v>
      </c>
      <c r="J254" s="29">
        <f t="shared" si="114"/>
        <v>0</v>
      </c>
      <c r="K254" s="44">
        <v>11090</v>
      </c>
      <c r="L254" s="38">
        <v>0</v>
      </c>
      <c r="M254" s="40">
        <f>SUM(K254:L254)</f>
        <v>11090</v>
      </c>
      <c r="N254" s="44">
        <v>0</v>
      </c>
      <c r="O254" s="38">
        <v>0</v>
      </c>
      <c r="P254" s="40">
        <f t="shared" si="116"/>
        <v>0</v>
      </c>
      <c r="Q254" s="41">
        <f t="shared" si="117"/>
        <v>11090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/>
      <c r="J255" s="34">
        <f t="shared" si="114"/>
        <v>0</v>
      </c>
      <c r="K255" s="55">
        <v>0</v>
      </c>
      <c r="L255" s="43"/>
      <c r="M255" s="34">
        <f t="shared" si="115"/>
        <v>0</v>
      </c>
      <c r="N255" s="55"/>
      <c r="O255" s="43"/>
      <c r="P255" s="34">
        <f t="shared" si="116"/>
        <v>0</v>
      </c>
      <c r="Q255" s="35">
        <f t="shared" si="117"/>
        <v>0</v>
      </c>
    </row>
    <row r="256" spans="1:17" x14ac:dyDescent="0.2">
      <c r="A256" s="111" t="s">
        <v>203</v>
      </c>
      <c r="B256" s="113"/>
      <c r="C256" s="115" t="s">
        <v>204</v>
      </c>
      <c r="D256" s="36" t="s">
        <v>26</v>
      </c>
      <c r="E256" s="37">
        <v>0</v>
      </c>
      <c r="F256" s="38">
        <v>0</v>
      </c>
      <c r="G256" s="38">
        <v>166</v>
      </c>
      <c r="H256" s="38">
        <v>0</v>
      </c>
      <c r="I256" s="38">
        <v>0</v>
      </c>
      <c r="J256" s="29">
        <f t="shared" si="114"/>
        <v>166</v>
      </c>
      <c r="K256" s="44">
        <v>5000</v>
      </c>
      <c r="L256" s="38">
        <v>0</v>
      </c>
      <c r="M256" s="40">
        <f>SUM(K256:L256)</f>
        <v>5000</v>
      </c>
      <c r="N256" s="44">
        <v>0</v>
      </c>
      <c r="O256" s="38">
        <v>0</v>
      </c>
      <c r="P256" s="40">
        <f t="shared" si="116"/>
        <v>0</v>
      </c>
      <c r="Q256" s="41">
        <f t="shared" si="117"/>
        <v>5166</v>
      </c>
    </row>
    <row r="257" spans="1:17" x14ac:dyDescent="0.2">
      <c r="A257" s="111"/>
      <c r="B257" s="113"/>
      <c r="C257" s="115"/>
      <c r="D257" s="36"/>
      <c r="E257" s="42"/>
      <c r="F257" s="43"/>
      <c r="G257" s="43">
        <v>0</v>
      </c>
      <c r="H257" s="43"/>
      <c r="I257" s="43"/>
      <c r="J257" s="34">
        <f t="shared" si="114"/>
        <v>0</v>
      </c>
      <c r="K257" s="55">
        <v>136.58000000000001</v>
      </c>
      <c r="L257" s="43"/>
      <c r="M257" s="34">
        <f t="shared" si="115"/>
        <v>136.58000000000001</v>
      </c>
      <c r="N257" s="55"/>
      <c r="O257" s="43"/>
      <c r="P257" s="34">
        <f t="shared" si="116"/>
        <v>0</v>
      </c>
      <c r="Q257" s="35">
        <f t="shared" si="117"/>
        <v>136.58000000000001</v>
      </c>
    </row>
    <row r="258" spans="1:17" ht="12.75" customHeight="1" x14ac:dyDescent="0.2">
      <c r="A258" s="111" t="s">
        <v>205</v>
      </c>
      <c r="B258" s="113"/>
      <c r="C258" s="115" t="s">
        <v>208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3552</v>
      </c>
      <c r="J258" s="29">
        <f t="shared" si="114"/>
        <v>3552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/>
      <c r="P258" s="40">
        <f t="shared" si="116"/>
        <v>0</v>
      </c>
      <c r="Q258" s="41">
        <f t="shared" si="117"/>
        <v>3552</v>
      </c>
    </row>
    <row r="259" spans="1:17" x14ac:dyDescent="0.2">
      <c r="A259" s="111"/>
      <c r="B259" s="113"/>
      <c r="C259" s="115"/>
      <c r="D259" s="36"/>
      <c r="E259" s="42"/>
      <c r="F259" s="43"/>
      <c r="G259" s="43"/>
      <c r="H259" s="43"/>
      <c r="I259" s="43">
        <v>622.49</v>
      </c>
      <c r="J259" s="34">
        <f t="shared" si="114"/>
        <v>622.49</v>
      </c>
      <c r="K259" s="55"/>
      <c r="L259" s="43"/>
      <c r="M259" s="34">
        <f t="shared" si="115"/>
        <v>0</v>
      </c>
      <c r="N259" s="55"/>
      <c r="O259" s="43"/>
      <c r="P259" s="34">
        <f t="shared" si="116"/>
        <v>0</v>
      </c>
      <c r="Q259" s="35">
        <f t="shared" si="117"/>
        <v>622.49</v>
      </c>
    </row>
    <row r="260" spans="1:17" x14ac:dyDescent="0.2">
      <c r="A260" s="111" t="s">
        <v>205</v>
      </c>
      <c r="B260" s="113"/>
      <c r="C260" s="119" t="s">
        <v>206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4317</v>
      </c>
      <c r="J260" s="29">
        <f t="shared" si="114"/>
        <v>4317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15044</v>
      </c>
      <c r="P260" s="40">
        <f t="shared" si="116"/>
        <v>15044</v>
      </c>
      <c r="Q260" s="41">
        <f t="shared" si="117"/>
        <v>19361</v>
      </c>
    </row>
    <row r="261" spans="1:17" x14ac:dyDescent="0.2">
      <c r="A261" s="111"/>
      <c r="B261" s="113"/>
      <c r="C261" s="120"/>
      <c r="D261" s="36"/>
      <c r="E261" s="42"/>
      <c r="F261" s="43"/>
      <c r="G261" s="43"/>
      <c r="H261" s="43"/>
      <c r="I261" s="43">
        <v>755.1</v>
      </c>
      <c r="J261" s="34">
        <f t="shared" si="114"/>
        <v>755.1</v>
      </c>
      <c r="K261" s="55"/>
      <c r="L261" s="43"/>
      <c r="M261" s="34">
        <f t="shared" si="115"/>
        <v>0</v>
      </c>
      <c r="N261" s="55"/>
      <c r="O261" s="43">
        <v>2476.89</v>
      </c>
      <c r="P261" s="34">
        <f t="shared" si="116"/>
        <v>2476.89</v>
      </c>
      <c r="Q261" s="35">
        <f t="shared" si="117"/>
        <v>3231.99</v>
      </c>
    </row>
    <row r="262" spans="1:17" ht="12.75" customHeight="1" x14ac:dyDescent="0.2">
      <c r="A262" s="111" t="s">
        <v>205</v>
      </c>
      <c r="B262" s="113"/>
      <c r="C262" s="119" t="s">
        <v>207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4913</v>
      </c>
      <c r="J262" s="29">
        <f t="shared" si="114"/>
        <v>4913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16466</v>
      </c>
      <c r="P262" s="40">
        <f t="shared" si="116"/>
        <v>16466</v>
      </c>
      <c r="Q262" s="41">
        <f t="shared" si="117"/>
        <v>21379</v>
      </c>
    </row>
    <row r="263" spans="1:17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858.13</v>
      </c>
      <c r="J263" s="34">
        <f t="shared" si="114"/>
        <v>858.13</v>
      </c>
      <c r="K263" s="55"/>
      <c r="L263" s="43"/>
      <c r="M263" s="34">
        <f t="shared" si="115"/>
        <v>0</v>
      </c>
      <c r="N263" s="55"/>
      <c r="O263" s="43">
        <v>2708.7</v>
      </c>
      <c r="P263" s="34">
        <f t="shared" si="116"/>
        <v>2708.7</v>
      </c>
      <c r="Q263" s="35">
        <f t="shared" si="117"/>
        <v>3566.83</v>
      </c>
    </row>
    <row r="264" spans="1:17" ht="12.75" customHeight="1" x14ac:dyDescent="0.2">
      <c r="A264" s="111" t="s">
        <v>205</v>
      </c>
      <c r="B264" s="113"/>
      <c r="C264" s="115" t="s">
        <v>209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14"/>
        <v>0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16404</v>
      </c>
      <c r="P264" s="40">
        <f t="shared" si="116"/>
        <v>16404</v>
      </c>
      <c r="Q264" s="41">
        <f t="shared" si="117"/>
        <v>16404</v>
      </c>
    </row>
    <row r="265" spans="1:17" ht="13.5" thickBot="1" x14ac:dyDescent="0.25">
      <c r="A265" s="112"/>
      <c r="B265" s="114"/>
      <c r="C265" s="116"/>
      <c r="D265" s="50"/>
      <c r="E265" s="51"/>
      <c r="F265" s="45"/>
      <c r="G265" s="45"/>
      <c r="H265" s="45"/>
      <c r="I265" s="45"/>
      <c r="J265" s="24">
        <f t="shared" si="114"/>
        <v>0</v>
      </c>
      <c r="K265" s="56"/>
      <c r="L265" s="45"/>
      <c r="M265" s="24">
        <v>0</v>
      </c>
      <c r="N265" s="56"/>
      <c r="O265" s="45">
        <v>2694.71</v>
      </c>
      <c r="P265" s="24">
        <f t="shared" si="116"/>
        <v>2694.71</v>
      </c>
      <c r="Q265" s="25">
        <f t="shared" si="117"/>
        <v>2694.71</v>
      </c>
    </row>
    <row r="266" spans="1:17" ht="13.5" thickBot="1" x14ac:dyDescent="0.25">
      <c r="D266" s="48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2.75" customHeight="1" x14ac:dyDescent="0.2">
      <c r="A267" s="124" t="s">
        <v>210</v>
      </c>
      <c r="B267" s="125"/>
      <c r="C267" s="128" t="s">
        <v>211</v>
      </c>
      <c r="D267" s="121"/>
      <c r="E267" s="16">
        <f t="shared" ref="E267:I268" si="118">E269+E271+E273+E275+E293+E295+E297+E319+E321+E323</f>
        <v>308417</v>
      </c>
      <c r="F267" s="17">
        <f t="shared" si="118"/>
        <v>110645</v>
      </c>
      <c r="G267" s="17">
        <f>G269+G271+G273+G275+G293+G295+G297+G321+G323</f>
        <v>92437</v>
      </c>
      <c r="H267" s="17">
        <f>H269+H271+H273+H275+H293+H295+H297+H321+H323+H325</f>
        <v>9156</v>
      </c>
      <c r="I267" s="17">
        <f t="shared" si="118"/>
        <v>0</v>
      </c>
      <c r="J267" s="19">
        <f>SUM(E267:I267)</f>
        <v>520655</v>
      </c>
      <c r="K267" s="52">
        <f>K269+K271+K273+K275+K293+K295+K297+K319+K321+K323</f>
        <v>0</v>
      </c>
      <c r="L267" s="17">
        <f>L269+L271+L273+L275+L293+L295+L297+L319+L321+L323</f>
        <v>0</v>
      </c>
      <c r="M267" s="19">
        <f>SUM(K267:L267)</f>
        <v>0</v>
      </c>
      <c r="N267" s="52">
        <f>N269+N271+N273+N275+N293+N295+N297+N319+N321+N323</f>
        <v>0</v>
      </c>
      <c r="O267" s="17">
        <f>O269+O271+O273+O275+O293+O295+O297+O319+O321+O323</f>
        <v>0</v>
      </c>
      <c r="P267" s="18">
        <f>SUM(N267:O267)</f>
        <v>0</v>
      </c>
      <c r="Q267" s="62">
        <f>P267+M267+J267</f>
        <v>520655</v>
      </c>
    </row>
    <row r="268" spans="1:17" ht="13.5" customHeight="1" thickBot="1" x14ac:dyDescent="0.25">
      <c r="A268" s="126"/>
      <c r="B268" s="127"/>
      <c r="C268" s="129"/>
      <c r="D268" s="122"/>
      <c r="E268" s="21">
        <f>E270+E272+E274+E276+E294+E296+E298+E320+E322+E324</f>
        <v>44663.76</v>
      </c>
      <c r="F268" s="22">
        <f t="shared" si="118"/>
        <v>15992.43</v>
      </c>
      <c r="G268" s="22">
        <f>G270+G272+G274+G276+G294+G296+G298+G322+G324</f>
        <v>24641.22</v>
      </c>
      <c r="H268" s="22">
        <f>H270+H272+H274+H276+H294+H296+H298+H326+H322+H324</f>
        <v>0</v>
      </c>
      <c r="I268" s="22">
        <f t="shared" si="118"/>
        <v>0</v>
      </c>
      <c r="J268" s="24">
        <f>SUM(E268:I268)</f>
        <v>85297.41</v>
      </c>
      <c r="K268" s="53">
        <f>K270+K272+K274+K276+K294+K296+K298+K320+K322+K324</f>
        <v>0</v>
      </c>
      <c r="L268" s="22">
        <f>L270+L272+L274+L276+L294+L296+L298+L320+L322+L324</f>
        <v>0</v>
      </c>
      <c r="M268" s="24">
        <f>SUM(K268:L268)</f>
        <v>0</v>
      </c>
      <c r="N268" s="53">
        <f>N270+N272+N274+N276+N294+N296+N298+N320+N322+N324</f>
        <v>0</v>
      </c>
      <c r="O268" s="22">
        <f>O270+O272+O274+O276+O294+O296+O298+O320+O322+O324+O326</f>
        <v>0</v>
      </c>
      <c r="P268" s="23">
        <f>SUM(N268:O268)</f>
        <v>0</v>
      </c>
      <c r="Q268" s="63">
        <f>P268+M268+J268</f>
        <v>85297.41</v>
      </c>
    </row>
    <row r="269" spans="1:17" ht="12.75" customHeight="1" x14ac:dyDescent="0.2">
      <c r="A269" s="155" t="s">
        <v>212</v>
      </c>
      <c r="B269" s="156"/>
      <c r="C269" s="157" t="s">
        <v>213</v>
      </c>
      <c r="D269" s="90" t="s">
        <v>46</v>
      </c>
      <c r="E269" s="16">
        <v>308417</v>
      </c>
      <c r="F269" s="17">
        <v>110645</v>
      </c>
      <c r="G269" s="17">
        <v>0</v>
      </c>
      <c r="H269" s="17">
        <v>0</v>
      </c>
      <c r="I269" s="17">
        <v>0</v>
      </c>
      <c r="J269" s="19">
        <f t="shared" ref="J269:J295" si="119">SUM(E269:I269)</f>
        <v>419062</v>
      </c>
      <c r="K269" s="52"/>
      <c r="L269" s="17">
        <v>0</v>
      </c>
      <c r="M269" s="19">
        <f t="shared" ref="M269:M281" si="120">SUM(K269:L269)</f>
        <v>0</v>
      </c>
      <c r="N269" s="52">
        <v>0</v>
      </c>
      <c r="O269" s="17">
        <v>0</v>
      </c>
      <c r="P269" s="18">
        <f t="shared" ref="P269:P324" si="121">SUM(N269:O269)</f>
        <v>0</v>
      </c>
      <c r="Q269" s="62">
        <f t="shared" ref="Q269:Q324" si="122">P269+M269+J269</f>
        <v>419062</v>
      </c>
    </row>
    <row r="270" spans="1:17" x14ac:dyDescent="0.2">
      <c r="A270" s="111"/>
      <c r="B270" s="113"/>
      <c r="C270" s="115"/>
      <c r="D270" s="36"/>
      <c r="E270" s="42">
        <v>44663.76</v>
      </c>
      <c r="F270" s="43">
        <v>15992.43</v>
      </c>
      <c r="G270" s="43"/>
      <c r="H270" s="43"/>
      <c r="I270" s="43"/>
      <c r="J270" s="34">
        <f t="shared" si="119"/>
        <v>60656.19</v>
      </c>
      <c r="K270" s="55"/>
      <c r="L270" s="43"/>
      <c r="M270" s="34">
        <f t="shared" si="120"/>
        <v>0</v>
      </c>
      <c r="N270" s="55"/>
      <c r="O270" s="43"/>
      <c r="P270" s="33">
        <f t="shared" si="121"/>
        <v>0</v>
      </c>
      <c r="Q270" s="65">
        <f t="shared" si="122"/>
        <v>60656.19</v>
      </c>
    </row>
    <row r="271" spans="1:17" ht="12.75" customHeight="1" x14ac:dyDescent="0.2">
      <c r="A271" s="111" t="s">
        <v>212</v>
      </c>
      <c r="B271" s="113"/>
      <c r="C271" s="115" t="s">
        <v>214</v>
      </c>
      <c r="D271" s="36"/>
      <c r="E271" s="37">
        <v>0</v>
      </c>
      <c r="F271" s="38">
        <v>0</v>
      </c>
      <c r="G271" s="38">
        <v>2000</v>
      </c>
      <c r="H271" s="38">
        <v>0</v>
      </c>
      <c r="I271" s="38">
        <v>0</v>
      </c>
      <c r="J271" s="40">
        <f t="shared" si="119"/>
        <v>2000</v>
      </c>
      <c r="K271" s="44">
        <v>0</v>
      </c>
      <c r="L271" s="38">
        <v>0</v>
      </c>
      <c r="M271" s="40">
        <f t="shared" si="120"/>
        <v>0</v>
      </c>
      <c r="N271" s="44">
        <v>0</v>
      </c>
      <c r="O271" s="38">
        <v>0</v>
      </c>
      <c r="P271" s="39">
        <f t="shared" si="121"/>
        <v>0</v>
      </c>
      <c r="Q271" s="66">
        <f t="shared" si="122"/>
        <v>2000</v>
      </c>
    </row>
    <row r="272" spans="1:17" x14ac:dyDescent="0.2">
      <c r="A272" s="111"/>
      <c r="B272" s="113"/>
      <c r="C272" s="115"/>
      <c r="D272" s="36"/>
      <c r="E272" s="42"/>
      <c r="F272" s="43"/>
      <c r="G272" s="43">
        <v>101.55</v>
      </c>
      <c r="H272" s="43"/>
      <c r="I272" s="43"/>
      <c r="J272" s="34">
        <f t="shared" si="119"/>
        <v>101.55</v>
      </c>
      <c r="K272" s="55"/>
      <c r="L272" s="43"/>
      <c r="M272" s="34">
        <f t="shared" si="120"/>
        <v>0</v>
      </c>
      <c r="N272" s="55"/>
      <c r="O272" s="43"/>
      <c r="P272" s="33">
        <f t="shared" si="121"/>
        <v>0</v>
      </c>
      <c r="Q272" s="65">
        <f t="shared" si="122"/>
        <v>101.55</v>
      </c>
    </row>
    <row r="273" spans="1:17" ht="12.75" customHeight="1" x14ac:dyDescent="0.2">
      <c r="A273" s="111" t="s">
        <v>212</v>
      </c>
      <c r="B273" s="113"/>
      <c r="C273" s="115" t="s">
        <v>215</v>
      </c>
      <c r="D273" s="36"/>
      <c r="E273" s="37">
        <v>0</v>
      </c>
      <c r="F273" s="38">
        <v>0</v>
      </c>
      <c r="G273" s="38">
        <v>9630</v>
      </c>
      <c r="H273" s="38">
        <v>0</v>
      </c>
      <c r="I273" s="38">
        <v>0</v>
      </c>
      <c r="J273" s="40">
        <f t="shared" si="119"/>
        <v>9630</v>
      </c>
      <c r="K273" s="44">
        <v>0</v>
      </c>
      <c r="L273" s="38">
        <v>0</v>
      </c>
      <c r="M273" s="40">
        <f t="shared" si="120"/>
        <v>0</v>
      </c>
      <c r="N273" s="44">
        <v>0</v>
      </c>
      <c r="O273" s="38">
        <v>0</v>
      </c>
      <c r="P273" s="39">
        <f t="shared" si="121"/>
        <v>0</v>
      </c>
      <c r="Q273" s="66">
        <f t="shared" si="122"/>
        <v>9630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2108.9699999999998</v>
      </c>
      <c r="H274" s="43"/>
      <c r="I274" s="43"/>
      <c r="J274" s="34">
        <f t="shared" si="119"/>
        <v>2108.9699999999998</v>
      </c>
      <c r="K274" s="55"/>
      <c r="L274" s="43"/>
      <c r="M274" s="34">
        <f t="shared" si="120"/>
        <v>0</v>
      </c>
      <c r="N274" s="55"/>
      <c r="O274" s="43"/>
      <c r="P274" s="33">
        <f t="shared" si="121"/>
        <v>0</v>
      </c>
      <c r="Q274" s="65">
        <f t="shared" si="122"/>
        <v>2108.9699999999998</v>
      </c>
    </row>
    <row r="275" spans="1:17" x14ac:dyDescent="0.2">
      <c r="A275" s="111" t="s">
        <v>212</v>
      </c>
      <c r="B275" s="113"/>
      <c r="C275" s="115" t="s">
        <v>216</v>
      </c>
      <c r="D275" s="36"/>
      <c r="E275" s="37">
        <f t="shared" ref="E275:I276" si="123">E277+E279+E281+E283+E285+E287+E289+E291</f>
        <v>0</v>
      </c>
      <c r="F275" s="38">
        <f t="shared" si="123"/>
        <v>0</v>
      </c>
      <c r="G275" s="38">
        <f t="shared" si="123"/>
        <v>14350</v>
      </c>
      <c r="H275" s="38">
        <f t="shared" si="123"/>
        <v>0</v>
      </c>
      <c r="I275" s="38">
        <f t="shared" si="123"/>
        <v>0</v>
      </c>
      <c r="J275" s="40">
        <f t="shared" si="119"/>
        <v>14350</v>
      </c>
      <c r="K275" s="44">
        <f>K277+K279+K281+K283+K285+K287+K289+K291</f>
        <v>0</v>
      </c>
      <c r="L275" s="38">
        <f>L277+L279+L281+L283+L285+L287+L289+L291</f>
        <v>0</v>
      </c>
      <c r="M275" s="40">
        <f t="shared" si="120"/>
        <v>0</v>
      </c>
      <c r="N275" s="44">
        <f>N277+N279+N281+N283+N285+N287+N289+N291</f>
        <v>0</v>
      </c>
      <c r="O275" s="38">
        <f>O277+O279+O281+O283+O285+O287+O289+O291</f>
        <v>0</v>
      </c>
      <c r="P275" s="39">
        <f t="shared" si="121"/>
        <v>0</v>
      </c>
      <c r="Q275" s="66">
        <f t="shared" si="122"/>
        <v>14350</v>
      </c>
    </row>
    <row r="276" spans="1:17" x14ac:dyDescent="0.2">
      <c r="A276" s="111"/>
      <c r="B276" s="113"/>
      <c r="C276" s="115"/>
      <c r="D276" s="36"/>
      <c r="E276" s="31">
        <f t="shared" si="123"/>
        <v>0</v>
      </c>
      <c r="F276" s="32">
        <f t="shared" si="123"/>
        <v>0</v>
      </c>
      <c r="G276" s="32">
        <f t="shared" si="123"/>
        <v>4481.7900000000009</v>
      </c>
      <c r="H276" s="32">
        <f t="shared" si="123"/>
        <v>0</v>
      </c>
      <c r="I276" s="32">
        <f t="shared" si="123"/>
        <v>0</v>
      </c>
      <c r="J276" s="34">
        <f t="shared" si="119"/>
        <v>4481.7900000000009</v>
      </c>
      <c r="K276" s="57">
        <f>K278+K280+K282+K284+K286+K288+K290+K292</f>
        <v>0</v>
      </c>
      <c r="L276" s="32">
        <f>L278+L280+L282+L284+L286+L288+L290+L292</f>
        <v>0</v>
      </c>
      <c r="M276" s="34">
        <f t="shared" si="120"/>
        <v>0</v>
      </c>
      <c r="N276" s="57">
        <f>N278+N280+N282+N284+N286+N288+N290+N292</f>
        <v>0</v>
      </c>
      <c r="O276" s="32">
        <f>O278+O280+O282+O284+O286+O288+O290+O292</f>
        <v>0</v>
      </c>
      <c r="P276" s="33">
        <f t="shared" si="121"/>
        <v>0</v>
      </c>
      <c r="Q276" s="65">
        <f t="shared" si="122"/>
        <v>4481.7900000000009</v>
      </c>
    </row>
    <row r="277" spans="1:17" x14ac:dyDescent="0.2">
      <c r="A277" s="111"/>
      <c r="B277" s="113" t="s">
        <v>217</v>
      </c>
      <c r="C277" s="115" t="s">
        <v>218</v>
      </c>
      <c r="D277" s="36"/>
      <c r="E277" s="37">
        <v>0</v>
      </c>
      <c r="F277" s="38">
        <v>0</v>
      </c>
      <c r="G277" s="38">
        <v>3000</v>
      </c>
      <c r="H277" s="38">
        <v>0</v>
      </c>
      <c r="I277" s="38">
        <v>0</v>
      </c>
      <c r="J277" s="40">
        <f t="shared" si="119"/>
        <v>3000</v>
      </c>
      <c r="K277" s="44">
        <v>0</v>
      </c>
      <c r="L277" s="38">
        <v>0</v>
      </c>
      <c r="M277" s="40">
        <f t="shared" si="120"/>
        <v>0</v>
      </c>
      <c r="N277" s="44">
        <v>0</v>
      </c>
      <c r="O277" s="38">
        <v>0</v>
      </c>
      <c r="P277" s="39">
        <f t="shared" si="121"/>
        <v>0</v>
      </c>
      <c r="Q277" s="66">
        <f t="shared" si="122"/>
        <v>3000</v>
      </c>
    </row>
    <row r="278" spans="1:17" x14ac:dyDescent="0.2">
      <c r="A278" s="111"/>
      <c r="B278" s="113"/>
      <c r="C278" s="115"/>
      <c r="D278" s="36"/>
      <c r="E278" s="42"/>
      <c r="F278" s="43"/>
      <c r="G278" s="43">
        <v>1774.96</v>
      </c>
      <c r="H278" s="43"/>
      <c r="I278" s="43"/>
      <c r="J278" s="34">
        <f t="shared" si="119"/>
        <v>1774.96</v>
      </c>
      <c r="K278" s="55"/>
      <c r="L278" s="43"/>
      <c r="M278" s="34">
        <f t="shared" si="120"/>
        <v>0</v>
      </c>
      <c r="N278" s="55"/>
      <c r="O278" s="43"/>
      <c r="P278" s="33">
        <f t="shared" si="121"/>
        <v>0</v>
      </c>
      <c r="Q278" s="65">
        <f t="shared" si="122"/>
        <v>1774.96</v>
      </c>
    </row>
    <row r="279" spans="1:17" x14ac:dyDescent="0.2">
      <c r="A279" s="111"/>
      <c r="B279" s="113" t="s">
        <v>219</v>
      </c>
      <c r="C279" s="115" t="s">
        <v>220</v>
      </c>
      <c r="D279" s="36"/>
      <c r="E279" s="37">
        <v>0</v>
      </c>
      <c r="F279" s="38">
        <v>0</v>
      </c>
      <c r="G279" s="38">
        <v>150</v>
      </c>
      <c r="H279" s="38">
        <v>0</v>
      </c>
      <c r="I279" s="38">
        <v>0</v>
      </c>
      <c r="J279" s="40">
        <f t="shared" si="119"/>
        <v>150</v>
      </c>
      <c r="K279" s="44">
        <v>0</v>
      </c>
      <c r="L279" s="38">
        <v>0</v>
      </c>
      <c r="M279" s="40">
        <f t="shared" si="120"/>
        <v>0</v>
      </c>
      <c r="N279" s="44">
        <v>0</v>
      </c>
      <c r="O279" s="38">
        <v>0</v>
      </c>
      <c r="P279" s="39">
        <f t="shared" si="121"/>
        <v>0</v>
      </c>
      <c r="Q279" s="66">
        <f t="shared" si="122"/>
        <v>150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0</v>
      </c>
      <c r="H280" s="43"/>
      <c r="I280" s="43"/>
      <c r="J280" s="34">
        <f t="shared" si="119"/>
        <v>0</v>
      </c>
      <c r="K280" s="55"/>
      <c r="L280" s="43"/>
      <c r="M280" s="34">
        <f t="shared" si="120"/>
        <v>0</v>
      </c>
      <c r="N280" s="55"/>
      <c r="O280" s="43"/>
      <c r="P280" s="33">
        <f t="shared" si="121"/>
        <v>0</v>
      </c>
      <c r="Q280" s="65">
        <f t="shared" si="122"/>
        <v>0</v>
      </c>
    </row>
    <row r="281" spans="1:17" ht="12.75" customHeight="1" x14ac:dyDescent="0.2">
      <c r="A281" s="111"/>
      <c r="B281" s="113" t="s">
        <v>221</v>
      </c>
      <c r="C281" s="115" t="s">
        <v>222</v>
      </c>
      <c r="D281" s="36"/>
      <c r="E281" s="37">
        <v>0</v>
      </c>
      <c r="F281" s="38">
        <v>0</v>
      </c>
      <c r="G281" s="38">
        <v>700</v>
      </c>
      <c r="H281" s="38">
        <v>0</v>
      </c>
      <c r="I281" s="38">
        <v>0</v>
      </c>
      <c r="J281" s="40">
        <f t="shared" si="119"/>
        <v>700</v>
      </c>
      <c r="K281" s="44">
        <v>0</v>
      </c>
      <c r="L281" s="38">
        <v>0</v>
      </c>
      <c r="M281" s="40">
        <f t="shared" si="120"/>
        <v>0</v>
      </c>
      <c r="N281" s="44">
        <v>0</v>
      </c>
      <c r="O281" s="38">
        <v>0</v>
      </c>
      <c r="P281" s="39">
        <f t="shared" si="121"/>
        <v>0</v>
      </c>
      <c r="Q281" s="66">
        <f t="shared" si="122"/>
        <v>700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0</v>
      </c>
      <c r="H282" s="43"/>
      <c r="I282" s="43"/>
      <c r="J282" s="34">
        <f t="shared" si="119"/>
        <v>0</v>
      </c>
      <c r="K282" s="55"/>
      <c r="L282" s="43"/>
      <c r="M282" s="34">
        <f t="shared" ref="M282:M324" si="124">SUM(K282:L282)</f>
        <v>0</v>
      </c>
      <c r="N282" s="55"/>
      <c r="O282" s="43"/>
      <c r="P282" s="33">
        <f t="shared" si="121"/>
        <v>0</v>
      </c>
      <c r="Q282" s="65">
        <f t="shared" si="122"/>
        <v>0</v>
      </c>
    </row>
    <row r="283" spans="1:17" ht="12.75" hidden="1" customHeight="1" x14ac:dyDescent="0.2">
      <c r="A283" s="111"/>
      <c r="B283" s="113" t="s">
        <v>223</v>
      </c>
      <c r="C283" s="115" t="s">
        <v>224</v>
      </c>
      <c r="D283" s="36"/>
      <c r="E283" s="37">
        <v>0</v>
      </c>
      <c r="F283" s="38">
        <v>0</v>
      </c>
      <c r="G283" s="38">
        <v>0</v>
      </c>
      <c r="H283" s="38">
        <v>0</v>
      </c>
      <c r="I283" s="38">
        <v>0</v>
      </c>
      <c r="J283" s="40">
        <f t="shared" si="119"/>
        <v>0</v>
      </c>
      <c r="K283" s="44">
        <v>0</v>
      </c>
      <c r="L283" s="38">
        <v>0</v>
      </c>
      <c r="M283" s="40">
        <f t="shared" si="124"/>
        <v>0</v>
      </c>
      <c r="N283" s="44">
        <v>0</v>
      </c>
      <c r="O283" s="38">
        <v>0</v>
      </c>
      <c r="P283" s="39">
        <f t="shared" si="121"/>
        <v>0</v>
      </c>
      <c r="Q283" s="66">
        <f t="shared" si="122"/>
        <v>0</v>
      </c>
    </row>
    <row r="284" spans="1:17" ht="12.75" hidden="1" customHeight="1" x14ac:dyDescent="0.2">
      <c r="A284" s="111"/>
      <c r="B284" s="113"/>
      <c r="C284" s="115"/>
      <c r="D284" s="36"/>
      <c r="E284" s="42"/>
      <c r="F284" s="43"/>
      <c r="G284" s="43"/>
      <c r="H284" s="43"/>
      <c r="I284" s="43"/>
      <c r="J284" s="34">
        <f t="shared" si="119"/>
        <v>0</v>
      </c>
      <c r="K284" s="55"/>
      <c r="L284" s="43"/>
      <c r="M284" s="34">
        <f t="shared" si="124"/>
        <v>0</v>
      </c>
      <c r="N284" s="55"/>
      <c r="O284" s="43"/>
      <c r="P284" s="33">
        <f t="shared" si="121"/>
        <v>0</v>
      </c>
      <c r="Q284" s="65">
        <f t="shared" si="122"/>
        <v>0</v>
      </c>
    </row>
    <row r="285" spans="1:17" x14ac:dyDescent="0.2">
      <c r="A285" s="111"/>
      <c r="B285" s="113" t="s">
        <v>225</v>
      </c>
      <c r="C285" s="115" t="s">
        <v>226</v>
      </c>
      <c r="D285" s="36"/>
      <c r="E285" s="37">
        <v>0</v>
      </c>
      <c r="F285" s="38">
        <v>0</v>
      </c>
      <c r="G285" s="38">
        <v>8000</v>
      </c>
      <c r="H285" s="38">
        <v>0</v>
      </c>
      <c r="I285" s="38">
        <v>0</v>
      </c>
      <c r="J285" s="40">
        <f t="shared" si="119"/>
        <v>8000</v>
      </c>
      <c r="K285" s="44">
        <v>0</v>
      </c>
      <c r="L285" s="38">
        <v>0</v>
      </c>
      <c r="M285" s="40">
        <f t="shared" si="124"/>
        <v>0</v>
      </c>
      <c r="N285" s="44">
        <v>0</v>
      </c>
      <c r="O285" s="38">
        <v>0</v>
      </c>
      <c r="P285" s="39">
        <f t="shared" si="121"/>
        <v>0</v>
      </c>
      <c r="Q285" s="66">
        <f t="shared" si="122"/>
        <v>8000</v>
      </c>
    </row>
    <row r="286" spans="1:17" x14ac:dyDescent="0.2">
      <c r="A286" s="111"/>
      <c r="B286" s="113"/>
      <c r="C286" s="115"/>
      <c r="D286" s="36"/>
      <c r="E286" s="42"/>
      <c r="F286" s="43"/>
      <c r="G286" s="43">
        <v>1581.43</v>
      </c>
      <c r="H286" s="43"/>
      <c r="I286" s="43"/>
      <c r="J286" s="34">
        <f t="shared" si="119"/>
        <v>1581.43</v>
      </c>
      <c r="K286" s="55"/>
      <c r="L286" s="43"/>
      <c r="M286" s="34">
        <f t="shared" si="124"/>
        <v>0</v>
      </c>
      <c r="N286" s="55"/>
      <c r="O286" s="43"/>
      <c r="P286" s="33">
        <f t="shared" si="121"/>
        <v>0</v>
      </c>
      <c r="Q286" s="65">
        <f t="shared" si="122"/>
        <v>1581.43</v>
      </c>
    </row>
    <row r="287" spans="1:17" ht="12.75" customHeight="1" x14ac:dyDescent="0.2">
      <c r="A287" s="111"/>
      <c r="B287" s="113" t="s">
        <v>227</v>
      </c>
      <c r="C287" s="115" t="s">
        <v>228</v>
      </c>
      <c r="D287" s="36"/>
      <c r="E287" s="37">
        <v>0</v>
      </c>
      <c r="F287" s="38">
        <v>0</v>
      </c>
      <c r="G287" s="38">
        <v>500</v>
      </c>
      <c r="H287" s="38">
        <v>0</v>
      </c>
      <c r="I287" s="38">
        <v>0</v>
      </c>
      <c r="J287" s="40">
        <f t="shared" si="119"/>
        <v>500</v>
      </c>
      <c r="K287" s="44">
        <v>0</v>
      </c>
      <c r="L287" s="38">
        <v>0</v>
      </c>
      <c r="M287" s="40">
        <f t="shared" si="124"/>
        <v>0</v>
      </c>
      <c r="N287" s="44">
        <v>0</v>
      </c>
      <c r="O287" s="38">
        <v>0</v>
      </c>
      <c r="P287" s="39">
        <f t="shared" si="121"/>
        <v>0</v>
      </c>
      <c r="Q287" s="66">
        <f t="shared" si="122"/>
        <v>500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31</v>
      </c>
      <c r="H288" s="43"/>
      <c r="I288" s="43"/>
      <c r="J288" s="34">
        <f t="shared" si="119"/>
        <v>31</v>
      </c>
      <c r="K288" s="55"/>
      <c r="L288" s="43"/>
      <c r="M288" s="34">
        <f t="shared" si="124"/>
        <v>0</v>
      </c>
      <c r="N288" s="55"/>
      <c r="O288" s="43"/>
      <c r="P288" s="33">
        <f t="shared" si="121"/>
        <v>0</v>
      </c>
      <c r="Q288" s="65">
        <f t="shared" si="122"/>
        <v>31</v>
      </c>
    </row>
    <row r="289" spans="1:17" ht="12.75" customHeight="1" x14ac:dyDescent="0.2">
      <c r="A289" s="111"/>
      <c r="B289" s="113" t="s">
        <v>229</v>
      </c>
      <c r="C289" s="115" t="s">
        <v>230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9"/>
        <v>500</v>
      </c>
      <c r="K289" s="44">
        <v>0</v>
      </c>
      <c r="L289" s="38">
        <v>0</v>
      </c>
      <c r="M289" s="40">
        <f t="shared" si="124"/>
        <v>0</v>
      </c>
      <c r="N289" s="44">
        <v>0</v>
      </c>
      <c r="O289" s="38">
        <v>0</v>
      </c>
      <c r="P289" s="39">
        <f t="shared" si="121"/>
        <v>0</v>
      </c>
      <c r="Q289" s="66">
        <f t="shared" si="122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0</v>
      </c>
      <c r="H290" s="43"/>
      <c r="I290" s="43"/>
      <c r="J290" s="34">
        <f t="shared" si="119"/>
        <v>0</v>
      </c>
      <c r="K290" s="55"/>
      <c r="L290" s="43"/>
      <c r="M290" s="34">
        <f t="shared" si="124"/>
        <v>0</v>
      </c>
      <c r="N290" s="55"/>
      <c r="O290" s="43"/>
      <c r="P290" s="33">
        <f t="shared" si="121"/>
        <v>0</v>
      </c>
      <c r="Q290" s="65">
        <f t="shared" si="122"/>
        <v>0</v>
      </c>
    </row>
    <row r="291" spans="1:17" ht="12.75" customHeight="1" x14ac:dyDescent="0.2">
      <c r="A291" s="111"/>
      <c r="B291" s="113" t="s">
        <v>231</v>
      </c>
      <c r="C291" s="115" t="s">
        <v>232</v>
      </c>
      <c r="D291" s="36"/>
      <c r="E291" s="37">
        <v>0</v>
      </c>
      <c r="F291" s="38">
        <v>0</v>
      </c>
      <c r="G291" s="38">
        <v>1500</v>
      </c>
      <c r="H291" s="38">
        <v>0</v>
      </c>
      <c r="I291" s="38">
        <v>0</v>
      </c>
      <c r="J291" s="40">
        <f t="shared" si="119"/>
        <v>1500</v>
      </c>
      <c r="K291" s="44">
        <v>0</v>
      </c>
      <c r="L291" s="38">
        <v>0</v>
      </c>
      <c r="M291" s="40">
        <f t="shared" si="124"/>
        <v>0</v>
      </c>
      <c r="N291" s="44">
        <v>0</v>
      </c>
      <c r="O291" s="38">
        <v>0</v>
      </c>
      <c r="P291" s="39">
        <f t="shared" si="121"/>
        <v>0</v>
      </c>
      <c r="Q291" s="66">
        <f t="shared" si="122"/>
        <v>1500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1094.4000000000001</v>
      </c>
      <c r="H292" s="43"/>
      <c r="I292" s="43"/>
      <c r="J292" s="34">
        <f t="shared" si="119"/>
        <v>1094.4000000000001</v>
      </c>
      <c r="K292" s="55"/>
      <c r="L292" s="43"/>
      <c r="M292" s="34">
        <f t="shared" si="124"/>
        <v>0</v>
      </c>
      <c r="N292" s="55"/>
      <c r="O292" s="43"/>
      <c r="P292" s="33">
        <f t="shared" si="121"/>
        <v>0</v>
      </c>
      <c r="Q292" s="65">
        <f t="shared" si="122"/>
        <v>1094.4000000000001</v>
      </c>
    </row>
    <row r="293" spans="1:17" ht="12.75" customHeight="1" x14ac:dyDescent="0.2">
      <c r="A293" s="111" t="s">
        <v>212</v>
      </c>
      <c r="B293" s="117"/>
      <c r="C293" s="119" t="s">
        <v>233</v>
      </c>
      <c r="D293" s="36"/>
      <c r="E293" s="37">
        <v>0</v>
      </c>
      <c r="F293" s="38">
        <v>0</v>
      </c>
      <c r="G293" s="38">
        <v>15300</v>
      </c>
      <c r="H293" s="38">
        <v>0</v>
      </c>
      <c r="I293" s="38">
        <v>0</v>
      </c>
      <c r="J293" s="40">
        <f t="shared" si="119"/>
        <v>15300</v>
      </c>
      <c r="K293" s="44">
        <v>0</v>
      </c>
      <c r="L293" s="38">
        <v>0</v>
      </c>
      <c r="M293" s="40">
        <f t="shared" si="124"/>
        <v>0</v>
      </c>
      <c r="N293" s="44">
        <v>0</v>
      </c>
      <c r="O293" s="38">
        <v>0</v>
      </c>
      <c r="P293" s="39">
        <f t="shared" si="121"/>
        <v>0</v>
      </c>
      <c r="Q293" s="66">
        <f t="shared" si="122"/>
        <v>15300</v>
      </c>
    </row>
    <row r="294" spans="1:17" x14ac:dyDescent="0.2">
      <c r="A294" s="111"/>
      <c r="B294" s="118"/>
      <c r="C294" s="120"/>
      <c r="D294" s="36"/>
      <c r="E294" s="42"/>
      <c r="F294" s="43"/>
      <c r="G294" s="43">
        <v>2203.5300000000002</v>
      </c>
      <c r="H294" s="43"/>
      <c r="I294" s="43"/>
      <c r="J294" s="34">
        <f t="shared" si="119"/>
        <v>2203.5300000000002</v>
      </c>
      <c r="K294" s="55"/>
      <c r="L294" s="43"/>
      <c r="M294" s="34">
        <f t="shared" si="124"/>
        <v>0</v>
      </c>
      <c r="N294" s="55"/>
      <c r="O294" s="43"/>
      <c r="P294" s="33">
        <f t="shared" si="121"/>
        <v>0</v>
      </c>
      <c r="Q294" s="65">
        <f t="shared" si="122"/>
        <v>2203.5300000000002</v>
      </c>
    </row>
    <row r="295" spans="1:17" x14ac:dyDescent="0.2">
      <c r="A295" s="111" t="s">
        <v>212</v>
      </c>
      <c r="B295" s="117"/>
      <c r="C295" s="119" t="s">
        <v>234</v>
      </c>
      <c r="D295" s="36"/>
      <c r="E295" s="37">
        <v>0</v>
      </c>
      <c r="F295" s="38">
        <v>0</v>
      </c>
      <c r="G295" s="38">
        <v>50</v>
      </c>
      <c r="H295" s="38">
        <v>0</v>
      </c>
      <c r="I295" s="38">
        <v>0</v>
      </c>
      <c r="J295" s="40">
        <f t="shared" si="119"/>
        <v>50</v>
      </c>
      <c r="K295" s="44">
        <v>0</v>
      </c>
      <c r="L295" s="38">
        <v>0</v>
      </c>
      <c r="M295" s="40">
        <f t="shared" si="124"/>
        <v>0</v>
      </c>
      <c r="N295" s="44">
        <v>0</v>
      </c>
      <c r="O295" s="38">
        <v>0</v>
      </c>
      <c r="P295" s="39">
        <f t="shared" si="121"/>
        <v>0</v>
      </c>
      <c r="Q295" s="66">
        <f t="shared" si="122"/>
        <v>50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0</v>
      </c>
      <c r="H296" s="43"/>
      <c r="I296" s="43"/>
      <c r="J296" s="34">
        <f t="shared" ref="J296:J324" si="125">SUM(E296:I296)</f>
        <v>0</v>
      </c>
      <c r="K296" s="55"/>
      <c r="L296" s="43"/>
      <c r="M296" s="34">
        <f t="shared" si="124"/>
        <v>0</v>
      </c>
      <c r="N296" s="55"/>
      <c r="O296" s="43"/>
      <c r="P296" s="33">
        <f t="shared" si="121"/>
        <v>0</v>
      </c>
      <c r="Q296" s="65">
        <f t="shared" si="122"/>
        <v>0</v>
      </c>
    </row>
    <row r="297" spans="1:17" x14ac:dyDescent="0.2">
      <c r="A297" s="111" t="s">
        <v>212</v>
      </c>
      <c r="B297" s="113"/>
      <c r="C297" s="115" t="s">
        <v>235</v>
      </c>
      <c r="D297" s="36"/>
      <c r="E297" s="37">
        <f>E299+E301+E303+E305+E307+E313+E315+E317</f>
        <v>0</v>
      </c>
      <c r="F297" s="38">
        <f>F299+F301+F303+F305+F307+F313+F315+F317</f>
        <v>0</v>
      </c>
      <c r="G297" s="38">
        <f>G299+G301+G303+G305+G307+G309+G311+G313+G315+G317+G319</f>
        <v>51107</v>
      </c>
      <c r="H297" s="38">
        <f>H299+H301+H303+H305+H307+H313+H315+H317</f>
        <v>0</v>
      </c>
      <c r="I297" s="38">
        <f>I299+I301+I303+I305+I307+I313+I315+I317</f>
        <v>0</v>
      </c>
      <c r="J297" s="40">
        <f t="shared" si="125"/>
        <v>51107</v>
      </c>
      <c r="K297" s="44">
        <f>K299+K301+K303+K305+K307+K309+K311+K313</f>
        <v>0</v>
      </c>
      <c r="L297" s="38">
        <f>L299+L301+L303+L305+L307+L309+L311+L313</f>
        <v>0</v>
      </c>
      <c r="M297" s="40">
        <f t="shared" si="124"/>
        <v>0</v>
      </c>
      <c r="N297" s="44">
        <f>N299+N301+N303+N305+N307+N309+N311+N313</f>
        <v>0</v>
      </c>
      <c r="O297" s="38">
        <f>O299+O301+O303+O305+O307+O309+O311+O313</f>
        <v>0</v>
      </c>
      <c r="P297" s="39">
        <f t="shared" si="121"/>
        <v>0</v>
      </c>
      <c r="Q297" s="66">
        <f t="shared" si="122"/>
        <v>51107</v>
      </c>
    </row>
    <row r="298" spans="1:17" x14ac:dyDescent="0.2">
      <c r="A298" s="111"/>
      <c r="B298" s="113"/>
      <c r="C298" s="115"/>
      <c r="D298" s="36"/>
      <c r="E298" s="31">
        <f>E300+E302+E304+E306+E308+E310+E312+E314+E316+E318</f>
        <v>0</v>
      </c>
      <c r="F298" s="32">
        <f>F300+F302+F304+F306+F308+F310+F312+F314+F316+F318</f>
        <v>0</v>
      </c>
      <c r="G298" s="32">
        <f>G300+G302+G304+G306+G308+G310+G312+G314+G316+G318+G320</f>
        <v>15745.38</v>
      </c>
      <c r="H298" s="32">
        <f>H300+H302+H304+H306+H308+H310+H312+H314+H316+H318</f>
        <v>0</v>
      </c>
      <c r="I298" s="32">
        <f>I300+I302+I304+I306+I308+I310+I312+I314+I316+I318</f>
        <v>0</v>
      </c>
      <c r="J298" s="34">
        <f t="shared" si="125"/>
        <v>15745.38</v>
      </c>
      <c r="K298" s="57">
        <f>K300+K302+K304+K306+K308+K310+K312+K314+K316+K318</f>
        <v>0</v>
      </c>
      <c r="L298" s="32">
        <f>L300+L302+L304+L306+L308+L310+L312+L314+L316+L318</f>
        <v>0</v>
      </c>
      <c r="M298" s="34">
        <f t="shared" si="124"/>
        <v>0</v>
      </c>
      <c r="N298" s="57">
        <f>N300+N302+N304+N306+N308+N310+N312+N314+N316+N318</f>
        <v>0</v>
      </c>
      <c r="O298" s="32">
        <f>O300+O302+O304+O306+O308+O310+O312+O314+O316+O318</f>
        <v>0</v>
      </c>
      <c r="P298" s="33">
        <f t="shared" si="121"/>
        <v>0</v>
      </c>
      <c r="Q298" s="65">
        <f t="shared" si="122"/>
        <v>15745.38</v>
      </c>
    </row>
    <row r="299" spans="1:17" ht="12.75" customHeight="1" x14ac:dyDescent="0.2">
      <c r="A299" s="111"/>
      <c r="B299" s="113" t="s">
        <v>236</v>
      </c>
      <c r="C299" s="115" t="s">
        <v>237</v>
      </c>
      <c r="D299" s="36"/>
      <c r="E299" s="37">
        <v>0</v>
      </c>
      <c r="F299" s="38">
        <v>0</v>
      </c>
      <c r="G299" s="38">
        <v>2000</v>
      </c>
      <c r="H299" s="38">
        <v>0</v>
      </c>
      <c r="I299" s="38">
        <v>0</v>
      </c>
      <c r="J299" s="40">
        <f t="shared" si="125"/>
        <v>2000</v>
      </c>
      <c r="K299" s="44">
        <v>0</v>
      </c>
      <c r="L299" s="38">
        <v>0</v>
      </c>
      <c r="M299" s="40">
        <f t="shared" si="124"/>
        <v>0</v>
      </c>
      <c r="N299" s="44">
        <v>0</v>
      </c>
      <c r="O299" s="38">
        <v>0</v>
      </c>
      <c r="P299" s="39">
        <f t="shared" si="121"/>
        <v>0</v>
      </c>
      <c r="Q299" s="66">
        <f t="shared" si="122"/>
        <v>2000</v>
      </c>
    </row>
    <row r="300" spans="1:17" x14ac:dyDescent="0.2">
      <c r="A300" s="111"/>
      <c r="B300" s="113"/>
      <c r="C300" s="115"/>
      <c r="D300" s="36"/>
      <c r="E300" s="42"/>
      <c r="F300" s="43"/>
      <c r="G300" s="43">
        <v>60</v>
      </c>
      <c r="H300" s="43"/>
      <c r="I300" s="43"/>
      <c r="J300" s="34">
        <f t="shared" si="125"/>
        <v>60</v>
      </c>
      <c r="K300" s="55"/>
      <c r="L300" s="43"/>
      <c r="M300" s="34">
        <f t="shared" si="124"/>
        <v>0</v>
      </c>
      <c r="N300" s="55"/>
      <c r="O300" s="43"/>
      <c r="P300" s="33">
        <f t="shared" si="121"/>
        <v>0</v>
      </c>
      <c r="Q300" s="65">
        <f t="shared" si="122"/>
        <v>60</v>
      </c>
    </row>
    <row r="301" spans="1:17" x14ac:dyDescent="0.2">
      <c r="A301" s="111"/>
      <c r="B301" s="113" t="s">
        <v>238</v>
      </c>
      <c r="C301" s="115" t="s">
        <v>239</v>
      </c>
      <c r="D301" s="36"/>
      <c r="E301" s="37">
        <v>0</v>
      </c>
      <c r="F301" s="38">
        <v>0</v>
      </c>
      <c r="G301" s="38">
        <v>5800</v>
      </c>
      <c r="H301" s="38">
        <v>0</v>
      </c>
      <c r="I301" s="38">
        <v>0</v>
      </c>
      <c r="J301" s="40">
        <f t="shared" si="125"/>
        <v>5800</v>
      </c>
      <c r="K301" s="44">
        <v>0</v>
      </c>
      <c r="L301" s="38">
        <v>0</v>
      </c>
      <c r="M301" s="40">
        <f t="shared" si="124"/>
        <v>0</v>
      </c>
      <c r="N301" s="44">
        <v>0</v>
      </c>
      <c r="O301" s="38">
        <v>0</v>
      </c>
      <c r="P301" s="39">
        <f t="shared" si="121"/>
        <v>0</v>
      </c>
      <c r="Q301" s="66">
        <f t="shared" si="122"/>
        <v>5800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821.19</v>
      </c>
      <c r="H302" s="43"/>
      <c r="I302" s="43"/>
      <c r="J302" s="34">
        <f t="shared" si="125"/>
        <v>821.19</v>
      </c>
      <c r="K302" s="55"/>
      <c r="L302" s="43"/>
      <c r="M302" s="34">
        <f t="shared" si="124"/>
        <v>0</v>
      </c>
      <c r="N302" s="55"/>
      <c r="O302" s="43"/>
      <c r="P302" s="33">
        <f t="shared" si="121"/>
        <v>0</v>
      </c>
      <c r="Q302" s="65">
        <f t="shared" si="122"/>
        <v>821.19</v>
      </c>
    </row>
    <row r="303" spans="1:17" x14ac:dyDescent="0.2">
      <c r="A303" s="111"/>
      <c r="B303" s="113" t="s">
        <v>240</v>
      </c>
      <c r="C303" s="115" t="s">
        <v>241</v>
      </c>
      <c r="D303" s="36"/>
      <c r="E303" s="37">
        <v>0</v>
      </c>
      <c r="F303" s="38">
        <v>0</v>
      </c>
      <c r="G303" s="38">
        <v>5000</v>
      </c>
      <c r="H303" s="38">
        <v>0</v>
      </c>
      <c r="I303" s="38">
        <v>0</v>
      </c>
      <c r="J303" s="40">
        <f t="shared" si="125"/>
        <v>5000</v>
      </c>
      <c r="K303" s="44">
        <v>0</v>
      </c>
      <c r="L303" s="38">
        <v>0</v>
      </c>
      <c r="M303" s="40">
        <f t="shared" si="124"/>
        <v>0</v>
      </c>
      <c r="N303" s="44">
        <v>0</v>
      </c>
      <c r="O303" s="38">
        <v>0</v>
      </c>
      <c r="P303" s="39">
        <f t="shared" si="121"/>
        <v>0</v>
      </c>
      <c r="Q303" s="66">
        <f t="shared" si="122"/>
        <v>5000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1038</v>
      </c>
      <c r="H304" s="43"/>
      <c r="I304" s="43"/>
      <c r="J304" s="34">
        <f t="shared" si="125"/>
        <v>1038</v>
      </c>
      <c r="K304" s="55"/>
      <c r="L304" s="43"/>
      <c r="M304" s="34">
        <f t="shared" si="124"/>
        <v>0</v>
      </c>
      <c r="N304" s="55"/>
      <c r="O304" s="43"/>
      <c r="P304" s="33">
        <f t="shared" si="121"/>
        <v>0</v>
      </c>
      <c r="Q304" s="65">
        <f t="shared" si="122"/>
        <v>1038</v>
      </c>
    </row>
    <row r="305" spans="1:17" x14ac:dyDescent="0.2">
      <c r="A305" s="111"/>
      <c r="B305" s="113" t="s">
        <v>242</v>
      </c>
      <c r="C305" s="115" t="s">
        <v>243</v>
      </c>
      <c r="D305" s="36"/>
      <c r="E305" s="37">
        <v>0</v>
      </c>
      <c r="F305" s="38">
        <v>0</v>
      </c>
      <c r="G305" s="38">
        <v>106</v>
      </c>
      <c r="H305" s="38">
        <v>0</v>
      </c>
      <c r="I305" s="38">
        <v>0</v>
      </c>
      <c r="J305" s="40">
        <f t="shared" si="125"/>
        <v>106</v>
      </c>
      <c r="K305" s="44">
        <v>0</v>
      </c>
      <c r="L305" s="38">
        <v>0</v>
      </c>
      <c r="M305" s="40">
        <f t="shared" si="124"/>
        <v>0</v>
      </c>
      <c r="N305" s="44">
        <v>0</v>
      </c>
      <c r="O305" s="38">
        <v>0</v>
      </c>
      <c r="P305" s="39">
        <f t="shared" si="121"/>
        <v>0</v>
      </c>
      <c r="Q305" s="66">
        <f t="shared" si="122"/>
        <v>106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0</v>
      </c>
      <c r="H306" s="43"/>
      <c r="I306" s="43"/>
      <c r="J306" s="34">
        <f t="shared" si="125"/>
        <v>0</v>
      </c>
      <c r="K306" s="55"/>
      <c r="L306" s="43"/>
      <c r="M306" s="34">
        <f t="shared" si="124"/>
        <v>0</v>
      </c>
      <c r="N306" s="55"/>
      <c r="O306" s="43"/>
      <c r="P306" s="33">
        <f t="shared" si="121"/>
        <v>0</v>
      </c>
      <c r="Q306" s="65">
        <f t="shared" si="122"/>
        <v>0</v>
      </c>
    </row>
    <row r="307" spans="1:17" x14ac:dyDescent="0.2">
      <c r="A307" s="111"/>
      <c r="B307" s="113" t="s">
        <v>244</v>
      </c>
      <c r="C307" s="115" t="s">
        <v>245</v>
      </c>
      <c r="D307" s="36"/>
      <c r="E307" s="37">
        <v>0</v>
      </c>
      <c r="F307" s="38">
        <v>0</v>
      </c>
      <c r="G307" s="38">
        <v>2300</v>
      </c>
      <c r="H307" s="38">
        <v>0</v>
      </c>
      <c r="I307" s="38">
        <v>0</v>
      </c>
      <c r="J307" s="40">
        <f t="shared" si="125"/>
        <v>2300</v>
      </c>
      <c r="K307" s="44">
        <v>0</v>
      </c>
      <c r="L307" s="38">
        <v>0</v>
      </c>
      <c r="M307" s="40">
        <f t="shared" si="124"/>
        <v>0</v>
      </c>
      <c r="N307" s="44">
        <v>0</v>
      </c>
      <c r="O307" s="38">
        <v>0</v>
      </c>
      <c r="P307" s="39">
        <f t="shared" si="121"/>
        <v>0</v>
      </c>
      <c r="Q307" s="66">
        <f t="shared" si="122"/>
        <v>2300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860.86</v>
      </c>
      <c r="H308" s="43"/>
      <c r="I308" s="43"/>
      <c r="J308" s="34">
        <f t="shared" si="125"/>
        <v>860.86</v>
      </c>
      <c r="K308" s="55"/>
      <c r="L308" s="43"/>
      <c r="M308" s="34">
        <f t="shared" si="124"/>
        <v>0</v>
      </c>
      <c r="N308" s="55"/>
      <c r="O308" s="43"/>
      <c r="P308" s="33">
        <f t="shared" si="121"/>
        <v>0</v>
      </c>
      <c r="Q308" s="65">
        <f t="shared" si="122"/>
        <v>860.86</v>
      </c>
    </row>
    <row r="309" spans="1:17" x14ac:dyDescent="0.2">
      <c r="A309" s="111"/>
      <c r="B309" s="113" t="s">
        <v>246</v>
      </c>
      <c r="C309" s="115" t="s">
        <v>247</v>
      </c>
      <c r="D309" s="36"/>
      <c r="E309" s="37">
        <v>0</v>
      </c>
      <c r="F309" s="38">
        <v>0</v>
      </c>
      <c r="G309" s="38">
        <v>13700</v>
      </c>
      <c r="H309" s="38">
        <v>0</v>
      </c>
      <c r="I309" s="38">
        <v>0</v>
      </c>
      <c r="J309" s="40">
        <f t="shared" si="125"/>
        <v>13700</v>
      </c>
      <c r="K309" s="44">
        <v>0</v>
      </c>
      <c r="L309" s="38">
        <v>0</v>
      </c>
      <c r="M309" s="40">
        <f t="shared" si="124"/>
        <v>0</v>
      </c>
      <c r="N309" s="44">
        <v>0</v>
      </c>
      <c r="O309" s="38">
        <v>0</v>
      </c>
      <c r="P309" s="39">
        <f t="shared" si="121"/>
        <v>0</v>
      </c>
      <c r="Q309" s="66">
        <f t="shared" si="122"/>
        <v>13700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8656.68</v>
      </c>
      <c r="H310" s="43"/>
      <c r="I310" s="43"/>
      <c r="J310" s="34">
        <f t="shared" si="125"/>
        <v>8656.68</v>
      </c>
      <c r="K310" s="55"/>
      <c r="L310" s="43"/>
      <c r="M310" s="34">
        <f t="shared" si="124"/>
        <v>0</v>
      </c>
      <c r="N310" s="55"/>
      <c r="O310" s="43"/>
      <c r="P310" s="33">
        <f t="shared" si="121"/>
        <v>0</v>
      </c>
      <c r="Q310" s="65">
        <f t="shared" si="122"/>
        <v>8656.68</v>
      </c>
    </row>
    <row r="311" spans="1:17" x14ac:dyDescent="0.2">
      <c r="A311" s="111"/>
      <c r="B311" s="113" t="s">
        <v>248</v>
      </c>
      <c r="C311" s="115" t="s">
        <v>249</v>
      </c>
      <c r="D311" s="36"/>
      <c r="E311" s="37">
        <v>0</v>
      </c>
      <c r="F311" s="38">
        <v>0</v>
      </c>
      <c r="G311" s="38">
        <v>6200</v>
      </c>
      <c r="H311" s="38">
        <v>0</v>
      </c>
      <c r="I311" s="38">
        <v>0</v>
      </c>
      <c r="J311" s="40">
        <f t="shared" si="125"/>
        <v>6200</v>
      </c>
      <c r="K311" s="44">
        <v>0</v>
      </c>
      <c r="L311" s="38">
        <v>0</v>
      </c>
      <c r="M311" s="40">
        <f t="shared" si="124"/>
        <v>0</v>
      </c>
      <c r="N311" s="44">
        <v>0</v>
      </c>
      <c r="O311" s="38">
        <v>0</v>
      </c>
      <c r="P311" s="39">
        <f t="shared" si="121"/>
        <v>0</v>
      </c>
      <c r="Q311" s="66">
        <f t="shared" si="122"/>
        <v>6200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1539.4</v>
      </c>
      <c r="H312" s="43"/>
      <c r="I312" s="43"/>
      <c r="J312" s="34">
        <f t="shared" si="125"/>
        <v>1539.4</v>
      </c>
      <c r="K312" s="55"/>
      <c r="L312" s="43"/>
      <c r="M312" s="34">
        <f t="shared" si="124"/>
        <v>0</v>
      </c>
      <c r="N312" s="55"/>
      <c r="O312" s="43"/>
      <c r="P312" s="33">
        <f t="shared" si="121"/>
        <v>0</v>
      </c>
      <c r="Q312" s="65">
        <f t="shared" si="122"/>
        <v>1539.4</v>
      </c>
    </row>
    <row r="313" spans="1:17" x14ac:dyDescent="0.2">
      <c r="A313" s="111"/>
      <c r="B313" s="113" t="s">
        <v>250</v>
      </c>
      <c r="C313" s="115" t="s">
        <v>251</v>
      </c>
      <c r="D313" s="36"/>
      <c r="E313" s="37">
        <v>0</v>
      </c>
      <c r="F313" s="38">
        <v>0</v>
      </c>
      <c r="G313" s="38">
        <v>3000</v>
      </c>
      <c r="H313" s="38">
        <v>0</v>
      </c>
      <c r="I313" s="38">
        <v>0</v>
      </c>
      <c r="J313" s="40">
        <f t="shared" si="125"/>
        <v>3000</v>
      </c>
      <c r="K313" s="44">
        <v>0</v>
      </c>
      <c r="L313" s="38">
        <v>0</v>
      </c>
      <c r="M313" s="40">
        <f t="shared" si="124"/>
        <v>0</v>
      </c>
      <c r="N313" s="44">
        <v>0</v>
      </c>
      <c r="O313" s="38">
        <v>0</v>
      </c>
      <c r="P313" s="39">
        <f t="shared" si="121"/>
        <v>0</v>
      </c>
      <c r="Q313" s="66">
        <f t="shared" si="122"/>
        <v>3000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409.1</v>
      </c>
      <c r="H314" s="43"/>
      <c r="I314" s="43"/>
      <c r="J314" s="34">
        <f t="shared" si="125"/>
        <v>409.1</v>
      </c>
      <c r="K314" s="55"/>
      <c r="L314" s="43"/>
      <c r="M314" s="34">
        <f t="shared" si="124"/>
        <v>0</v>
      </c>
      <c r="N314" s="55"/>
      <c r="O314" s="43"/>
      <c r="P314" s="33">
        <f t="shared" si="121"/>
        <v>0</v>
      </c>
      <c r="Q314" s="65">
        <f t="shared" si="122"/>
        <v>409.1</v>
      </c>
    </row>
    <row r="315" spans="1:17" ht="12.75" customHeight="1" x14ac:dyDescent="0.2">
      <c r="A315" s="111"/>
      <c r="B315" s="113" t="s">
        <v>252</v>
      </c>
      <c r="C315" s="115" t="s">
        <v>253</v>
      </c>
      <c r="D315" s="36"/>
      <c r="E315" s="37">
        <v>0</v>
      </c>
      <c r="F315" s="38">
        <v>0</v>
      </c>
      <c r="G315" s="38">
        <v>12000</v>
      </c>
      <c r="H315" s="38">
        <v>0</v>
      </c>
      <c r="I315" s="38">
        <v>0</v>
      </c>
      <c r="J315" s="40">
        <f t="shared" si="125"/>
        <v>12000</v>
      </c>
      <c r="K315" s="44">
        <v>0</v>
      </c>
      <c r="L315" s="38">
        <v>0</v>
      </c>
      <c r="M315" s="40">
        <f t="shared" si="124"/>
        <v>0</v>
      </c>
      <c r="N315" s="44">
        <v>0</v>
      </c>
      <c r="O315" s="38">
        <v>0</v>
      </c>
      <c r="P315" s="39">
        <f t="shared" si="121"/>
        <v>0</v>
      </c>
      <c r="Q315" s="66">
        <f t="shared" si="122"/>
        <v>12000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2359.06</v>
      </c>
      <c r="H316" s="43"/>
      <c r="I316" s="43"/>
      <c r="J316" s="34">
        <f t="shared" si="125"/>
        <v>2359.06</v>
      </c>
      <c r="K316" s="55"/>
      <c r="L316" s="43"/>
      <c r="M316" s="34">
        <f t="shared" si="124"/>
        <v>0</v>
      </c>
      <c r="N316" s="55"/>
      <c r="O316" s="43"/>
      <c r="P316" s="33">
        <f t="shared" si="121"/>
        <v>0</v>
      </c>
      <c r="Q316" s="65">
        <f t="shared" si="122"/>
        <v>2359.06</v>
      </c>
    </row>
    <row r="317" spans="1:17" ht="12.75" hidden="1" customHeight="1" x14ac:dyDescent="0.2">
      <c r="A317" s="111"/>
      <c r="B317" s="113" t="s">
        <v>254</v>
      </c>
      <c r="C317" s="115" t="s">
        <v>255</v>
      </c>
      <c r="D317" s="36"/>
      <c r="E317" s="37">
        <v>0</v>
      </c>
      <c r="F317" s="38">
        <v>0</v>
      </c>
      <c r="G317" s="38">
        <v>0</v>
      </c>
      <c r="H317" s="38">
        <v>0</v>
      </c>
      <c r="I317" s="38">
        <v>0</v>
      </c>
      <c r="J317" s="40">
        <f t="shared" si="125"/>
        <v>0</v>
      </c>
      <c r="K317" s="44">
        <v>0</v>
      </c>
      <c r="L317" s="38">
        <v>0</v>
      </c>
      <c r="M317" s="40">
        <f t="shared" si="124"/>
        <v>0</v>
      </c>
      <c r="N317" s="44">
        <v>0</v>
      </c>
      <c r="O317" s="38">
        <v>0</v>
      </c>
      <c r="P317" s="39">
        <f t="shared" si="121"/>
        <v>0</v>
      </c>
      <c r="Q317" s="66">
        <f t="shared" si="122"/>
        <v>0</v>
      </c>
    </row>
    <row r="318" spans="1:17" ht="12.75" hidden="1" customHeight="1" x14ac:dyDescent="0.2">
      <c r="A318" s="111"/>
      <c r="B318" s="113"/>
      <c r="C318" s="115"/>
      <c r="D318" s="36"/>
      <c r="E318" s="42"/>
      <c r="F318" s="43"/>
      <c r="G318" s="43"/>
      <c r="H318" s="43"/>
      <c r="I318" s="43"/>
      <c r="J318" s="34">
        <f t="shared" si="125"/>
        <v>0</v>
      </c>
      <c r="K318" s="55"/>
      <c r="L318" s="43"/>
      <c r="M318" s="34">
        <f t="shared" si="124"/>
        <v>0</v>
      </c>
      <c r="N318" s="55"/>
      <c r="O318" s="43"/>
      <c r="P318" s="33">
        <f t="shared" si="121"/>
        <v>0</v>
      </c>
      <c r="Q318" s="65">
        <f t="shared" si="122"/>
        <v>0</v>
      </c>
    </row>
    <row r="319" spans="1:17" x14ac:dyDescent="0.2">
      <c r="A319" s="111"/>
      <c r="B319" s="113" t="s">
        <v>256</v>
      </c>
      <c r="C319" s="115" t="s">
        <v>257</v>
      </c>
      <c r="D319" s="36"/>
      <c r="E319" s="37">
        <v>0</v>
      </c>
      <c r="F319" s="38">
        <v>0</v>
      </c>
      <c r="G319" s="38">
        <v>1001</v>
      </c>
      <c r="H319" s="38">
        <v>0</v>
      </c>
      <c r="I319" s="38">
        <v>0</v>
      </c>
      <c r="J319" s="40">
        <f t="shared" si="125"/>
        <v>1001</v>
      </c>
      <c r="K319" s="44">
        <v>0</v>
      </c>
      <c r="L319" s="38">
        <v>0</v>
      </c>
      <c r="M319" s="40">
        <f t="shared" si="124"/>
        <v>0</v>
      </c>
      <c r="N319" s="44">
        <v>0</v>
      </c>
      <c r="O319" s="38">
        <v>0</v>
      </c>
      <c r="P319" s="39">
        <f t="shared" si="121"/>
        <v>0</v>
      </c>
      <c r="Q319" s="66">
        <f t="shared" si="122"/>
        <v>1001</v>
      </c>
    </row>
    <row r="320" spans="1:17" x14ac:dyDescent="0.2">
      <c r="A320" s="111"/>
      <c r="B320" s="113"/>
      <c r="C320" s="115"/>
      <c r="D320" s="36"/>
      <c r="E320" s="42"/>
      <c r="F320" s="43"/>
      <c r="G320" s="43">
        <v>1.0900000000000001</v>
      </c>
      <c r="H320" s="43"/>
      <c r="I320" s="43"/>
      <c r="J320" s="34">
        <f t="shared" si="125"/>
        <v>1.0900000000000001</v>
      </c>
      <c r="K320" s="55"/>
      <c r="L320" s="43"/>
      <c r="M320" s="34">
        <f t="shared" si="124"/>
        <v>0</v>
      </c>
      <c r="N320" s="55"/>
      <c r="O320" s="43"/>
      <c r="P320" s="33">
        <f t="shared" si="121"/>
        <v>0</v>
      </c>
      <c r="Q320" s="65">
        <f t="shared" si="122"/>
        <v>1.0900000000000001</v>
      </c>
    </row>
    <row r="321" spans="1:17" x14ac:dyDescent="0.2">
      <c r="A321" s="111" t="s">
        <v>212</v>
      </c>
      <c r="B321" s="113"/>
      <c r="C321" s="115" t="s">
        <v>258</v>
      </c>
      <c r="D321" s="36"/>
      <c r="E321" s="37">
        <v>0</v>
      </c>
      <c r="F321" s="38">
        <v>0</v>
      </c>
      <c r="G321" s="38">
        <v>0</v>
      </c>
      <c r="H321" s="38">
        <v>8506</v>
      </c>
      <c r="I321" s="38">
        <v>0</v>
      </c>
      <c r="J321" s="40">
        <f t="shared" si="125"/>
        <v>8506</v>
      </c>
      <c r="K321" s="44">
        <v>0</v>
      </c>
      <c r="L321" s="38">
        <v>0</v>
      </c>
      <c r="M321" s="40">
        <f t="shared" si="124"/>
        <v>0</v>
      </c>
      <c r="N321" s="44">
        <v>0</v>
      </c>
      <c r="O321" s="38">
        <v>0</v>
      </c>
      <c r="P321" s="39">
        <f t="shared" si="121"/>
        <v>0</v>
      </c>
      <c r="Q321" s="66">
        <f t="shared" si="122"/>
        <v>8506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>
        <v>0</v>
      </c>
      <c r="I322" s="43"/>
      <c r="J322" s="34">
        <f t="shared" si="125"/>
        <v>0</v>
      </c>
      <c r="K322" s="55"/>
      <c r="L322" s="43"/>
      <c r="M322" s="34">
        <f t="shared" si="124"/>
        <v>0</v>
      </c>
      <c r="N322" s="55"/>
      <c r="O322" s="43"/>
      <c r="P322" s="33">
        <f t="shared" si="121"/>
        <v>0</v>
      </c>
      <c r="Q322" s="65">
        <f t="shared" si="122"/>
        <v>0</v>
      </c>
    </row>
    <row r="323" spans="1:17" x14ac:dyDescent="0.2">
      <c r="A323" s="111" t="s">
        <v>212</v>
      </c>
      <c r="B323" s="113"/>
      <c r="C323" s="115" t="s">
        <v>291</v>
      </c>
      <c r="D323" s="36"/>
      <c r="E323" s="37">
        <v>0</v>
      </c>
      <c r="F323" s="38">
        <v>0</v>
      </c>
      <c r="G323" s="38">
        <v>0</v>
      </c>
      <c r="H323" s="38">
        <v>650</v>
      </c>
      <c r="I323" s="38">
        <v>0</v>
      </c>
      <c r="J323" s="40">
        <f t="shared" si="125"/>
        <v>650</v>
      </c>
      <c r="K323" s="44">
        <v>0</v>
      </c>
      <c r="L323" s="38">
        <v>0</v>
      </c>
      <c r="M323" s="40">
        <f t="shared" si="124"/>
        <v>0</v>
      </c>
      <c r="N323" s="44">
        <v>0</v>
      </c>
      <c r="O323" s="38">
        <v>0</v>
      </c>
      <c r="P323" s="39">
        <f t="shared" si="121"/>
        <v>0</v>
      </c>
      <c r="Q323" s="66">
        <f t="shared" si="122"/>
        <v>650</v>
      </c>
    </row>
    <row r="324" spans="1:17" ht="13.5" thickBot="1" x14ac:dyDescent="0.25">
      <c r="A324" s="112"/>
      <c r="B324" s="114"/>
      <c r="C324" s="116"/>
      <c r="D324" s="50"/>
      <c r="E324" s="51"/>
      <c r="F324" s="45"/>
      <c r="G324" s="45"/>
      <c r="H324" s="45">
        <v>0</v>
      </c>
      <c r="I324" s="45"/>
      <c r="J324" s="24">
        <f t="shared" si="125"/>
        <v>0</v>
      </c>
      <c r="K324" s="56"/>
      <c r="L324" s="45"/>
      <c r="M324" s="24">
        <f t="shared" si="124"/>
        <v>0</v>
      </c>
      <c r="N324" s="56"/>
      <c r="O324" s="45"/>
      <c r="P324" s="23">
        <f t="shared" si="121"/>
        <v>0</v>
      </c>
      <c r="Q324" s="63">
        <f t="shared" si="122"/>
        <v>0</v>
      </c>
    </row>
    <row r="325" spans="1:17" hidden="1" x14ac:dyDescent="0.2">
      <c r="A325" s="123" t="s">
        <v>212</v>
      </c>
      <c r="B325" s="118"/>
      <c r="C325" s="120" t="s">
        <v>211</v>
      </c>
      <c r="D325" s="49" t="s">
        <v>120</v>
      </c>
      <c r="E325" s="26">
        <v>0</v>
      </c>
      <c r="F325" s="27">
        <v>0</v>
      </c>
      <c r="G325" s="27">
        <v>0</v>
      </c>
      <c r="H325" s="27">
        <v>0</v>
      </c>
      <c r="I325" s="27">
        <v>0</v>
      </c>
      <c r="J325" s="29">
        <f t="shared" ref="J325" si="126">SUM(E325:I325)</f>
        <v>0</v>
      </c>
      <c r="K325" s="54">
        <v>0</v>
      </c>
      <c r="L325" s="27">
        <v>0</v>
      </c>
      <c r="M325" s="29">
        <f t="shared" ref="M325" si="127">SUM(K325:L325)</f>
        <v>0</v>
      </c>
      <c r="N325" s="54">
        <v>0</v>
      </c>
      <c r="O325" s="27">
        <v>0</v>
      </c>
      <c r="P325" s="28">
        <f t="shared" ref="P325" si="128">SUM(N325:O325)</f>
        <v>0</v>
      </c>
      <c r="Q325" s="64">
        <f t="shared" ref="Q325:Q326" si="129">P325+M325+J325</f>
        <v>0</v>
      </c>
    </row>
    <row r="326" spans="1:17" ht="13.5" hidden="1" thickBot="1" x14ac:dyDescent="0.25">
      <c r="A326" s="112"/>
      <c r="B326" s="114"/>
      <c r="C326" s="116"/>
      <c r="D326" s="67"/>
      <c r="E326" s="51"/>
      <c r="F326" s="45"/>
      <c r="G326" s="45"/>
      <c r="H326" s="45"/>
      <c r="I326" s="45"/>
      <c r="J326" s="24">
        <f>SUM(E326:I326)</f>
        <v>0</v>
      </c>
      <c r="K326" s="56"/>
      <c r="L326" s="45"/>
      <c r="M326" s="24">
        <f>SUM(K326:L326)</f>
        <v>0</v>
      </c>
      <c r="N326" s="56"/>
      <c r="O326" s="45"/>
      <c r="P326" s="23">
        <f>SUM(N326:O326)</f>
        <v>0</v>
      </c>
      <c r="Q326" s="63">
        <f t="shared" si="129"/>
        <v>0</v>
      </c>
    </row>
  </sheetData>
  <sheetProtection sheet="1" objects="1" scenarios="1"/>
  <mergeCells count="495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133:D134"/>
    <mergeCell ref="D223:D224"/>
    <mergeCell ref="D22:D23"/>
    <mergeCell ref="D39:D40"/>
    <mergeCell ref="D28:D29"/>
    <mergeCell ref="D210:D211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D89:D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7:A178"/>
    <mergeCell ref="B177:B178"/>
    <mergeCell ref="C177:C178"/>
    <mergeCell ref="D177:D178"/>
    <mergeCell ref="A184:B185"/>
    <mergeCell ref="C184:C185"/>
    <mergeCell ref="D184:D185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212:A213"/>
    <mergeCell ref="B212:B213"/>
    <mergeCell ref="C212:C213"/>
    <mergeCell ref="A214:A215"/>
    <mergeCell ref="B214:B215"/>
    <mergeCell ref="C214:C215"/>
    <mergeCell ref="A208:A209"/>
    <mergeCell ref="B208:B209"/>
    <mergeCell ref="C208:C209"/>
    <mergeCell ref="A210:A211"/>
    <mergeCell ref="B210:B211"/>
    <mergeCell ref="C210:C211"/>
    <mergeCell ref="A220:A221"/>
    <mergeCell ref="B220:B221"/>
    <mergeCell ref="C220:C221"/>
    <mergeCell ref="A223:B224"/>
    <mergeCell ref="C223:C224"/>
    <mergeCell ref="A216:A217"/>
    <mergeCell ref="B216:B217"/>
    <mergeCell ref="C216:C217"/>
    <mergeCell ref="A218:A219"/>
    <mergeCell ref="B218:B219"/>
    <mergeCell ref="C218:C219"/>
    <mergeCell ref="A229:A230"/>
    <mergeCell ref="B229:B230"/>
    <mergeCell ref="C229:C230"/>
    <mergeCell ref="A231:A232"/>
    <mergeCell ref="B231:B232"/>
    <mergeCell ref="C231:C232"/>
    <mergeCell ref="A225:A226"/>
    <mergeCell ref="B225:B226"/>
    <mergeCell ref="C225:C226"/>
    <mergeCell ref="A227:A228"/>
    <mergeCell ref="B227:B228"/>
    <mergeCell ref="C227:C228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46:B247"/>
    <mergeCell ref="C246:C247"/>
    <mergeCell ref="D246:D247"/>
    <mergeCell ref="A248:A249"/>
    <mergeCell ref="B248:B249"/>
    <mergeCell ref="C248:C249"/>
    <mergeCell ref="D248:D249"/>
    <mergeCell ref="A241:A242"/>
    <mergeCell ref="B241:B242"/>
    <mergeCell ref="C241:C242"/>
    <mergeCell ref="A243:A244"/>
    <mergeCell ref="B243:B244"/>
    <mergeCell ref="C243:C244"/>
    <mergeCell ref="A254:A255"/>
    <mergeCell ref="B254:B255"/>
    <mergeCell ref="C254:C255"/>
    <mergeCell ref="A256:A257"/>
    <mergeCell ref="B256:B257"/>
    <mergeCell ref="C256:C257"/>
    <mergeCell ref="A250:A251"/>
    <mergeCell ref="B250:B251"/>
    <mergeCell ref="C250:C251"/>
    <mergeCell ref="A252:A253"/>
    <mergeCell ref="B252:B253"/>
    <mergeCell ref="C252:C253"/>
    <mergeCell ref="A264:A265"/>
    <mergeCell ref="B264:B265"/>
    <mergeCell ref="C264:C265"/>
    <mergeCell ref="A267:B268"/>
    <mergeCell ref="C267:C268"/>
    <mergeCell ref="A258:A259"/>
    <mergeCell ref="B258:B259"/>
    <mergeCell ref="C258:C259"/>
    <mergeCell ref="A260:A261"/>
    <mergeCell ref="B260:B261"/>
    <mergeCell ref="A262:A263"/>
    <mergeCell ref="B262:B263"/>
    <mergeCell ref="D267:D268"/>
    <mergeCell ref="A277:A278"/>
    <mergeCell ref="B277:B278"/>
    <mergeCell ref="C277:C278"/>
    <mergeCell ref="A279:A280"/>
    <mergeCell ref="B279:B280"/>
    <mergeCell ref="C279:C280"/>
    <mergeCell ref="A273:A274"/>
    <mergeCell ref="B273:B274"/>
    <mergeCell ref="C273:C274"/>
    <mergeCell ref="A275:A276"/>
    <mergeCell ref="B275:B276"/>
    <mergeCell ref="C275:C276"/>
    <mergeCell ref="A269:A270"/>
    <mergeCell ref="B269:B270"/>
    <mergeCell ref="C269:C270"/>
    <mergeCell ref="A271:A272"/>
    <mergeCell ref="B271:B272"/>
    <mergeCell ref="C271:C272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6"/>
  <sheetViews>
    <sheetView workbookViewId="0">
      <pane xSplit="3" ySplit="3" topLeftCell="D173" activePane="bottomRight" state="frozen"/>
      <selection pane="topRight" activeCell="D1" sqref="D1"/>
      <selection pane="bottomLeft" activeCell="A4" sqref="A4"/>
      <selection pane="bottomRight" activeCell="G203" sqref="G203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E6+E39+E58+E85+E96+E109+E116+E133+E146+E157+E184+E223+E246+E267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K6+K39+K58+K85+K96+K109+K116+K133+K146+K157+K184+K223+K246+K267</f>
        <v>805397</v>
      </c>
      <c r="L4" s="5">
        <f>L6+L39+L58+L85+L96+L109+L116+L133+L146+L157+L184+L223+L246+L267</f>
        <v>0</v>
      </c>
      <c r="M4" s="5">
        <f>SUM(K4:L4)</f>
        <v>805397</v>
      </c>
      <c r="N4" s="5">
        <f>N6+N39+N58+N85+N96+N109+N116+N133+N146+N157+N184+N223+N246+N267</f>
        <v>0</v>
      </c>
      <c r="O4" s="7">
        <f>O6+O39+O58+O85+O96+O109+O116+O133+O146+O157+O184+O223+O246+O267</f>
        <v>183976</v>
      </c>
      <c r="P4" s="7">
        <f>SUM(N4:O4)</f>
        <v>183976</v>
      </c>
      <c r="Q4" s="8">
        <f>P4+M4+J4</f>
        <v>3505670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195322.19</v>
      </c>
      <c r="F5" s="13">
        <f t="shared" si="0"/>
        <v>69176.94</v>
      </c>
      <c r="G5" s="13">
        <f t="shared" si="0"/>
        <v>238145.84</v>
      </c>
      <c r="H5" s="13">
        <f t="shared" si="0"/>
        <v>140338.38999999998</v>
      </c>
      <c r="I5" s="13">
        <f t="shared" si="0"/>
        <v>4962.18</v>
      </c>
      <c r="J5" s="13">
        <f t="shared" si="1"/>
        <v>647945.54</v>
      </c>
      <c r="K5" s="13">
        <f>K7+K40+K59+K86+K97+K110+K117+K134+K147+K158+K185+K224+K247+K268</f>
        <v>27098.390000000003</v>
      </c>
      <c r="L5" s="13">
        <f>L7+L40+L59+L86+L97+L110+L117+L134+L147+L158+L185+L224+L247+L268</f>
        <v>0</v>
      </c>
      <c r="M5" s="13">
        <f>SUM(K5:L5)</f>
        <v>27098.390000000003</v>
      </c>
      <c r="N5" s="13">
        <f>N7+N40+N59+N86+N97+N110+N117+N134+N147+N158+N185+N224+N247+N268</f>
        <v>0</v>
      </c>
      <c r="O5" s="13">
        <f>O7+O40+O59+O86+O97+O110+O117+O134+O147+O158+O185+O224+O247+O268</f>
        <v>40601.699999999997</v>
      </c>
      <c r="P5" s="14">
        <f>SUM(N5:O5)</f>
        <v>40601.699999999997</v>
      </c>
      <c r="Q5" s="15">
        <f>P5+M5+J5</f>
        <v>715645.63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6202.59</v>
      </c>
      <c r="F7" s="22">
        <f t="shared" si="2"/>
        <v>3294.95</v>
      </c>
      <c r="G7" s="22">
        <f t="shared" si="2"/>
        <v>6189.4</v>
      </c>
      <c r="H7" s="22">
        <f t="shared" si="2"/>
        <v>3648.08</v>
      </c>
      <c r="I7" s="22">
        <f t="shared" si="2"/>
        <v>0</v>
      </c>
      <c r="J7" s="23">
        <f t="shared" si="1"/>
        <v>19335.02</v>
      </c>
      <c r="K7" s="21">
        <f>K9+K15+K17+K19+K21+K23+K35+K37</f>
        <v>70</v>
      </c>
      <c r="L7" s="22">
        <f>L9+L15+L17+L19+L21+L23+L35+L37</f>
        <v>0</v>
      </c>
      <c r="M7" s="23">
        <f t="shared" si="3"/>
        <v>70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19405.02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113"/>
      <c r="B9" s="113"/>
      <c r="C9" s="115"/>
      <c r="D9" s="131"/>
      <c r="E9" s="31">
        <f>E11+E13</f>
        <v>6202.59</v>
      </c>
      <c r="F9" s="32">
        <f>F11+F13</f>
        <v>3294.95</v>
      </c>
      <c r="G9" s="32">
        <f t="shared" si="4"/>
        <v>3429.4</v>
      </c>
      <c r="H9" s="32">
        <f t="shared" si="4"/>
        <v>0</v>
      </c>
      <c r="I9" s="32">
        <f t="shared" si="4"/>
        <v>0</v>
      </c>
      <c r="J9" s="33">
        <f t="shared" si="1"/>
        <v>12926.94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12926.94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113"/>
      <c r="B11" s="113"/>
      <c r="C11" s="115"/>
      <c r="D11" s="36"/>
      <c r="E11" s="42">
        <v>6202.59</v>
      </c>
      <c r="F11" s="43">
        <v>2351.9</v>
      </c>
      <c r="G11" s="43">
        <v>630</v>
      </c>
      <c r="H11" s="43">
        <v>0</v>
      </c>
      <c r="I11" s="43"/>
      <c r="J11" s="33">
        <f t="shared" si="7"/>
        <v>9184.49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9184.49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113"/>
      <c r="B13" s="113"/>
      <c r="C13" s="115"/>
      <c r="D13" s="36"/>
      <c r="E13" s="42"/>
      <c r="F13" s="43">
        <v>943.05</v>
      </c>
      <c r="G13" s="43">
        <v>2799.4</v>
      </c>
      <c r="H13" s="43"/>
      <c r="I13" s="43"/>
      <c r="J13" s="33">
        <f t="shared" si="7"/>
        <v>3742.45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3742.45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1298.08</v>
      </c>
      <c r="I15" s="43"/>
      <c r="J15" s="33">
        <f t="shared" si="7"/>
        <v>1298.08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1298.08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2100</v>
      </c>
      <c r="I17" s="43"/>
      <c r="J17" s="33">
        <f t="shared" si="7"/>
        <v>2100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2100</v>
      </c>
    </row>
    <row r="18" spans="1:17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250</v>
      </c>
      <c r="I19" s="43"/>
      <c r="J19" s="33">
        <f t="shared" si="7"/>
        <v>250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250</v>
      </c>
    </row>
    <row r="20" spans="1:17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113"/>
      <c r="B21" s="113"/>
      <c r="C21" s="11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70</v>
      </c>
      <c r="L21" s="43"/>
      <c r="M21" s="33">
        <f t="shared" si="3"/>
        <v>70</v>
      </c>
      <c r="N21" s="42"/>
      <c r="O21" s="43"/>
      <c r="P21" s="34">
        <f t="shared" si="5"/>
        <v>0</v>
      </c>
      <c r="Q21" s="35">
        <f t="shared" si="6"/>
        <v>70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2760</v>
      </c>
      <c r="H23" s="32">
        <f t="shared" si="9"/>
        <v>0</v>
      </c>
      <c r="I23" s="32">
        <f t="shared" si="9"/>
        <v>0</v>
      </c>
      <c r="J23" s="33">
        <f>J25+J27+J29+J31+J33</f>
        <v>2760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2760</v>
      </c>
    </row>
    <row r="24" spans="1:17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113"/>
      <c r="B25" s="113"/>
      <c r="C25" s="115"/>
      <c r="D25" s="36"/>
      <c r="E25" s="42"/>
      <c r="F25" s="43"/>
      <c r="G25" s="43">
        <v>2500</v>
      </c>
      <c r="H25" s="43"/>
      <c r="I25" s="43"/>
      <c r="J25" s="33">
        <f t="shared" si="7"/>
        <v>2500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2500</v>
      </c>
    </row>
    <row r="26" spans="1:17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113"/>
      <c r="B27" s="113"/>
      <c r="C27" s="115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</row>
    <row r="28" spans="1:17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113"/>
      <c r="B29" s="113"/>
      <c r="C29" s="120"/>
      <c r="D29" s="131"/>
      <c r="E29" s="42"/>
      <c r="F29" s="43"/>
      <c r="G29" s="43">
        <v>260</v>
      </c>
      <c r="H29" s="43"/>
      <c r="I29" s="43"/>
      <c r="J29" s="33">
        <f t="shared" si="7"/>
        <v>260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260</v>
      </c>
    </row>
    <row r="30" spans="1:17" hidden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hidden="1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0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8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8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58.65</v>
      </c>
      <c r="G40" s="22">
        <f t="shared" si="10"/>
        <v>1772.8</v>
      </c>
      <c r="H40" s="22">
        <f t="shared" si="10"/>
        <v>0</v>
      </c>
      <c r="I40" s="22">
        <f t="shared" si="10"/>
        <v>0</v>
      </c>
      <c r="J40" s="24">
        <f t="shared" si="11"/>
        <v>1831.45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1831.45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236</v>
      </c>
      <c r="H42" s="43"/>
      <c r="I42" s="43"/>
      <c r="J42" s="34">
        <f t="shared" si="11"/>
        <v>236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236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58.65</v>
      </c>
      <c r="G44" s="32">
        <f t="shared" si="15"/>
        <v>281.76</v>
      </c>
      <c r="H44" s="32">
        <f t="shared" si="15"/>
        <v>0</v>
      </c>
      <c r="I44" s="32">
        <f t="shared" si="15"/>
        <v>0</v>
      </c>
      <c r="J44" s="34">
        <f t="shared" si="15"/>
        <v>340.40999999999997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340.40999999999997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113"/>
      <c r="B46" s="113"/>
      <c r="C46" s="115"/>
      <c r="D46" s="36"/>
      <c r="E46" s="42"/>
      <c r="F46" s="43">
        <v>58.65</v>
      </c>
      <c r="G46" s="43">
        <v>281.76</v>
      </c>
      <c r="H46" s="43"/>
      <c r="I46" s="43"/>
      <c r="J46" s="34">
        <f t="shared" si="11"/>
        <v>340.40999999999997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340.40999999999997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419.74</v>
      </c>
      <c r="H52" s="43"/>
      <c r="I52" s="43"/>
      <c r="J52" s="34">
        <f t="shared" si="11"/>
        <v>419.74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419.74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113"/>
      <c r="B54" s="113"/>
      <c r="C54" s="115"/>
      <c r="D54" s="36"/>
      <c r="E54" s="42"/>
      <c r="F54" s="43"/>
      <c r="G54" s="43">
        <v>835.3</v>
      </c>
      <c r="H54" s="43"/>
      <c r="I54" s="43"/>
      <c r="J54" s="34">
        <f t="shared" si="11"/>
        <v>835.3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835.3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8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8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0</v>
      </c>
      <c r="F59" s="22">
        <f t="shared" si="22"/>
        <v>29.65</v>
      </c>
      <c r="G59" s="22">
        <f t="shared" si="22"/>
        <v>14765.999999999998</v>
      </c>
      <c r="H59" s="22">
        <f t="shared" si="22"/>
        <v>0</v>
      </c>
      <c r="I59" s="22">
        <f t="shared" si="22"/>
        <v>0</v>
      </c>
      <c r="J59" s="24">
        <f t="shared" si="17"/>
        <v>14795.649999999998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14795.649999999998</v>
      </c>
    </row>
    <row r="60" spans="1:17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3136.56</v>
      </c>
      <c r="H61" s="43"/>
      <c r="I61" s="43"/>
      <c r="J61" s="34">
        <f t="shared" si="17"/>
        <v>3136.56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3136.56</v>
      </c>
    </row>
    <row r="62" spans="1:17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113"/>
      <c r="B63" s="113"/>
      <c r="C63" s="115"/>
      <c r="D63" s="36"/>
      <c r="E63" s="42"/>
      <c r="F63" s="43"/>
      <c r="G63" s="43">
        <v>4864.58</v>
      </c>
      <c r="H63" s="43"/>
      <c r="I63" s="43"/>
      <c r="J63" s="34">
        <f t="shared" si="17"/>
        <v>4864.58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4864.58</v>
      </c>
    </row>
    <row r="64" spans="1:17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ref="Q66:Q67" si="25">P66+M66+J66</f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6">SUM(E67:I67)</f>
        <v>0</v>
      </c>
      <c r="K67" s="55">
        <v>0</v>
      </c>
      <c r="L67" s="43"/>
      <c r="M67" s="34">
        <f t="shared" ref="M67" si="27">SUM(K67:L67)</f>
        <v>0</v>
      </c>
      <c r="N67" s="55"/>
      <c r="O67" s="43"/>
      <c r="P67" s="34">
        <f t="shared" si="24"/>
        <v>0</v>
      </c>
      <c r="Q67" s="35">
        <f t="shared" si="25"/>
        <v>0</v>
      </c>
    </row>
    <row r="68" spans="1:17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113"/>
      <c r="B69" s="113"/>
      <c r="C69" s="115"/>
      <c r="D69" s="36"/>
      <c r="E69" s="42"/>
      <c r="F69" s="43"/>
      <c r="G69" s="43">
        <v>534.5</v>
      </c>
      <c r="H69" s="43"/>
      <c r="I69" s="43"/>
      <c r="J69" s="34">
        <f t="shared" si="17"/>
        <v>534.5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534.5</v>
      </c>
    </row>
    <row r="70" spans="1:17" hidden="1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hidden="1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x14ac:dyDescent="0.2">
      <c r="A74" s="113" t="s">
        <v>69</v>
      </c>
      <c r="B74" s="113"/>
      <c r="C74" s="11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13"/>
      <c r="B75" s="113"/>
      <c r="C75" s="115"/>
      <c r="D75" s="36"/>
      <c r="E75" s="42"/>
      <c r="F75" s="43">
        <v>29.65</v>
      </c>
      <c r="G75" s="43">
        <v>2877.41</v>
      </c>
      <c r="H75" s="43"/>
      <c r="I75" s="43"/>
      <c r="J75" s="34">
        <f t="shared" si="17"/>
        <v>2907.06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2907.06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13"/>
      <c r="B77" s="113"/>
      <c r="C77" s="11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113"/>
      <c r="B79" s="113"/>
      <c r="C79" s="115"/>
      <c r="D79" s="36"/>
      <c r="E79" s="42"/>
      <c r="F79" s="43"/>
      <c r="G79" s="43">
        <v>2982.71</v>
      </c>
      <c r="H79" s="43"/>
      <c r="I79" s="43"/>
      <c r="J79" s="34">
        <f t="shared" si="17"/>
        <v>2982.71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2982.71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8" x14ac:dyDescent="0.2">
      <c r="A81" s="113"/>
      <c r="B81" s="113"/>
      <c r="C81" s="115" t="s">
        <v>78</v>
      </c>
      <c r="D81" s="36"/>
      <c r="E81" s="42"/>
      <c r="F81" s="43"/>
      <c r="G81" s="43">
        <v>370.24</v>
      </c>
      <c r="H81" s="43"/>
      <c r="I81" s="43"/>
      <c r="J81" s="34">
        <f t="shared" si="17"/>
        <v>370.24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370.24</v>
      </c>
    </row>
    <row r="82" spans="1:18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8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8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8" ht="18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8">E87+E89+E91+E93</f>
        <v>4208</v>
      </c>
      <c r="F85" s="17">
        <f t="shared" si="28"/>
        <v>1312</v>
      </c>
      <c r="G85" s="17">
        <f t="shared" si="28"/>
        <v>13009</v>
      </c>
      <c r="H85" s="17">
        <f t="shared" si="28"/>
        <v>198</v>
      </c>
      <c r="I85" s="17">
        <f t="shared" si="28"/>
        <v>0</v>
      </c>
      <c r="J85" s="19">
        <f t="shared" ref="J85:J94" si="29">SUM(E85:I85)</f>
        <v>18727</v>
      </c>
      <c r="K85" s="52">
        <f>K87+K89+K91+K93</f>
        <v>0</v>
      </c>
      <c r="L85" s="17">
        <f>L87+L89+L91+L93</f>
        <v>0</v>
      </c>
      <c r="M85" s="19">
        <f t="shared" ref="M85:M94" si="30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31">SUM(N85:O85)</f>
        <v>0</v>
      </c>
      <c r="Q85" s="20">
        <f>P85+M85+J85</f>
        <v>18727</v>
      </c>
    </row>
    <row r="86" spans="1:18" ht="18" customHeight="1" thickBot="1" x14ac:dyDescent="0.25">
      <c r="A86" s="126"/>
      <c r="B86" s="127"/>
      <c r="C86" s="129"/>
      <c r="D86" s="122"/>
      <c r="E86" s="21">
        <f t="shared" si="28"/>
        <v>0</v>
      </c>
      <c r="F86" s="22">
        <f t="shared" si="28"/>
        <v>0</v>
      </c>
      <c r="G86" s="22">
        <f t="shared" si="28"/>
        <v>572.07999999999993</v>
      </c>
      <c r="H86" s="22">
        <f t="shared" si="28"/>
        <v>8</v>
      </c>
      <c r="I86" s="22">
        <f t="shared" si="28"/>
        <v>0</v>
      </c>
      <c r="J86" s="24">
        <f t="shared" si="29"/>
        <v>580.07999999999993</v>
      </c>
      <c r="K86" s="53">
        <f>K88+K90+K92+K94</f>
        <v>0</v>
      </c>
      <c r="L86" s="22">
        <f>L88+L90+L92+L94</f>
        <v>0</v>
      </c>
      <c r="M86" s="24">
        <f t="shared" si="30"/>
        <v>0</v>
      </c>
      <c r="N86" s="53">
        <f>N88+N90+N92+N94</f>
        <v>0</v>
      </c>
      <c r="O86" s="22">
        <f>O88+O90+O92+O94</f>
        <v>0</v>
      </c>
      <c r="P86" s="24">
        <f t="shared" si="31"/>
        <v>0</v>
      </c>
      <c r="Q86" s="25">
        <f t="shared" ref="Q86:Q94" si="32">P86+M86+J86</f>
        <v>580.07999999999993</v>
      </c>
    </row>
    <row r="87" spans="1:18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9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1"/>
        <v>0</v>
      </c>
      <c r="Q87" s="30">
        <f t="shared" si="32"/>
        <v>5070</v>
      </c>
    </row>
    <row r="88" spans="1:18" x14ac:dyDescent="0.2">
      <c r="A88" s="113"/>
      <c r="B88" s="113"/>
      <c r="C88" s="115"/>
      <c r="D88" s="36"/>
      <c r="E88" s="42">
        <v>0</v>
      </c>
      <c r="F88" s="43">
        <v>0</v>
      </c>
      <c r="G88" s="43">
        <v>64.8</v>
      </c>
      <c r="H88" s="43">
        <v>8</v>
      </c>
      <c r="I88" s="43"/>
      <c r="J88" s="34">
        <f t="shared" si="29"/>
        <v>72.8</v>
      </c>
      <c r="K88" s="55"/>
      <c r="L88" s="43"/>
      <c r="M88" s="34">
        <f t="shared" si="30"/>
        <v>0</v>
      </c>
      <c r="N88" s="55"/>
      <c r="O88" s="43"/>
      <c r="P88" s="34">
        <f t="shared" si="31"/>
        <v>0</v>
      </c>
      <c r="Q88" s="35">
        <f t="shared" si="32"/>
        <v>72.8</v>
      </c>
    </row>
    <row r="89" spans="1:18" hidden="1" x14ac:dyDescent="0.2">
      <c r="A89" s="158"/>
      <c r="B89" s="117" t="s">
        <v>81</v>
      </c>
      <c r="C89" s="117"/>
      <c r="D89" s="119" t="s">
        <v>84</v>
      </c>
      <c r="E89" s="68"/>
      <c r="F89" s="37">
        <v>0</v>
      </c>
      <c r="G89" s="38">
        <v>0</v>
      </c>
      <c r="H89" s="38">
        <v>0</v>
      </c>
      <c r="I89" s="38">
        <v>0</v>
      </c>
      <c r="J89" s="38">
        <v>0</v>
      </c>
      <c r="K89" s="29">
        <f>SUM(E89:I89)</f>
        <v>0</v>
      </c>
      <c r="L89" s="44">
        <v>0</v>
      </c>
      <c r="M89" s="38">
        <v>0</v>
      </c>
      <c r="N89" s="40">
        <f>SUM(K89:L89)</f>
        <v>0</v>
      </c>
      <c r="O89" s="44">
        <v>0</v>
      </c>
      <c r="P89" s="38">
        <v>0</v>
      </c>
      <c r="Q89" s="40">
        <f>SUM(N89:O89)</f>
        <v>0</v>
      </c>
      <c r="R89" s="41">
        <f>P89+M89+J89</f>
        <v>0</v>
      </c>
    </row>
    <row r="90" spans="1:18" hidden="1" x14ac:dyDescent="0.2">
      <c r="A90" s="158"/>
      <c r="B90" s="118"/>
      <c r="C90" s="118"/>
      <c r="D90" s="120"/>
      <c r="E90" s="68"/>
      <c r="F90" s="42"/>
      <c r="G90" s="43"/>
      <c r="H90" s="43"/>
      <c r="I90" s="43"/>
      <c r="J90" s="43"/>
      <c r="K90" s="34">
        <f>SUM(E90:I90)</f>
        <v>0</v>
      </c>
      <c r="L90" s="55"/>
      <c r="M90" s="43"/>
      <c r="N90" s="34">
        <f>SUM(K90:L90)</f>
        <v>0</v>
      </c>
      <c r="O90" s="55"/>
      <c r="P90" s="43"/>
      <c r="Q90" s="34">
        <f>SUM(N90:O90)</f>
        <v>0</v>
      </c>
      <c r="R90" s="35">
        <f>P90+M90+J90</f>
        <v>0</v>
      </c>
    </row>
    <row r="91" spans="1:18" x14ac:dyDescent="0.2">
      <c r="A91" s="113" t="s">
        <v>85</v>
      </c>
      <c r="B91" s="113"/>
      <c r="C91" s="115" t="s">
        <v>86</v>
      </c>
      <c r="D91" s="13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30"/>
        <v>0</v>
      </c>
      <c r="N91" s="44">
        <v>0</v>
      </c>
      <c r="O91" s="38">
        <v>0</v>
      </c>
      <c r="P91" s="40">
        <f t="shared" si="31"/>
        <v>0</v>
      </c>
      <c r="Q91" s="41">
        <f t="shared" si="32"/>
        <v>1897</v>
      </c>
    </row>
    <row r="92" spans="1:18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9"/>
        <v>0</v>
      </c>
      <c r="K92" s="57"/>
      <c r="L92" s="32"/>
      <c r="M92" s="34">
        <f t="shared" si="30"/>
        <v>0</v>
      </c>
      <c r="N92" s="55"/>
      <c r="O92" s="43"/>
      <c r="P92" s="34">
        <f t="shared" si="31"/>
        <v>0</v>
      </c>
      <c r="Q92" s="35">
        <f t="shared" si="32"/>
        <v>0</v>
      </c>
    </row>
    <row r="93" spans="1:18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9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1"/>
        <v>0</v>
      </c>
      <c r="Q93" s="41">
        <f t="shared" si="32"/>
        <v>11760</v>
      </c>
    </row>
    <row r="94" spans="1:18" ht="13.5" thickBot="1" x14ac:dyDescent="0.25">
      <c r="A94" s="114"/>
      <c r="B94" s="114"/>
      <c r="C94" s="116"/>
      <c r="D94" s="50"/>
      <c r="E94" s="51"/>
      <c r="F94" s="45"/>
      <c r="G94" s="45">
        <v>507.28</v>
      </c>
      <c r="H94" s="45"/>
      <c r="I94" s="45"/>
      <c r="J94" s="24">
        <f t="shared" si="29"/>
        <v>507.28</v>
      </c>
      <c r="K94" s="56"/>
      <c r="L94" s="45"/>
      <c r="M94" s="24">
        <f t="shared" si="30"/>
        <v>0</v>
      </c>
      <c r="N94" s="56"/>
      <c r="O94" s="45"/>
      <c r="P94" s="24">
        <f t="shared" si="31"/>
        <v>0</v>
      </c>
      <c r="Q94" s="25">
        <f t="shared" si="32"/>
        <v>507.28</v>
      </c>
    </row>
    <row r="95" spans="1:18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8" ht="18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3">E98+E100+E102+E104+E106</f>
        <v>89621</v>
      </c>
      <c r="F96" s="17">
        <f t="shared" si="33"/>
        <v>30863</v>
      </c>
      <c r="G96" s="17">
        <f t="shared" si="33"/>
        <v>36709</v>
      </c>
      <c r="H96" s="17">
        <f t="shared" si="33"/>
        <v>416</v>
      </c>
      <c r="I96" s="17">
        <f t="shared" si="33"/>
        <v>0</v>
      </c>
      <c r="J96" s="19">
        <f t="shared" ref="J96:J107" si="34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5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6">SUM(N96:O96)</f>
        <v>0</v>
      </c>
      <c r="Q96" s="20">
        <f t="shared" ref="Q96:Q107" si="37">P96+M96+J96</f>
        <v>157609</v>
      </c>
    </row>
    <row r="97" spans="1:17" ht="18" customHeight="1" thickBot="1" x14ac:dyDescent="0.25">
      <c r="A97" s="126"/>
      <c r="B97" s="127"/>
      <c r="C97" s="129"/>
      <c r="D97" s="122"/>
      <c r="E97" s="21">
        <f t="shared" si="33"/>
        <v>21377.13</v>
      </c>
      <c r="F97" s="22">
        <f t="shared" si="33"/>
        <v>7432.49</v>
      </c>
      <c r="G97" s="22">
        <f t="shared" si="33"/>
        <v>4803.3599999999997</v>
      </c>
      <c r="H97" s="22">
        <f t="shared" si="33"/>
        <v>0</v>
      </c>
      <c r="I97" s="22">
        <f t="shared" si="33"/>
        <v>0</v>
      </c>
      <c r="J97" s="24">
        <f t="shared" si="34"/>
        <v>33612.980000000003</v>
      </c>
      <c r="K97" s="53">
        <f>K99+K101+K103+K105+K107</f>
        <v>0</v>
      </c>
      <c r="L97" s="22">
        <f>L99+L101+L103+L105+L107</f>
        <v>0</v>
      </c>
      <c r="M97" s="24">
        <f t="shared" si="35"/>
        <v>0</v>
      </c>
      <c r="N97" s="53">
        <f>N99+N101+N103+N105+N107</f>
        <v>0</v>
      </c>
      <c r="O97" s="22">
        <f>O99+O101+O103+O105+O107</f>
        <v>0</v>
      </c>
      <c r="P97" s="24">
        <f t="shared" si="36"/>
        <v>0</v>
      </c>
      <c r="Q97" s="25">
        <f t="shared" si="37"/>
        <v>33612.980000000003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4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6"/>
        <v>0</v>
      </c>
      <c r="Q98" s="30">
        <f t="shared" si="37"/>
        <v>98950</v>
      </c>
    </row>
    <row r="99" spans="1:17" x14ac:dyDescent="0.2">
      <c r="A99" s="113"/>
      <c r="B99" s="113"/>
      <c r="C99" s="115"/>
      <c r="D99" s="36"/>
      <c r="E99" s="42">
        <v>14061.49</v>
      </c>
      <c r="F99" s="43">
        <v>5096.82</v>
      </c>
      <c r="G99" s="43">
        <v>1962.81</v>
      </c>
      <c r="H99" s="43">
        <v>0</v>
      </c>
      <c r="I99" s="43"/>
      <c r="J99" s="34">
        <f t="shared" si="34"/>
        <v>21121.119999999999</v>
      </c>
      <c r="K99" s="55"/>
      <c r="L99" s="43"/>
      <c r="M99" s="34">
        <f t="shared" si="35"/>
        <v>0</v>
      </c>
      <c r="N99" s="55"/>
      <c r="O99" s="43"/>
      <c r="P99" s="34">
        <f t="shared" si="36"/>
        <v>0</v>
      </c>
      <c r="Q99" s="35">
        <f t="shared" si="37"/>
        <v>21121.119999999999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4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6"/>
        <v>0</v>
      </c>
      <c r="Q100" s="41">
        <f t="shared" si="37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4"/>
        <v>0</v>
      </c>
      <c r="K101" s="55"/>
      <c r="L101" s="43"/>
      <c r="M101" s="34">
        <f t="shared" si="35"/>
        <v>0</v>
      </c>
      <c r="N101" s="55"/>
      <c r="O101" s="43"/>
      <c r="P101" s="34">
        <f t="shared" si="36"/>
        <v>0</v>
      </c>
      <c r="Q101" s="35">
        <f t="shared" si="37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4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6"/>
        <v>0</v>
      </c>
      <c r="Q102" s="41">
        <f t="shared" si="37"/>
        <v>43723</v>
      </c>
    </row>
    <row r="103" spans="1:17" x14ac:dyDescent="0.2">
      <c r="A103" s="113"/>
      <c r="B103" s="113"/>
      <c r="C103" s="115"/>
      <c r="D103" s="36"/>
      <c r="E103" s="42">
        <v>7315.64</v>
      </c>
      <c r="F103" s="43">
        <v>2154.73</v>
      </c>
      <c r="G103" s="43">
        <v>769.04</v>
      </c>
      <c r="H103" s="43">
        <v>0</v>
      </c>
      <c r="I103" s="43"/>
      <c r="J103" s="34">
        <f t="shared" si="34"/>
        <v>10239.41</v>
      </c>
      <c r="K103" s="55"/>
      <c r="L103" s="43"/>
      <c r="M103" s="34">
        <f t="shared" si="35"/>
        <v>0</v>
      </c>
      <c r="N103" s="55"/>
      <c r="O103" s="43"/>
      <c r="P103" s="34">
        <f t="shared" si="36"/>
        <v>0</v>
      </c>
      <c r="Q103" s="35">
        <f t="shared" si="37"/>
        <v>10239.41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4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6"/>
        <v>0</v>
      </c>
      <c r="Q104" s="41">
        <f t="shared" si="37"/>
        <v>516</v>
      </c>
    </row>
    <row r="105" spans="1:17" x14ac:dyDescent="0.2">
      <c r="A105" s="113"/>
      <c r="B105" s="113"/>
      <c r="C105" s="115"/>
      <c r="D105" s="36"/>
      <c r="E105" s="42"/>
      <c r="F105" s="43">
        <v>47.14</v>
      </c>
      <c r="G105" s="43">
        <v>154.63999999999999</v>
      </c>
      <c r="H105" s="43"/>
      <c r="I105" s="43"/>
      <c r="J105" s="34">
        <f t="shared" si="34"/>
        <v>201.77999999999997</v>
      </c>
      <c r="K105" s="55"/>
      <c r="L105" s="43"/>
      <c r="M105" s="34">
        <f t="shared" si="35"/>
        <v>0</v>
      </c>
      <c r="N105" s="55"/>
      <c r="O105" s="43"/>
      <c r="P105" s="34">
        <f t="shared" si="36"/>
        <v>0</v>
      </c>
      <c r="Q105" s="35">
        <f t="shared" si="37"/>
        <v>201.77999999999997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4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6"/>
        <v>0</v>
      </c>
      <c r="Q106" s="41">
        <f t="shared" si="37"/>
        <v>14070</v>
      </c>
    </row>
    <row r="107" spans="1:17" ht="13.5" thickBot="1" x14ac:dyDescent="0.25">
      <c r="A107" s="113"/>
      <c r="B107" s="113"/>
      <c r="C107" s="115"/>
      <c r="D107" s="36"/>
      <c r="E107" s="51"/>
      <c r="F107" s="45">
        <v>133.80000000000001</v>
      </c>
      <c r="G107" s="45">
        <v>1916.87</v>
      </c>
      <c r="H107" s="45"/>
      <c r="I107" s="45"/>
      <c r="J107" s="24">
        <f t="shared" si="34"/>
        <v>2050.67</v>
      </c>
      <c r="K107" s="56"/>
      <c r="L107" s="45"/>
      <c r="M107" s="24">
        <f t="shared" si="35"/>
        <v>0</v>
      </c>
      <c r="N107" s="55"/>
      <c r="O107" s="43"/>
      <c r="P107" s="34">
        <f t="shared" si="36"/>
        <v>0</v>
      </c>
      <c r="Q107" s="35">
        <f t="shared" si="37"/>
        <v>2050.67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8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8">F111+F113</f>
        <v>0</v>
      </c>
      <c r="G109" s="17">
        <f t="shared" si="38"/>
        <v>187500</v>
      </c>
      <c r="H109" s="17">
        <f t="shared" si="38"/>
        <v>0</v>
      </c>
      <c r="I109" s="17">
        <f t="shared" si="38"/>
        <v>0</v>
      </c>
      <c r="J109" s="19">
        <f t="shared" ref="J109:J114" si="39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40">SUM(K109:L109)</f>
        <v>0</v>
      </c>
      <c r="N109" s="52">
        <f>N111+N113</f>
        <v>0</v>
      </c>
      <c r="O109" s="17">
        <f>O111+O113</f>
        <v>0</v>
      </c>
      <c r="P109" s="19">
        <f t="shared" ref="P109:P114" si="41">SUM(N109:O109)</f>
        <v>0</v>
      </c>
      <c r="Q109" s="20">
        <f t="shared" ref="Q109:Q114" si="42">P109+M109+J109</f>
        <v>187500</v>
      </c>
    </row>
    <row r="110" spans="1:17" ht="18" customHeight="1" thickBot="1" x14ac:dyDescent="0.25">
      <c r="A110" s="126"/>
      <c r="B110" s="127"/>
      <c r="C110" s="129"/>
      <c r="D110" s="122"/>
      <c r="E110" s="21">
        <f t="shared" si="38"/>
        <v>0</v>
      </c>
      <c r="F110" s="22">
        <f t="shared" si="38"/>
        <v>0</v>
      </c>
      <c r="G110" s="22">
        <f t="shared" si="38"/>
        <v>43007.12</v>
      </c>
      <c r="H110" s="22">
        <f t="shared" si="38"/>
        <v>0</v>
      </c>
      <c r="I110" s="22">
        <f t="shared" si="38"/>
        <v>0</v>
      </c>
      <c r="J110" s="24">
        <f t="shared" si="39"/>
        <v>43007.12</v>
      </c>
      <c r="K110" s="21">
        <f>K112+K114</f>
        <v>0</v>
      </c>
      <c r="L110" s="22">
        <f>L112+L114</f>
        <v>0</v>
      </c>
      <c r="M110" s="24">
        <f t="shared" si="40"/>
        <v>0</v>
      </c>
      <c r="N110" s="53">
        <f>N112+N114</f>
        <v>0</v>
      </c>
      <c r="O110" s="22">
        <f>O112+O114</f>
        <v>0</v>
      </c>
      <c r="P110" s="24">
        <f t="shared" si="41"/>
        <v>0</v>
      </c>
      <c r="Q110" s="25">
        <f t="shared" si="42"/>
        <v>43007.12</v>
      </c>
    </row>
    <row r="111" spans="1:17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1"/>
        <v>0</v>
      </c>
      <c r="Q111" s="30">
        <f t="shared" si="42"/>
        <v>185700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42299.43</v>
      </c>
      <c r="H112" s="43"/>
      <c r="I112" s="43"/>
      <c r="J112" s="34">
        <f t="shared" si="39"/>
        <v>42299.43</v>
      </c>
      <c r="K112" s="42"/>
      <c r="L112" s="43"/>
      <c r="M112" s="34">
        <f t="shared" si="40"/>
        <v>0</v>
      </c>
      <c r="N112" s="55"/>
      <c r="O112" s="43"/>
      <c r="P112" s="34">
        <f t="shared" si="41"/>
        <v>0</v>
      </c>
      <c r="Q112" s="35">
        <f t="shared" si="42"/>
        <v>42299.43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1"/>
        <v>0</v>
      </c>
      <c r="Q113" s="41">
        <f t="shared" si="42"/>
        <v>1800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707.69</v>
      </c>
      <c r="H114" s="45"/>
      <c r="I114" s="45"/>
      <c r="J114" s="24">
        <f t="shared" si="39"/>
        <v>707.69</v>
      </c>
      <c r="K114" s="51"/>
      <c r="L114" s="45"/>
      <c r="M114" s="24">
        <f t="shared" si="40"/>
        <v>0</v>
      </c>
      <c r="N114" s="56"/>
      <c r="O114" s="45"/>
      <c r="P114" s="24">
        <f t="shared" si="41"/>
        <v>0</v>
      </c>
      <c r="Q114" s="25">
        <f t="shared" si="42"/>
        <v>707.69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8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6" si="43">F118+F120+F122+F124+F126+F128+F130</f>
        <v>0</v>
      </c>
      <c r="G116" s="17">
        <f t="shared" si="43"/>
        <v>55200</v>
      </c>
      <c r="H116" s="17">
        <f t="shared" si="43"/>
        <v>0</v>
      </c>
      <c r="I116" s="17">
        <f t="shared" si="43"/>
        <v>3200</v>
      </c>
      <c r="J116" s="19">
        <f t="shared" ref="J116:J129" si="44">SUM(E116:I116)</f>
        <v>58400</v>
      </c>
      <c r="K116" s="16">
        <f t="shared" ref="K116:L116" si="45">K118+K120+K122+K124+K126+K128+K130</f>
        <v>160000</v>
      </c>
      <c r="L116" s="17">
        <f t="shared" si="45"/>
        <v>0</v>
      </c>
      <c r="M116" s="19">
        <f t="shared" ref="M116:M129" si="46">SUM(K116:L116)</f>
        <v>160000</v>
      </c>
      <c r="N116" s="52">
        <f t="shared" ref="N116:O116" si="47">N118+N120+N122+N124+N126+N128+N130</f>
        <v>0</v>
      </c>
      <c r="O116" s="17">
        <f t="shared" si="47"/>
        <v>17160</v>
      </c>
      <c r="P116" s="19">
        <f t="shared" ref="P116:P129" si="48">SUM(N116:O116)</f>
        <v>17160</v>
      </c>
      <c r="Q116" s="20">
        <f t="shared" ref="Q116:Q129" si="49">P116+M116+J116</f>
        <v>235560</v>
      </c>
    </row>
    <row r="117" spans="1:17" ht="18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ref="F117:I117" si="50">F119+F121+F123+F125+F127+F129+F131</f>
        <v>0</v>
      </c>
      <c r="G117" s="22">
        <f t="shared" si="50"/>
        <v>8189.65</v>
      </c>
      <c r="H117" s="22">
        <f t="shared" si="50"/>
        <v>0</v>
      </c>
      <c r="I117" s="22">
        <f t="shared" si="50"/>
        <v>785.75</v>
      </c>
      <c r="J117" s="24">
        <f t="shared" si="44"/>
        <v>8975.4</v>
      </c>
      <c r="K117" s="21">
        <f t="shared" ref="K117:L117" si="51">K119+K121+K123+K125+K127+K129+K131</f>
        <v>0</v>
      </c>
      <c r="L117" s="22">
        <f t="shared" si="51"/>
        <v>0</v>
      </c>
      <c r="M117" s="24">
        <f t="shared" si="46"/>
        <v>0</v>
      </c>
      <c r="N117" s="53">
        <f t="shared" ref="N117:O117" si="52">N119+N121+N123+N125+N127+N129+N131</f>
        <v>0</v>
      </c>
      <c r="O117" s="22">
        <f t="shared" si="52"/>
        <v>4290</v>
      </c>
      <c r="P117" s="24">
        <f t="shared" si="48"/>
        <v>4290</v>
      </c>
      <c r="Q117" s="25">
        <f t="shared" si="49"/>
        <v>13265.4</v>
      </c>
    </row>
    <row r="118" spans="1:17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4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8"/>
        <v>0</v>
      </c>
      <c r="Q118" s="30">
        <f t="shared" si="49"/>
        <v>30700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7784.13</v>
      </c>
      <c r="H119" s="43"/>
      <c r="I119" s="43"/>
      <c r="J119" s="34">
        <f t="shared" si="44"/>
        <v>7784.13</v>
      </c>
      <c r="K119" s="42"/>
      <c r="L119" s="43"/>
      <c r="M119" s="34">
        <f t="shared" si="46"/>
        <v>0</v>
      </c>
      <c r="N119" s="55"/>
      <c r="O119" s="43"/>
      <c r="P119" s="34">
        <f t="shared" si="48"/>
        <v>0</v>
      </c>
      <c r="Q119" s="35">
        <f t="shared" si="49"/>
        <v>7784.13</v>
      </c>
    </row>
    <row r="120" spans="1:17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4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8"/>
        <v>0</v>
      </c>
      <c r="Q120" s="41">
        <f t="shared" si="49"/>
        <v>19000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0</v>
      </c>
      <c r="H121" s="43"/>
      <c r="I121" s="43"/>
      <c r="J121" s="34">
        <f t="shared" si="44"/>
        <v>0</v>
      </c>
      <c r="K121" s="42"/>
      <c r="L121" s="43"/>
      <c r="M121" s="34">
        <f t="shared" si="46"/>
        <v>0</v>
      </c>
      <c r="N121" s="55"/>
      <c r="O121" s="43"/>
      <c r="P121" s="34">
        <f t="shared" si="48"/>
        <v>0</v>
      </c>
      <c r="Q121" s="35">
        <f t="shared" si="49"/>
        <v>0</v>
      </c>
    </row>
    <row r="122" spans="1:17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4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8"/>
        <v>0</v>
      </c>
      <c r="Q122" s="41">
        <f t="shared" si="49"/>
        <v>5000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405.52</v>
      </c>
      <c r="H123" s="43"/>
      <c r="I123" s="43"/>
      <c r="J123" s="34">
        <f t="shared" si="44"/>
        <v>405.52</v>
      </c>
      <c r="K123" s="42"/>
      <c r="L123" s="43"/>
      <c r="M123" s="34">
        <f t="shared" si="46"/>
        <v>0</v>
      </c>
      <c r="N123" s="55"/>
      <c r="O123" s="43"/>
      <c r="P123" s="34">
        <f t="shared" si="48"/>
        <v>0</v>
      </c>
      <c r="Q123" s="35">
        <f t="shared" si="49"/>
        <v>405.52</v>
      </c>
    </row>
    <row r="124" spans="1:17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4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8"/>
        <v>0</v>
      </c>
      <c r="Q124" s="41">
        <f t="shared" si="49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4"/>
        <v>0</v>
      </c>
      <c r="K125" s="42"/>
      <c r="L125" s="43"/>
      <c r="M125" s="34">
        <f t="shared" si="46"/>
        <v>0</v>
      </c>
      <c r="N125" s="55"/>
      <c r="O125" s="43"/>
      <c r="P125" s="34">
        <f t="shared" si="48"/>
        <v>0</v>
      </c>
      <c r="Q125" s="35">
        <f t="shared" si="49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4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8"/>
        <v>17160</v>
      </c>
      <c r="Q126" s="41">
        <f t="shared" si="49"/>
        <v>20360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785.75</v>
      </c>
      <c r="J127" s="34">
        <f t="shared" si="44"/>
        <v>785.75</v>
      </c>
      <c r="K127" s="42"/>
      <c r="L127" s="43"/>
      <c r="M127" s="34">
        <f t="shared" si="46"/>
        <v>0</v>
      </c>
      <c r="N127" s="55"/>
      <c r="O127" s="43">
        <v>4290</v>
      </c>
      <c r="P127" s="34">
        <f t="shared" si="48"/>
        <v>4290</v>
      </c>
      <c r="Q127" s="35">
        <f t="shared" si="49"/>
        <v>5075.75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4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8"/>
        <v>0</v>
      </c>
      <c r="Q128" s="41">
        <f t="shared" si="49"/>
        <v>90000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4"/>
        <v>0</v>
      </c>
      <c r="K129" s="42">
        <v>0</v>
      </c>
      <c r="L129" s="43"/>
      <c r="M129" s="34">
        <f t="shared" si="46"/>
        <v>0</v>
      </c>
      <c r="N129" s="55"/>
      <c r="O129" s="43"/>
      <c r="P129" s="34">
        <f t="shared" si="48"/>
        <v>0</v>
      </c>
      <c r="Q129" s="35">
        <f t="shared" si="49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53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4">SUM(N130:O130)</f>
        <v>0</v>
      </c>
      <c r="Q130" s="41">
        <f t="shared" ref="Q130:Q131" si="55">P130+M130+J130</f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53"/>
        <v>0</v>
      </c>
      <c r="K131" s="51">
        <v>0</v>
      </c>
      <c r="L131" s="45"/>
      <c r="M131" s="24">
        <f t="shared" ref="M131" si="56">SUM(K131:L131)</f>
        <v>0</v>
      </c>
      <c r="N131" s="56"/>
      <c r="O131" s="45"/>
      <c r="P131" s="24">
        <f t="shared" si="54"/>
        <v>0</v>
      </c>
      <c r="Q131" s="25">
        <f t="shared" si="55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8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7">E135+E137+E139+E141+E143</f>
        <v>178589</v>
      </c>
      <c r="F133" s="17">
        <f t="shared" si="57"/>
        <v>60992</v>
      </c>
      <c r="G133" s="17">
        <f t="shared" si="57"/>
        <v>73722</v>
      </c>
      <c r="H133" s="17">
        <f t="shared" si="57"/>
        <v>900</v>
      </c>
      <c r="I133" s="17">
        <f t="shared" si="57"/>
        <v>0</v>
      </c>
      <c r="J133" s="18">
        <f t="shared" ref="J133:J144" si="58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9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60">SUM(N133:O133)</f>
        <v>0</v>
      </c>
      <c r="Q133" s="20">
        <f t="shared" ref="Q133:Q144" si="61">P133+M133+J133</f>
        <v>320203</v>
      </c>
    </row>
    <row r="134" spans="1:17" ht="18" customHeight="1" x14ac:dyDescent="0.2">
      <c r="A134" s="133"/>
      <c r="B134" s="134"/>
      <c r="C134" s="135"/>
      <c r="D134" s="131"/>
      <c r="E134" s="31">
        <f t="shared" si="57"/>
        <v>40245.14</v>
      </c>
      <c r="F134" s="32">
        <f t="shared" si="57"/>
        <v>13660.47</v>
      </c>
      <c r="G134" s="32">
        <f t="shared" si="57"/>
        <v>8526.9599999999991</v>
      </c>
      <c r="H134" s="32">
        <f t="shared" si="57"/>
        <v>217.35</v>
      </c>
      <c r="I134" s="32">
        <f t="shared" si="57"/>
        <v>0</v>
      </c>
      <c r="J134" s="33">
        <f t="shared" si="58"/>
        <v>62649.919999999998</v>
      </c>
      <c r="K134" s="31">
        <f>K136+K138+K140+K142+K144</f>
        <v>0</v>
      </c>
      <c r="L134" s="32">
        <f>L136+L138+L140+L142+L144</f>
        <v>0</v>
      </c>
      <c r="M134" s="34">
        <f t="shared" si="59"/>
        <v>0</v>
      </c>
      <c r="N134" s="57">
        <f>N136+N138+N140+N142+N144</f>
        <v>0</v>
      </c>
      <c r="O134" s="57">
        <f>O136+O138+O140+O142+O144</f>
        <v>0</v>
      </c>
      <c r="P134" s="34">
        <f t="shared" si="60"/>
        <v>0</v>
      </c>
      <c r="Q134" s="35">
        <f t="shared" si="61"/>
        <v>62649.919999999998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8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60"/>
        <v>0</v>
      </c>
      <c r="Q135" s="30">
        <f t="shared" si="61"/>
        <v>293935</v>
      </c>
    </row>
    <row r="136" spans="1:17" x14ac:dyDescent="0.2">
      <c r="A136" s="111"/>
      <c r="B136" s="113"/>
      <c r="C136" s="115"/>
      <c r="D136" s="36"/>
      <c r="E136" s="42">
        <v>37043</v>
      </c>
      <c r="F136" s="43">
        <v>12710.8</v>
      </c>
      <c r="G136" s="43">
        <v>7035.84</v>
      </c>
      <c r="H136" s="43">
        <v>217.35</v>
      </c>
      <c r="I136" s="43"/>
      <c r="J136" s="34">
        <f t="shared" si="58"/>
        <v>57006.99</v>
      </c>
      <c r="K136" s="42">
        <v>0</v>
      </c>
      <c r="L136" s="43"/>
      <c r="M136" s="34">
        <f t="shared" si="59"/>
        <v>0</v>
      </c>
      <c r="N136" s="55"/>
      <c r="O136" s="43"/>
      <c r="P136" s="34">
        <f t="shared" si="60"/>
        <v>0</v>
      </c>
      <c r="Q136" s="35">
        <f t="shared" si="61"/>
        <v>57006.99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8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60"/>
        <v>0</v>
      </c>
      <c r="Q137" s="41">
        <f t="shared" si="61"/>
        <v>0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8"/>
        <v>294</v>
      </c>
      <c r="K138" s="42"/>
      <c r="L138" s="43"/>
      <c r="M138" s="34">
        <f t="shared" si="59"/>
        <v>0</v>
      </c>
      <c r="N138" s="55"/>
      <c r="O138" s="55"/>
      <c r="P138" s="34">
        <f t="shared" si="60"/>
        <v>0</v>
      </c>
      <c r="Q138" s="35">
        <f t="shared" si="61"/>
        <v>294</v>
      </c>
    </row>
    <row r="139" spans="1:17" hidden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8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60"/>
        <v>0</v>
      </c>
      <c r="Q139" s="41">
        <f t="shared" si="61"/>
        <v>0</v>
      </c>
    </row>
    <row r="140" spans="1:17" hidden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8"/>
        <v>0</v>
      </c>
      <c r="K140" s="42"/>
      <c r="L140" s="43"/>
      <c r="M140" s="34">
        <f t="shared" si="59"/>
        <v>0</v>
      </c>
      <c r="N140" s="55"/>
      <c r="O140" s="55"/>
      <c r="P140" s="34">
        <f t="shared" si="60"/>
        <v>0</v>
      </c>
      <c r="Q140" s="35">
        <f t="shared" si="61"/>
        <v>0</v>
      </c>
    </row>
    <row r="141" spans="1:17" hidden="1" x14ac:dyDescent="0.2">
      <c r="A141" s="111" t="s">
        <v>130</v>
      </c>
      <c r="B141" s="113"/>
      <c r="C141" s="115" t="s">
        <v>131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8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60"/>
        <v>0</v>
      </c>
      <c r="Q141" s="41">
        <f t="shared" si="61"/>
        <v>0</v>
      </c>
    </row>
    <row r="142" spans="1:17" hidden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8"/>
        <v>0</v>
      </c>
      <c r="K142" s="42"/>
      <c r="L142" s="43"/>
      <c r="M142" s="34">
        <f t="shared" si="59"/>
        <v>0</v>
      </c>
      <c r="N142" s="55"/>
      <c r="O142" s="55"/>
      <c r="P142" s="34">
        <f t="shared" si="60"/>
        <v>0</v>
      </c>
      <c r="Q142" s="35">
        <f t="shared" si="61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8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60"/>
        <v>0</v>
      </c>
      <c r="Q143" s="41">
        <f t="shared" si="61"/>
        <v>26268</v>
      </c>
    </row>
    <row r="144" spans="1:17" ht="13.5" thickBot="1" x14ac:dyDescent="0.25">
      <c r="A144" s="112"/>
      <c r="B144" s="114"/>
      <c r="C144" s="116"/>
      <c r="D144" s="50"/>
      <c r="E144" s="51">
        <v>3202.14</v>
      </c>
      <c r="F144" s="45">
        <v>949.67</v>
      </c>
      <c r="G144" s="45">
        <v>1197.1199999999999</v>
      </c>
      <c r="H144" s="45">
        <v>0</v>
      </c>
      <c r="I144" s="45"/>
      <c r="J144" s="23">
        <f t="shared" si="58"/>
        <v>5348.9299999999994</v>
      </c>
      <c r="K144" s="51"/>
      <c r="L144" s="45"/>
      <c r="M144" s="24">
        <f t="shared" si="59"/>
        <v>0</v>
      </c>
      <c r="N144" s="56"/>
      <c r="O144" s="56"/>
      <c r="P144" s="24">
        <f t="shared" si="60"/>
        <v>0</v>
      </c>
      <c r="Q144" s="25">
        <f t="shared" si="61"/>
        <v>5348.9299999999994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8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62">E148+E150+E152+E154</f>
        <v>0</v>
      </c>
      <c r="F146" s="17">
        <f t="shared" si="62"/>
        <v>0</v>
      </c>
      <c r="G146" s="17">
        <f t="shared" si="62"/>
        <v>32381</v>
      </c>
      <c r="H146" s="17">
        <f t="shared" si="62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63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64">SUM(N146:O146)</f>
        <v>0</v>
      </c>
      <c r="Q146" s="20">
        <f>P146+M146+J146</f>
        <v>327972</v>
      </c>
    </row>
    <row r="147" spans="1:17" ht="18" customHeight="1" thickBot="1" x14ac:dyDescent="0.25">
      <c r="A147" s="126"/>
      <c r="B147" s="127"/>
      <c r="C147" s="129"/>
      <c r="D147" s="137"/>
      <c r="E147" s="21">
        <f t="shared" si="62"/>
        <v>0</v>
      </c>
      <c r="F147" s="22">
        <f t="shared" si="62"/>
        <v>0</v>
      </c>
      <c r="G147" s="22">
        <f t="shared" si="62"/>
        <v>9485.1200000000008</v>
      </c>
      <c r="H147" s="22">
        <f t="shared" si="62"/>
        <v>131089.97</v>
      </c>
      <c r="I147" s="22">
        <f>I149+I151+I153+I155</f>
        <v>0</v>
      </c>
      <c r="J147" s="24">
        <f>SUM(E147:I147)</f>
        <v>140575.09</v>
      </c>
      <c r="K147" s="53">
        <f>K149+K151+K153+K155</f>
        <v>26891.81</v>
      </c>
      <c r="L147" s="22">
        <f>L149+L151+L153+L155</f>
        <v>0</v>
      </c>
      <c r="M147" s="24">
        <f t="shared" si="63"/>
        <v>26891.81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167466.9</v>
      </c>
    </row>
    <row r="148" spans="1:17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5">SUM(E148:I148)</f>
        <v>150546</v>
      </c>
      <c r="K148" s="54">
        <v>0</v>
      </c>
      <c r="L148" s="27">
        <v>0</v>
      </c>
      <c r="M148" s="29">
        <f t="shared" si="63"/>
        <v>0</v>
      </c>
      <c r="N148" s="54">
        <v>0</v>
      </c>
      <c r="O148" s="27">
        <v>0</v>
      </c>
      <c r="P148" s="29">
        <f t="shared" si="64"/>
        <v>0</v>
      </c>
      <c r="Q148" s="30">
        <f t="shared" ref="Q148:Q155" si="66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130389.97</v>
      </c>
      <c r="I149" s="43"/>
      <c r="J149" s="34">
        <f t="shared" si="65"/>
        <v>130389.97</v>
      </c>
      <c r="K149" s="55"/>
      <c r="L149" s="43"/>
      <c r="M149" s="34">
        <f t="shared" si="63"/>
        <v>0</v>
      </c>
      <c r="N149" s="55"/>
      <c r="O149" s="43"/>
      <c r="P149" s="34">
        <f t="shared" si="64"/>
        <v>0</v>
      </c>
      <c r="Q149" s="35">
        <f t="shared" si="66"/>
        <v>130389.97</v>
      </c>
    </row>
    <row r="150" spans="1:17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5"/>
        <v>5045</v>
      </c>
      <c r="K150" s="44">
        <v>0</v>
      </c>
      <c r="L150" s="38">
        <v>0</v>
      </c>
      <c r="M150" s="40">
        <f t="shared" si="63"/>
        <v>0</v>
      </c>
      <c r="N150" s="44">
        <v>0</v>
      </c>
      <c r="O150" s="38">
        <v>0</v>
      </c>
      <c r="P150" s="40">
        <f t="shared" si="64"/>
        <v>0</v>
      </c>
      <c r="Q150" s="41">
        <f t="shared" si="66"/>
        <v>5045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700</v>
      </c>
      <c r="I151" s="43"/>
      <c r="J151" s="34">
        <f t="shared" si="65"/>
        <v>700</v>
      </c>
      <c r="K151" s="55"/>
      <c r="L151" s="43"/>
      <c r="M151" s="34">
        <f t="shared" si="63"/>
        <v>0</v>
      </c>
      <c r="N151" s="55"/>
      <c r="O151" s="43"/>
      <c r="P151" s="34">
        <f t="shared" si="64"/>
        <v>0</v>
      </c>
      <c r="Q151" s="35">
        <f t="shared" si="66"/>
        <v>700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63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9485.1200000000008</v>
      </c>
      <c r="H153" s="43"/>
      <c r="I153" s="43"/>
      <c r="J153" s="34">
        <f>SUM(E153:I153)</f>
        <v>9485.1200000000008</v>
      </c>
      <c r="K153" s="55"/>
      <c r="L153" s="43"/>
      <c r="M153" s="34">
        <f t="shared" si="63"/>
        <v>0</v>
      </c>
      <c r="N153" s="55"/>
      <c r="O153" s="43"/>
      <c r="P153" s="34">
        <f>SUM(N153:O153)</f>
        <v>0</v>
      </c>
      <c r="Q153" s="35">
        <f>P153+M153+J153</f>
        <v>9485.1200000000008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5"/>
        <v>0</v>
      </c>
      <c r="K154" s="44">
        <v>140000</v>
      </c>
      <c r="L154" s="38">
        <v>0</v>
      </c>
      <c r="M154" s="40">
        <f t="shared" si="63"/>
        <v>140000</v>
      </c>
      <c r="N154" s="44">
        <v>0</v>
      </c>
      <c r="O154" s="38">
        <v>0</v>
      </c>
      <c r="P154" s="40">
        <f t="shared" si="64"/>
        <v>0</v>
      </c>
      <c r="Q154" s="41">
        <f t="shared" si="66"/>
        <v>140000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5"/>
        <v>0</v>
      </c>
      <c r="K155" s="56">
        <v>26891.81</v>
      </c>
      <c r="L155" s="45"/>
      <c r="M155" s="24">
        <f t="shared" si="63"/>
        <v>26891.81</v>
      </c>
      <c r="N155" s="56"/>
      <c r="O155" s="45"/>
      <c r="P155" s="24">
        <f t="shared" si="64"/>
        <v>0</v>
      </c>
      <c r="Q155" s="25">
        <f t="shared" si="66"/>
        <v>26891.81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8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</f>
        <v>31140</v>
      </c>
      <c r="F157" s="17">
        <f t="shared" ref="F157:I157" si="67">F159+F161+F163+F165+F167+F169+F171++F173+F175+F177</f>
        <v>10387</v>
      </c>
      <c r="G157" s="17">
        <f t="shared" si="67"/>
        <v>97530</v>
      </c>
      <c r="H157" s="17">
        <f t="shared" si="67"/>
        <v>0</v>
      </c>
      <c r="I157" s="17">
        <f t="shared" si="67"/>
        <v>0</v>
      </c>
      <c r="J157" s="19">
        <f t="shared" ref="J157:J170" si="68">SUM(E157:I157)</f>
        <v>139057</v>
      </c>
      <c r="K157" s="52">
        <f>K159+K161+K163+K165+K167+K169+K171++K173+K175+K177</f>
        <v>5000</v>
      </c>
      <c r="L157" s="17">
        <f t="shared" ref="L157" si="69">L159+L161+L163+L165+L167+L169+L171++L173+L175+L177</f>
        <v>0</v>
      </c>
      <c r="M157" s="19">
        <f t="shared" ref="M157:M170" si="70">SUM(K157:L157)</f>
        <v>5000</v>
      </c>
      <c r="N157" s="52">
        <f t="shared" ref="N157:O157" si="71">N159+N161+N163+N165+N167+N169+N171++N173+N175+N177</f>
        <v>0</v>
      </c>
      <c r="O157" s="17">
        <f t="shared" si="71"/>
        <v>0</v>
      </c>
      <c r="P157" s="19">
        <f>SUM(N157:O157)</f>
        <v>0</v>
      </c>
      <c r="Q157" s="20">
        <f t="shared" ref="Q157:Q178" si="72">P157+M157+J157</f>
        <v>144057</v>
      </c>
    </row>
    <row r="158" spans="1:17" ht="18" customHeight="1" x14ac:dyDescent="0.2">
      <c r="A158" s="133"/>
      <c r="B158" s="134"/>
      <c r="C158" s="135"/>
      <c r="D158" s="131"/>
      <c r="E158" s="31">
        <f t="shared" ref="E158:I158" si="73">E160+E162+E164+E166+E168+E170+E172++E174+E176+E178</f>
        <v>5910.94</v>
      </c>
      <c r="F158" s="32">
        <f t="shared" si="73"/>
        <v>2221.42</v>
      </c>
      <c r="G158" s="32">
        <f t="shared" si="73"/>
        <v>21250.15</v>
      </c>
      <c r="H158" s="32">
        <f t="shared" si="73"/>
        <v>170.78</v>
      </c>
      <c r="I158" s="32">
        <f t="shared" si="73"/>
        <v>0</v>
      </c>
      <c r="J158" s="34">
        <f t="shared" si="68"/>
        <v>29553.29</v>
      </c>
      <c r="K158" s="57">
        <f t="shared" ref="K158:L158" si="74">K160+K162+K164+K166+K168+K170+K172++K174+K176+K178</f>
        <v>0</v>
      </c>
      <c r="L158" s="32">
        <f t="shared" si="74"/>
        <v>0</v>
      </c>
      <c r="M158" s="34">
        <f t="shared" si="70"/>
        <v>0</v>
      </c>
      <c r="N158" s="57">
        <f t="shared" ref="N158:O158" si="75">N160+N162+N164+N166+N168+N170+N172++N174+N176+N178</f>
        <v>0</v>
      </c>
      <c r="O158" s="32">
        <f t="shared" si="75"/>
        <v>0</v>
      </c>
      <c r="P158" s="34">
        <f t="shared" ref="P158:P170" si="76">SUM(N158:O158)</f>
        <v>0</v>
      </c>
      <c r="Q158" s="35">
        <f t="shared" si="72"/>
        <v>29553.29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8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6"/>
        <v>0</v>
      </c>
      <c r="Q159" s="30">
        <f t="shared" si="72"/>
        <v>41527</v>
      </c>
    </row>
    <row r="160" spans="1:17" x14ac:dyDescent="0.2">
      <c r="A160" s="111"/>
      <c r="B160" s="113"/>
      <c r="C160" s="115"/>
      <c r="D160" s="36"/>
      <c r="E160" s="42">
        <v>5910.94</v>
      </c>
      <c r="F160" s="43">
        <v>2221.42</v>
      </c>
      <c r="G160" s="43"/>
      <c r="H160" s="43">
        <v>170.78</v>
      </c>
      <c r="I160" s="43"/>
      <c r="J160" s="34">
        <f t="shared" si="68"/>
        <v>8303.14</v>
      </c>
      <c r="K160" s="42"/>
      <c r="L160" s="43"/>
      <c r="M160" s="34">
        <f t="shared" si="70"/>
        <v>0</v>
      </c>
      <c r="N160" s="55"/>
      <c r="O160" s="43"/>
      <c r="P160" s="34">
        <f t="shared" si="76"/>
        <v>0</v>
      </c>
      <c r="Q160" s="35">
        <f t="shared" si="72"/>
        <v>8303.14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8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6"/>
        <v>0</v>
      </c>
      <c r="Q161" s="41">
        <f t="shared" si="72"/>
        <v>50000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5580.87</v>
      </c>
      <c r="H162" s="43"/>
      <c r="I162" s="43"/>
      <c r="J162" s="34">
        <f t="shared" si="68"/>
        <v>5580.87</v>
      </c>
      <c r="K162" s="55"/>
      <c r="L162" s="43"/>
      <c r="M162" s="34">
        <f t="shared" si="70"/>
        <v>0</v>
      </c>
      <c r="N162" s="55"/>
      <c r="O162" s="43"/>
      <c r="P162" s="34">
        <f t="shared" si="76"/>
        <v>0</v>
      </c>
      <c r="Q162" s="35">
        <f t="shared" si="72"/>
        <v>5580.87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8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6"/>
        <v>0</v>
      </c>
      <c r="Q163" s="41">
        <f t="shared" si="72"/>
        <v>4000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2876.08</v>
      </c>
      <c r="H164" s="43"/>
      <c r="I164" s="43"/>
      <c r="J164" s="34">
        <f t="shared" si="68"/>
        <v>2876.08</v>
      </c>
      <c r="K164" s="55"/>
      <c r="L164" s="43"/>
      <c r="M164" s="34">
        <f t="shared" si="70"/>
        <v>0</v>
      </c>
      <c r="N164" s="55"/>
      <c r="O164" s="43"/>
      <c r="P164" s="34">
        <f t="shared" si="76"/>
        <v>0</v>
      </c>
      <c r="Q164" s="35">
        <f t="shared" si="72"/>
        <v>2876.08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8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72"/>
        <v>5000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2304</v>
      </c>
      <c r="H166" s="43"/>
      <c r="I166" s="43"/>
      <c r="J166" s="34">
        <f t="shared" si="68"/>
        <v>2304</v>
      </c>
      <c r="K166" s="55"/>
      <c r="L166" s="43"/>
      <c r="M166" s="34">
        <f t="shared" ref="M166" si="77">SUM(K166:L166)</f>
        <v>0</v>
      </c>
      <c r="N166" s="55"/>
      <c r="O166" s="43"/>
      <c r="P166" s="34">
        <f t="shared" ref="P166" si="78">SUM(N166:O166)</f>
        <v>0</v>
      </c>
      <c r="Q166" s="35">
        <f t="shared" si="72"/>
        <v>2304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8822.91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8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6"/>
        <v>0</v>
      </c>
      <c r="Q169" s="41">
        <f t="shared" si="72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8"/>
        <v>0</v>
      </c>
      <c r="K170" s="55">
        <v>0</v>
      </c>
      <c r="L170" s="43"/>
      <c r="M170" s="34">
        <f t="shared" si="70"/>
        <v>0</v>
      </c>
      <c r="N170" s="55"/>
      <c r="O170" s="43"/>
      <c r="P170" s="34">
        <f t="shared" si="76"/>
        <v>0</v>
      </c>
      <c r="Q170" s="35">
        <f t="shared" si="72"/>
        <v>0</v>
      </c>
    </row>
    <row r="171" spans="1:17" x14ac:dyDescent="0.2">
      <c r="A171" s="111" t="s">
        <v>147</v>
      </c>
      <c r="B171" s="113"/>
      <c r="C171" s="115" t="s">
        <v>277</v>
      </c>
      <c r="D171" s="13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9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80">SUM(N171:O171)</f>
        <v>0</v>
      </c>
      <c r="Q171" s="41">
        <f t="shared" si="72"/>
        <v>2900</v>
      </c>
    </row>
    <row r="172" spans="1:17" x14ac:dyDescent="0.2">
      <c r="A172" s="111"/>
      <c r="B172" s="113"/>
      <c r="C172" s="115"/>
      <c r="D172" s="131"/>
      <c r="E172" s="42"/>
      <c r="F172" s="43"/>
      <c r="G172" s="43">
        <v>666.29</v>
      </c>
      <c r="H172" s="43"/>
      <c r="I172" s="43"/>
      <c r="J172" s="34">
        <f t="shared" ref="J172:J178" si="81">SUM(E172:I172)</f>
        <v>666.29</v>
      </c>
      <c r="K172" s="55"/>
      <c r="L172" s="43"/>
      <c r="M172" s="34">
        <f t="shared" ref="M172:M178" si="82">SUM(K172:L172)</f>
        <v>0</v>
      </c>
      <c r="N172" s="55"/>
      <c r="O172" s="43"/>
      <c r="P172" s="34">
        <f t="shared" ref="P172" si="83">SUM(N172:O172)</f>
        <v>0</v>
      </c>
      <c r="Q172" s="35">
        <f t="shared" si="72"/>
        <v>666.29</v>
      </c>
    </row>
    <row r="173" spans="1:17" x14ac:dyDescent="0.2">
      <c r="A173" s="111" t="s">
        <v>147</v>
      </c>
      <c r="B173" s="113"/>
      <c r="C173" s="115" t="s">
        <v>226</v>
      </c>
      <c r="D173" s="13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84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85">SUM(N173:O173)</f>
        <v>0</v>
      </c>
      <c r="Q173" s="41">
        <f t="shared" si="72"/>
        <v>150</v>
      </c>
    </row>
    <row r="174" spans="1:17" x14ac:dyDescent="0.2">
      <c r="A174" s="111"/>
      <c r="B174" s="113"/>
      <c r="C174" s="115"/>
      <c r="D174" s="131"/>
      <c r="E174" s="42"/>
      <c r="F174" s="43"/>
      <c r="G174" s="43">
        <v>0</v>
      </c>
      <c r="H174" s="43"/>
      <c r="I174" s="43"/>
      <c r="J174" s="34">
        <f t="shared" si="81"/>
        <v>0</v>
      </c>
      <c r="K174" s="55"/>
      <c r="L174" s="43"/>
      <c r="M174" s="34">
        <f t="shared" si="82"/>
        <v>0</v>
      </c>
      <c r="N174" s="55"/>
      <c r="O174" s="43"/>
      <c r="P174" s="34">
        <f t="shared" ref="P174" si="86">SUM(N174:O174)</f>
        <v>0</v>
      </c>
      <c r="Q174" s="35">
        <f t="shared" si="72"/>
        <v>0</v>
      </c>
    </row>
    <row r="175" spans="1:17" x14ac:dyDescent="0.2">
      <c r="A175" s="111" t="s">
        <v>275</v>
      </c>
      <c r="B175" s="113"/>
      <c r="C175" s="115" t="s">
        <v>148</v>
      </c>
      <c r="D175" s="13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7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8">SUM(N175:O175)</f>
        <v>0</v>
      </c>
      <c r="Q175" s="41">
        <f t="shared" si="72"/>
        <v>8000</v>
      </c>
    </row>
    <row r="176" spans="1:17" x14ac:dyDescent="0.2">
      <c r="A176" s="111"/>
      <c r="B176" s="113"/>
      <c r="C176" s="115"/>
      <c r="D176" s="131"/>
      <c r="E176" s="42"/>
      <c r="F176" s="43"/>
      <c r="G176" s="43">
        <v>0</v>
      </c>
      <c r="H176" s="43"/>
      <c r="I176" s="43"/>
      <c r="J176" s="34">
        <f t="shared" si="81"/>
        <v>0</v>
      </c>
      <c r="K176" s="55"/>
      <c r="L176" s="43"/>
      <c r="M176" s="34">
        <f t="shared" si="82"/>
        <v>0</v>
      </c>
      <c r="N176" s="55"/>
      <c r="O176" s="43"/>
      <c r="P176" s="34">
        <f t="shared" ref="P176:P178" si="89">SUM(N176:O176)</f>
        <v>0</v>
      </c>
      <c r="Q176" s="35">
        <f t="shared" si="72"/>
        <v>0</v>
      </c>
    </row>
    <row r="177" spans="1:17" x14ac:dyDescent="0.2">
      <c r="A177" s="111" t="s">
        <v>147</v>
      </c>
      <c r="B177" s="113"/>
      <c r="C177" s="115" t="s">
        <v>278</v>
      </c>
      <c r="D177" s="13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81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9"/>
        <v>0</v>
      </c>
      <c r="Q177" s="41">
        <f t="shared" si="72"/>
        <v>2000</v>
      </c>
    </row>
    <row r="178" spans="1:17" ht="13.5" thickBot="1" x14ac:dyDescent="0.25">
      <c r="A178" s="112"/>
      <c r="B178" s="114"/>
      <c r="C178" s="116"/>
      <c r="D178" s="122"/>
      <c r="E178" s="51"/>
      <c r="F178" s="45"/>
      <c r="G178" s="45">
        <v>1000</v>
      </c>
      <c r="H178" s="45"/>
      <c r="I178" s="45"/>
      <c r="J178" s="24">
        <f t="shared" si="81"/>
        <v>1000</v>
      </c>
      <c r="K178" s="56"/>
      <c r="L178" s="45"/>
      <c r="M178" s="24">
        <f t="shared" si="82"/>
        <v>0</v>
      </c>
      <c r="N178" s="56"/>
      <c r="O178" s="45"/>
      <c r="P178" s="24">
        <f t="shared" si="89"/>
        <v>0</v>
      </c>
      <c r="Q178" s="25">
        <f t="shared" si="72"/>
        <v>1000</v>
      </c>
    </row>
    <row r="179" spans="1:17" s="104" customFormat="1" hidden="1" x14ac:dyDescent="0.2">
      <c r="A179" s="100"/>
      <c r="B179" s="100"/>
      <c r="C179" s="101"/>
      <c r="D179" s="100"/>
      <c r="E179" s="102"/>
      <c r="F179" s="102"/>
      <c r="G179" s="102"/>
      <c r="H179" s="102"/>
      <c r="I179" s="102"/>
      <c r="J179" s="103"/>
      <c r="K179" s="102"/>
      <c r="L179" s="102"/>
      <c r="M179" s="103"/>
      <c r="N179" s="102"/>
      <c r="O179" s="102"/>
      <c r="P179" s="103"/>
      <c r="Q179" s="103"/>
    </row>
    <row r="180" spans="1:17" s="104" customFormat="1" hidden="1" x14ac:dyDescent="0.2">
      <c r="A180" s="100"/>
      <c r="B180" s="100"/>
      <c r="C180" s="101"/>
      <c r="D180" s="100"/>
      <c r="E180" s="102"/>
      <c r="F180" s="102"/>
      <c r="G180" s="102"/>
      <c r="H180" s="102"/>
      <c r="I180" s="102"/>
      <c r="J180" s="103"/>
      <c r="K180" s="102"/>
      <c r="L180" s="102"/>
      <c r="M180" s="103"/>
      <c r="N180" s="102"/>
      <c r="O180" s="102"/>
      <c r="P180" s="103"/>
      <c r="Q180" s="103"/>
    </row>
    <row r="181" spans="1:17" s="104" customFormat="1" hidden="1" x14ac:dyDescent="0.2">
      <c r="A181" s="100"/>
      <c r="B181" s="100"/>
      <c r="C181" s="101"/>
      <c r="D181" s="100"/>
      <c r="E181" s="102"/>
      <c r="F181" s="102"/>
      <c r="G181" s="102"/>
      <c r="H181" s="102"/>
      <c r="I181" s="102"/>
      <c r="J181" s="103"/>
      <c r="K181" s="102"/>
      <c r="L181" s="102"/>
      <c r="M181" s="103"/>
      <c r="N181" s="102"/>
      <c r="O181" s="102"/>
      <c r="P181" s="103"/>
      <c r="Q181" s="103"/>
    </row>
    <row r="182" spans="1:17" s="104" customFormat="1" hidden="1" x14ac:dyDescent="0.2">
      <c r="A182" s="100"/>
      <c r="B182" s="100"/>
      <c r="C182" s="101"/>
      <c r="D182" s="100"/>
      <c r="E182" s="102"/>
      <c r="F182" s="102"/>
      <c r="G182" s="102"/>
      <c r="H182" s="102"/>
      <c r="I182" s="102"/>
      <c r="J182" s="103"/>
      <c r="K182" s="102"/>
      <c r="L182" s="102"/>
      <c r="M182" s="103"/>
      <c r="N182" s="102"/>
      <c r="O182" s="102"/>
      <c r="P182" s="103"/>
      <c r="Q182" s="103"/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8" customHeight="1" x14ac:dyDescent="0.2">
      <c r="A184" s="124" t="s">
        <v>149</v>
      </c>
      <c r="B184" s="125"/>
      <c r="C184" s="128" t="s">
        <v>150</v>
      </c>
      <c r="D184" s="121"/>
      <c r="E184" s="16">
        <f>E186+E188+E190+E192++E206+E208+E210+E218+E220</f>
        <v>92946</v>
      </c>
      <c r="F184" s="17">
        <f t="shared" ref="F184:H184" si="90">F186+F188+F190+F192++F206+F208+F210+F218+F220</f>
        <v>32489</v>
      </c>
      <c r="G184" s="17">
        <f>G186+G188+G190+G192++G206+G208+G210+G218+G220</f>
        <v>283009</v>
      </c>
      <c r="H184" s="17">
        <f t="shared" si="90"/>
        <v>500</v>
      </c>
      <c r="I184" s="17">
        <f>I186+I188+I190+I192++I206+I208+I210+I218+I220</f>
        <v>600</v>
      </c>
      <c r="J184" s="19">
        <f>SUM(E184:I184)</f>
        <v>409544</v>
      </c>
      <c r="K184" s="52">
        <f>K186+K188+K190+K192++K206+K208+K210+K218+K220</f>
        <v>408307</v>
      </c>
      <c r="L184" s="17">
        <f>L186+L188+L190+L192++L206+L208+L210+L218+L220</f>
        <v>0</v>
      </c>
      <c r="M184" s="19">
        <f t="shared" ref="M184:M211" si="91">SUM(K184:L184)</f>
        <v>408307</v>
      </c>
      <c r="N184" s="52">
        <f>N186+N188+N190+N192++N206+N208+N210+N218+N220</f>
        <v>0</v>
      </c>
      <c r="O184" s="17">
        <f>O186+O188+O190+O192++O206+O208+O210+O218+O220</f>
        <v>90700</v>
      </c>
      <c r="P184" s="19">
        <f>SUM(N184:O184)</f>
        <v>90700</v>
      </c>
      <c r="Q184" s="20">
        <f>P184+M184+J184</f>
        <v>908551</v>
      </c>
    </row>
    <row r="185" spans="1:17" ht="18" customHeight="1" thickBot="1" x14ac:dyDescent="0.25">
      <c r="A185" s="126"/>
      <c r="B185" s="127"/>
      <c r="C185" s="129"/>
      <c r="D185" s="122"/>
      <c r="E185" s="21">
        <f t="shared" ref="E185:I185" si="92">E187+E189+E191+E193++E207+E209+E211+E219+E221</f>
        <v>25704.080000000002</v>
      </c>
      <c r="F185" s="22">
        <f t="shared" si="92"/>
        <v>8697.2899999999991</v>
      </c>
      <c r="G185" s="22">
        <f t="shared" si="92"/>
        <v>56159.869999999995</v>
      </c>
      <c r="H185" s="22">
        <f t="shared" si="92"/>
        <v>319.29000000000002</v>
      </c>
      <c r="I185" s="22">
        <f t="shared" si="92"/>
        <v>527.49</v>
      </c>
      <c r="J185" s="24">
        <f t="shared" ref="J185:J221" si="93">SUM(E185:I185)</f>
        <v>91408.01999999999</v>
      </c>
      <c r="K185" s="53">
        <f t="shared" ref="K185:L185" si="94">K187+K189+K191+K193++K207+K209+K211+K219+K221</f>
        <v>0</v>
      </c>
      <c r="L185" s="22">
        <f t="shared" si="94"/>
        <v>0</v>
      </c>
      <c r="M185" s="24">
        <f t="shared" si="91"/>
        <v>0</v>
      </c>
      <c r="N185" s="53">
        <f>N187+N189+N191+N193++N207+N209+N211+N219+N221</f>
        <v>0</v>
      </c>
      <c r="O185" s="22">
        <f t="shared" ref="O185" si="95">O187+O189+O191+O193++O207+O209+O211+O219+O221</f>
        <v>17363.97</v>
      </c>
      <c r="P185" s="24">
        <f t="shared" ref="P185:P221" si="96">SUM(N185:O185)</f>
        <v>17363.97</v>
      </c>
      <c r="Q185" s="25">
        <f t="shared" ref="Q185:Q221" si="97">P185+M185+J185</f>
        <v>108771.98999999999</v>
      </c>
    </row>
    <row r="186" spans="1:17" ht="12" customHeight="1" x14ac:dyDescent="0.2">
      <c r="A186" s="132" t="s">
        <v>151</v>
      </c>
      <c r="B186" s="118"/>
      <c r="C186" s="120" t="s">
        <v>280</v>
      </c>
      <c r="D186" s="49" t="s">
        <v>26</v>
      </c>
      <c r="E186" s="26">
        <v>45315</v>
      </c>
      <c r="F186" s="27">
        <v>15841</v>
      </c>
      <c r="G186" s="27">
        <v>15160</v>
      </c>
      <c r="H186" s="27">
        <v>200</v>
      </c>
      <c r="I186" s="27">
        <v>0</v>
      </c>
      <c r="J186" s="29">
        <f t="shared" si="93"/>
        <v>76516</v>
      </c>
      <c r="K186" s="54">
        <v>0</v>
      </c>
      <c r="L186" s="27">
        <v>0</v>
      </c>
      <c r="M186" s="29">
        <f t="shared" si="91"/>
        <v>0</v>
      </c>
      <c r="N186" s="54">
        <v>0</v>
      </c>
      <c r="O186" s="27">
        <v>0</v>
      </c>
      <c r="P186" s="29">
        <f t="shared" si="96"/>
        <v>0</v>
      </c>
      <c r="Q186" s="30">
        <f t="shared" si="97"/>
        <v>76516</v>
      </c>
    </row>
    <row r="187" spans="1:17" ht="12" customHeight="1" x14ac:dyDescent="0.2">
      <c r="A187" s="123"/>
      <c r="B187" s="113"/>
      <c r="C187" s="115"/>
      <c r="D187" s="36"/>
      <c r="E187" s="42">
        <v>16254.85</v>
      </c>
      <c r="F187" s="43">
        <v>5291.73</v>
      </c>
      <c r="G187" s="43">
        <v>3806.7</v>
      </c>
      <c r="H187" s="43">
        <v>319.29000000000002</v>
      </c>
      <c r="I187" s="43"/>
      <c r="J187" s="34">
        <f t="shared" si="93"/>
        <v>25672.570000000003</v>
      </c>
      <c r="K187" s="55"/>
      <c r="L187" s="43"/>
      <c r="M187" s="34">
        <f t="shared" si="91"/>
        <v>0</v>
      </c>
      <c r="N187" s="55"/>
      <c r="O187" s="43"/>
      <c r="P187" s="34">
        <f t="shared" si="96"/>
        <v>0</v>
      </c>
      <c r="Q187" s="35">
        <f t="shared" si="97"/>
        <v>25672.570000000003</v>
      </c>
    </row>
    <row r="188" spans="1:17" ht="12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2300</v>
      </c>
      <c r="H188" s="38">
        <v>0</v>
      </c>
      <c r="I188" s="38">
        <v>0</v>
      </c>
      <c r="J188" s="29">
        <f t="shared" si="93"/>
        <v>2300</v>
      </c>
      <c r="K188" s="44">
        <v>0</v>
      </c>
      <c r="L188" s="38">
        <v>0</v>
      </c>
      <c r="M188" s="40">
        <f t="shared" si="91"/>
        <v>0</v>
      </c>
      <c r="N188" s="44">
        <v>0</v>
      </c>
      <c r="O188" s="38">
        <v>0</v>
      </c>
      <c r="P188" s="40">
        <f t="shared" si="96"/>
        <v>0</v>
      </c>
      <c r="Q188" s="41">
        <f t="shared" si="97"/>
        <v>2300</v>
      </c>
    </row>
    <row r="189" spans="1:17" ht="12" customHeight="1" x14ac:dyDescent="0.2">
      <c r="A189" s="111"/>
      <c r="B189" s="113"/>
      <c r="C189" s="115"/>
      <c r="D189" s="36"/>
      <c r="E189" s="42"/>
      <c r="F189" s="43"/>
      <c r="G189" s="43">
        <v>72</v>
      </c>
      <c r="H189" s="43"/>
      <c r="I189" s="43"/>
      <c r="J189" s="34">
        <f t="shared" si="93"/>
        <v>72</v>
      </c>
      <c r="K189" s="55"/>
      <c r="L189" s="43"/>
      <c r="M189" s="34">
        <f t="shared" si="91"/>
        <v>0</v>
      </c>
      <c r="N189" s="55"/>
      <c r="O189" s="43"/>
      <c r="P189" s="34">
        <f t="shared" si="96"/>
        <v>0</v>
      </c>
      <c r="Q189" s="35">
        <f t="shared" si="97"/>
        <v>72</v>
      </c>
    </row>
    <row r="190" spans="1:17" ht="12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17100</v>
      </c>
      <c r="H190" s="38">
        <v>0</v>
      </c>
      <c r="I190" s="38">
        <v>0</v>
      </c>
      <c r="J190" s="29">
        <f t="shared" si="93"/>
        <v>17100</v>
      </c>
      <c r="K190" s="44">
        <v>0</v>
      </c>
      <c r="L190" s="38">
        <v>0</v>
      </c>
      <c r="M190" s="40">
        <f t="shared" si="91"/>
        <v>0</v>
      </c>
      <c r="N190" s="44">
        <v>0</v>
      </c>
      <c r="O190" s="38">
        <v>0</v>
      </c>
      <c r="P190" s="40">
        <f t="shared" si="96"/>
        <v>0</v>
      </c>
      <c r="Q190" s="41">
        <f t="shared" si="97"/>
        <v>17100</v>
      </c>
    </row>
    <row r="191" spans="1:17" ht="12" customHeight="1" x14ac:dyDescent="0.2">
      <c r="A191" s="111"/>
      <c r="B191" s="113"/>
      <c r="C191" s="115"/>
      <c r="D191" s="36"/>
      <c r="E191" s="42"/>
      <c r="F191" s="43"/>
      <c r="G191" s="43">
        <v>1255.05</v>
      </c>
      <c r="H191" s="43"/>
      <c r="I191" s="43"/>
      <c r="J191" s="34">
        <f t="shared" si="93"/>
        <v>1255.05</v>
      </c>
      <c r="K191" s="55"/>
      <c r="L191" s="43"/>
      <c r="M191" s="34">
        <f t="shared" si="91"/>
        <v>0</v>
      </c>
      <c r="N191" s="55"/>
      <c r="O191" s="43"/>
      <c r="P191" s="34">
        <f t="shared" si="96"/>
        <v>0</v>
      </c>
      <c r="Q191" s="35">
        <f t="shared" si="97"/>
        <v>1255.05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98">F194+F196+F198+F200+F202+F204</f>
        <v>0</v>
      </c>
      <c r="G192" s="38">
        <f t="shared" si="98"/>
        <v>13000</v>
      </c>
      <c r="H192" s="38">
        <f t="shared" si="98"/>
        <v>0</v>
      </c>
      <c r="I192" s="38">
        <f t="shared" si="98"/>
        <v>600</v>
      </c>
      <c r="J192" s="29">
        <f t="shared" si="93"/>
        <v>13600</v>
      </c>
      <c r="K192" s="44">
        <f t="shared" ref="K192:L193" si="99">K194+K196+K198+K200+K202+K204</f>
        <v>0</v>
      </c>
      <c r="L192" s="38">
        <f t="shared" si="99"/>
        <v>0</v>
      </c>
      <c r="M192" s="40">
        <f t="shared" si="91"/>
        <v>0</v>
      </c>
      <c r="N192" s="44">
        <f t="shared" ref="N192:O193" si="100">N194+N196+N198+N200+N202+N204</f>
        <v>0</v>
      </c>
      <c r="O192" s="38">
        <f>O194+O196+O198+O200+O202+O204</f>
        <v>90700</v>
      </c>
      <c r="P192" s="40">
        <f t="shared" si="96"/>
        <v>90700</v>
      </c>
      <c r="Q192" s="41">
        <f>P192+M192+J192</f>
        <v>104300</v>
      </c>
    </row>
    <row r="193" spans="1:17" x14ac:dyDescent="0.2">
      <c r="A193" s="111"/>
      <c r="B193" s="113"/>
      <c r="C193" s="115"/>
      <c r="D193" s="36"/>
      <c r="E193" s="42">
        <f t="shared" ref="E193:I193" si="101">E195+E197+E199+E201+E203+E205</f>
        <v>0</v>
      </c>
      <c r="F193" s="57">
        <f t="shared" si="101"/>
        <v>0</v>
      </c>
      <c r="G193" s="57">
        <f t="shared" si="101"/>
        <v>2525.9299999999998</v>
      </c>
      <c r="H193" s="57">
        <f t="shared" si="101"/>
        <v>0</v>
      </c>
      <c r="I193" s="57">
        <f t="shared" si="101"/>
        <v>527.49</v>
      </c>
      <c r="J193" s="34">
        <f t="shared" si="93"/>
        <v>3053.42</v>
      </c>
      <c r="K193" s="57">
        <f t="shared" si="99"/>
        <v>0</v>
      </c>
      <c r="L193" s="32">
        <f t="shared" si="99"/>
        <v>0</v>
      </c>
      <c r="M193" s="34">
        <f t="shared" si="91"/>
        <v>0</v>
      </c>
      <c r="N193" s="57">
        <f t="shared" si="100"/>
        <v>0</v>
      </c>
      <c r="O193" s="32">
        <f t="shared" si="100"/>
        <v>17363.97</v>
      </c>
      <c r="P193" s="34">
        <f t="shared" si="96"/>
        <v>17363.97</v>
      </c>
      <c r="Q193" s="35">
        <f t="shared" ref="Q193:Q205" si="102">P193+M193+J193</f>
        <v>20417.39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93"/>
        <v>1500</v>
      </c>
      <c r="K194" s="44">
        <v>0</v>
      </c>
      <c r="L194" s="38">
        <v>0</v>
      </c>
      <c r="M194" s="40">
        <f t="shared" si="91"/>
        <v>0</v>
      </c>
      <c r="N194" s="44">
        <v>0</v>
      </c>
      <c r="O194" s="38">
        <v>10000</v>
      </c>
      <c r="P194" s="40">
        <f t="shared" si="96"/>
        <v>10000</v>
      </c>
      <c r="Q194" s="41">
        <f t="shared" si="102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381.51</v>
      </c>
      <c r="H195" s="43"/>
      <c r="I195" s="43"/>
      <c r="J195" s="34">
        <f t="shared" si="93"/>
        <v>381.51</v>
      </c>
      <c r="K195" s="55"/>
      <c r="L195" s="43"/>
      <c r="M195" s="34">
        <f t="shared" si="91"/>
        <v>0</v>
      </c>
      <c r="N195" s="55"/>
      <c r="O195" s="43">
        <v>0</v>
      </c>
      <c r="P195" s="34">
        <f t="shared" si="96"/>
        <v>0</v>
      </c>
      <c r="Q195" s="35">
        <f t="shared" si="102"/>
        <v>381.51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2100</v>
      </c>
      <c r="H196" s="38">
        <v>0</v>
      </c>
      <c r="I196" s="38">
        <v>0</v>
      </c>
      <c r="J196" s="29">
        <f t="shared" si="93"/>
        <v>2100</v>
      </c>
      <c r="K196" s="44">
        <v>0</v>
      </c>
      <c r="L196" s="38">
        <v>0</v>
      </c>
      <c r="M196" s="40">
        <f t="shared" si="91"/>
        <v>0</v>
      </c>
      <c r="N196" s="44">
        <v>0</v>
      </c>
      <c r="O196" s="38">
        <v>53376</v>
      </c>
      <c r="P196" s="40">
        <f t="shared" si="96"/>
        <v>53376</v>
      </c>
      <c r="Q196" s="41">
        <f t="shared" si="102"/>
        <v>55476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490.48</v>
      </c>
      <c r="H197" s="43"/>
      <c r="I197" s="43"/>
      <c r="J197" s="34">
        <f t="shared" si="93"/>
        <v>490.48</v>
      </c>
      <c r="K197" s="55"/>
      <c r="L197" s="43"/>
      <c r="M197" s="34">
        <f t="shared" si="91"/>
        <v>0</v>
      </c>
      <c r="N197" s="55"/>
      <c r="O197" s="43">
        <v>13343.97</v>
      </c>
      <c r="P197" s="34">
        <f t="shared" si="96"/>
        <v>13343.97</v>
      </c>
      <c r="Q197" s="35">
        <f t="shared" si="102"/>
        <v>13834.449999999999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93"/>
        <v>2500</v>
      </c>
      <c r="K198" s="44">
        <v>0</v>
      </c>
      <c r="L198" s="38">
        <v>0</v>
      </c>
      <c r="M198" s="40">
        <f t="shared" ref="M198:M199" si="103">SUM(K198:L198)</f>
        <v>0</v>
      </c>
      <c r="N198" s="44">
        <v>0</v>
      </c>
      <c r="O198" s="38">
        <v>11244</v>
      </c>
      <c r="P198" s="40">
        <f t="shared" ref="P198:P199" si="104">SUM(N198:O198)</f>
        <v>11244</v>
      </c>
      <c r="Q198" s="41">
        <f t="shared" si="102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627.04999999999995</v>
      </c>
      <c r="H199" s="43"/>
      <c r="I199" s="43"/>
      <c r="J199" s="34">
        <f t="shared" si="93"/>
        <v>627.04999999999995</v>
      </c>
      <c r="K199" s="55"/>
      <c r="L199" s="43"/>
      <c r="M199" s="34">
        <f t="shared" si="103"/>
        <v>0</v>
      </c>
      <c r="N199" s="55"/>
      <c r="O199" s="43">
        <v>0</v>
      </c>
      <c r="P199" s="34">
        <f t="shared" si="104"/>
        <v>0</v>
      </c>
      <c r="Q199" s="35">
        <f t="shared" si="102"/>
        <v>627.04999999999995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93"/>
        <v>900</v>
      </c>
      <c r="K200" s="44">
        <v>0</v>
      </c>
      <c r="L200" s="38">
        <v>0</v>
      </c>
      <c r="M200" s="40">
        <f t="shared" si="91"/>
        <v>0</v>
      </c>
      <c r="N200" s="44">
        <v>0</v>
      </c>
      <c r="O200" s="38">
        <v>16080</v>
      </c>
      <c r="P200" s="40">
        <f t="shared" si="96"/>
        <v>16080</v>
      </c>
      <c r="Q200" s="41">
        <f t="shared" si="102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100.04</v>
      </c>
      <c r="H201" s="43"/>
      <c r="I201" s="43"/>
      <c r="J201" s="34">
        <f t="shared" si="93"/>
        <v>100.04</v>
      </c>
      <c r="K201" s="55"/>
      <c r="L201" s="43"/>
      <c r="M201" s="34">
        <f t="shared" si="91"/>
        <v>0</v>
      </c>
      <c r="N201" s="55"/>
      <c r="O201" s="43">
        <v>4020</v>
      </c>
      <c r="P201" s="34">
        <f t="shared" si="96"/>
        <v>4020</v>
      </c>
      <c r="Q201" s="35">
        <f t="shared" si="102"/>
        <v>4120.04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6000</v>
      </c>
      <c r="H202" s="38">
        <v>0</v>
      </c>
      <c r="I202" s="38">
        <v>600</v>
      </c>
      <c r="J202" s="29">
        <f t="shared" ref="J202:J205" si="105">SUM(E202:I202)</f>
        <v>6600</v>
      </c>
      <c r="K202" s="44">
        <v>0</v>
      </c>
      <c r="L202" s="38">
        <v>0</v>
      </c>
      <c r="M202" s="40">
        <f t="shared" ref="M202:M205" si="106">SUM(K202:L202)</f>
        <v>0</v>
      </c>
      <c r="N202" s="44">
        <v>0</v>
      </c>
      <c r="O202" s="38">
        <v>0</v>
      </c>
      <c r="P202" s="40">
        <f t="shared" ref="P202:P205" si="107">SUM(N202:O202)</f>
        <v>0</v>
      </c>
      <c r="Q202" s="41">
        <f t="shared" si="102"/>
        <v>6600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926.85</v>
      </c>
      <c r="H203" s="43"/>
      <c r="I203" s="43">
        <v>164.87</v>
      </c>
      <c r="J203" s="34">
        <f t="shared" si="105"/>
        <v>1091.72</v>
      </c>
      <c r="K203" s="55"/>
      <c r="L203" s="43"/>
      <c r="M203" s="34">
        <f t="shared" si="106"/>
        <v>0</v>
      </c>
      <c r="N203" s="55"/>
      <c r="O203" s="43"/>
      <c r="P203" s="34">
        <f t="shared" si="107"/>
        <v>0</v>
      </c>
      <c r="Q203" s="35">
        <f t="shared" si="102"/>
        <v>1091.72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105"/>
        <v>0</v>
      </c>
      <c r="K204" s="44">
        <v>0</v>
      </c>
      <c r="L204" s="38">
        <v>0</v>
      </c>
      <c r="M204" s="40">
        <f t="shared" si="106"/>
        <v>0</v>
      </c>
      <c r="N204" s="44">
        <v>0</v>
      </c>
      <c r="O204" s="38">
        <v>0</v>
      </c>
      <c r="P204" s="40">
        <f t="shared" si="107"/>
        <v>0</v>
      </c>
      <c r="Q204" s="41">
        <f t="shared" si="102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>
        <v>362.62</v>
      </c>
      <c r="J205" s="34">
        <f t="shared" si="105"/>
        <v>362.62</v>
      </c>
      <c r="K205" s="55"/>
      <c r="L205" s="43"/>
      <c r="M205" s="34">
        <f t="shared" si="106"/>
        <v>0</v>
      </c>
      <c r="N205" s="55"/>
      <c r="O205" s="43"/>
      <c r="P205" s="34">
        <f t="shared" si="107"/>
        <v>0</v>
      </c>
      <c r="Q205" s="35">
        <f t="shared" si="102"/>
        <v>362.62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133000</v>
      </c>
      <c r="H206" s="38">
        <v>0</v>
      </c>
      <c r="I206" s="38">
        <v>0</v>
      </c>
      <c r="J206" s="29">
        <f t="shared" si="93"/>
        <v>133000</v>
      </c>
      <c r="K206" s="44">
        <v>0</v>
      </c>
      <c r="L206" s="38">
        <v>0</v>
      </c>
      <c r="M206" s="40">
        <f t="shared" si="91"/>
        <v>0</v>
      </c>
      <c r="N206" s="44">
        <v>0</v>
      </c>
      <c r="O206" s="38">
        <v>0</v>
      </c>
      <c r="P206" s="40">
        <f t="shared" si="96"/>
        <v>0</v>
      </c>
      <c r="Q206" s="41">
        <f t="shared" si="97"/>
        <v>133000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14130.96</v>
      </c>
      <c r="H207" s="43"/>
      <c r="I207" s="43"/>
      <c r="J207" s="34">
        <f t="shared" si="93"/>
        <v>14130.96</v>
      </c>
      <c r="K207" s="55"/>
      <c r="L207" s="43"/>
      <c r="M207" s="34">
        <f t="shared" si="91"/>
        <v>0</v>
      </c>
      <c r="N207" s="55"/>
      <c r="O207" s="43"/>
      <c r="P207" s="34">
        <f t="shared" si="96"/>
        <v>0</v>
      </c>
      <c r="Q207" s="35">
        <f t="shared" si="97"/>
        <v>14130.96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5500</v>
      </c>
      <c r="H208" s="38">
        <v>0</v>
      </c>
      <c r="I208" s="38">
        <v>0</v>
      </c>
      <c r="J208" s="29">
        <f t="shared" si="93"/>
        <v>5500</v>
      </c>
      <c r="K208" s="44">
        <v>7000</v>
      </c>
      <c r="L208" s="38">
        <v>0</v>
      </c>
      <c r="M208" s="40">
        <f t="shared" si="91"/>
        <v>7000</v>
      </c>
      <c r="N208" s="44">
        <v>0</v>
      </c>
      <c r="O208" s="38">
        <v>0</v>
      </c>
      <c r="P208" s="40">
        <f t="shared" si="96"/>
        <v>0</v>
      </c>
      <c r="Q208" s="41">
        <f t="shared" si="97"/>
        <v>12500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0</v>
      </c>
      <c r="H209" s="43"/>
      <c r="I209" s="43"/>
      <c r="J209" s="34">
        <f t="shared" si="93"/>
        <v>0</v>
      </c>
      <c r="K209" s="55">
        <v>0</v>
      </c>
      <c r="L209" s="43"/>
      <c r="M209" s="34">
        <f t="shared" si="91"/>
        <v>0</v>
      </c>
      <c r="N209" s="55"/>
      <c r="O209" s="43"/>
      <c r="P209" s="34">
        <f t="shared" si="96"/>
        <v>0</v>
      </c>
      <c r="Q209" s="35">
        <f t="shared" si="97"/>
        <v>0</v>
      </c>
    </row>
    <row r="210" spans="1:17" x14ac:dyDescent="0.2">
      <c r="A210" s="111" t="s">
        <v>163</v>
      </c>
      <c r="B210" s="113"/>
      <c r="C210" s="115" t="s">
        <v>164</v>
      </c>
      <c r="D210" s="131"/>
      <c r="E210" s="37">
        <f>E212+E214+E216</f>
        <v>0</v>
      </c>
      <c r="F210" s="38">
        <f t="shared" ref="F210" si="108">F212+F214+F216</f>
        <v>0</v>
      </c>
      <c r="G210" s="38">
        <f>G212+G214+G216</f>
        <v>79500</v>
      </c>
      <c r="H210" s="38">
        <f t="shared" ref="H210:I210" si="109">H212+H214+H216</f>
        <v>0</v>
      </c>
      <c r="I210" s="38">
        <f t="shared" si="109"/>
        <v>0</v>
      </c>
      <c r="J210" s="29">
        <f t="shared" si="93"/>
        <v>79500</v>
      </c>
      <c r="K210" s="44">
        <f t="shared" ref="K210:L210" si="110">K212+K214+K216</f>
        <v>0</v>
      </c>
      <c r="L210" s="38">
        <f t="shared" si="110"/>
        <v>0</v>
      </c>
      <c r="M210" s="40">
        <f t="shared" si="91"/>
        <v>0</v>
      </c>
      <c r="N210" s="44">
        <f t="shared" ref="N210:O210" si="111">N212+N214+N216</f>
        <v>0</v>
      </c>
      <c r="O210" s="38">
        <f t="shared" si="111"/>
        <v>0</v>
      </c>
      <c r="P210" s="40">
        <f t="shared" ref="P210" si="112">SUM(N210:O210)</f>
        <v>0</v>
      </c>
      <c r="Q210" s="41">
        <f>P210+M210+J210</f>
        <v>79500</v>
      </c>
    </row>
    <row r="211" spans="1:17" x14ac:dyDescent="0.2">
      <c r="A211" s="111"/>
      <c r="B211" s="113"/>
      <c r="C211" s="115"/>
      <c r="D211" s="131"/>
      <c r="E211" s="31">
        <f>E213+E215+E217</f>
        <v>0</v>
      </c>
      <c r="F211" s="32">
        <f t="shared" ref="F211:I211" si="113">F213+F215+F217</f>
        <v>0</v>
      </c>
      <c r="G211" s="32">
        <f t="shared" si="113"/>
        <v>27064.25</v>
      </c>
      <c r="H211" s="32">
        <f t="shared" si="113"/>
        <v>0</v>
      </c>
      <c r="I211" s="32">
        <f t="shared" si="113"/>
        <v>0</v>
      </c>
      <c r="J211" s="34">
        <f t="shared" si="93"/>
        <v>27064.25</v>
      </c>
      <c r="K211" s="57">
        <f t="shared" ref="K211:L211" si="114">K213+K215+K217</f>
        <v>0</v>
      </c>
      <c r="L211" s="32">
        <f t="shared" si="114"/>
        <v>0</v>
      </c>
      <c r="M211" s="34">
        <f t="shared" si="91"/>
        <v>0</v>
      </c>
      <c r="N211" s="57">
        <f t="shared" ref="N211:O211" si="115">N213+N215+N217</f>
        <v>0</v>
      </c>
      <c r="O211" s="32">
        <f t="shared" si="115"/>
        <v>0</v>
      </c>
      <c r="P211" s="34">
        <f t="shared" ref="P211" si="116">SUM(N211:O211)</f>
        <v>0</v>
      </c>
      <c r="Q211" s="35">
        <f>P211+M211+J211</f>
        <v>27064.25</v>
      </c>
    </row>
    <row r="212" spans="1:17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62000</v>
      </c>
      <c r="H212" s="38">
        <v>0</v>
      </c>
      <c r="I212" s="38">
        <v>0</v>
      </c>
      <c r="J212" s="29">
        <f>SUM(E212:I212)</f>
        <v>62000</v>
      </c>
      <c r="K212" s="44">
        <v>0</v>
      </c>
      <c r="L212" s="38">
        <v>0</v>
      </c>
      <c r="M212" s="40">
        <f t="shared" ref="M212:M221" si="117">SUM(K212:L212)</f>
        <v>0</v>
      </c>
      <c r="N212" s="44">
        <v>0</v>
      </c>
      <c r="O212" s="38">
        <v>0</v>
      </c>
      <c r="P212" s="40">
        <f t="shared" si="96"/>
        <v>0</v>
      </c>
      <c r="Q212" s="41">
        <f t="shared" si="97"/>
        <v>62000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19317.11</v>
      </c>
      <c r="H213" s="43"/>
      <c r="I213" s="43"/>
      <c r="J213" s="34">
        <f t="shared" si="93"/>
        <v>19317.11</v>
      </c>
      <c r="K213" s="55"/>
      <c r="L213" s="43"/>
      <c r="M213" s="34">
        <f t="shared" si="117"/>
        <v>0</v>
      </c>
      <c r="N213" s="55"/>
      <c r="O213" s="43"/>
      <c r="P213" s="34">
        <f t="shared" si="96"/>
        <v>0</v>
      </c>
      <c r="Q213" s="35">
        <f t="shared" si="97"/>
        <v>19317.11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8000</v>
      </c>
      <c r="H214" s="38">
        <v>0</v>
      </c>
      <c r="I214" s="38">
        <v>0</v>
      </c>
      <c r="J214" s="29">
        <f t="shared" si="93"/>
        <v>8000</v>
      </c>
      <c r="K214" s="44">
        <v>0</v>
      </c>
      <c r="L214" s="38">
        <v>0</v>
      </c>
      <c r="M214" s="40">
        <f t="shared" si="117"/>
        <v>0</v>
      </c>
      <c r="N214" s="44">
        <v>0</v>
      </c>
      <c r="O214" s="38">
        <v>0</v>
      </c>
      <c r="P214" s="40">
        <f t="shared" si="96"/>
        <v>0</v>
      </c>
      <c r="Q214" s="41">
        <f t="shared" si="97"/>
        <v>8000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4817.2700000000004</v>
      </c>
      <c r="H215" s="43"/>
      <c r="I215" s="43"/>
      <c r="J215" s="34">
        <f t="shared" si="93"/>
        <v>4817.2700000000004</v>
      </c>
      <c r="K215" s="55"/>
      <c r="L215" s="43"/>
      <c r="M215" s="34">
        <f t="shared" si="117"/>
        <v>0</v>
      </c>
      <c r="N215" s="55"/>
      <c r="O215" s="43"/>
      <c r="P215" s="34">
        <f t="shared" si="96"/>
        <v>0</v>
      </c>
      <c r="Q215" s="35">
        <f t="shared" si="97"/>
        <v>4817.2700000000004</v>
      </c>
    </row>
    <row r="216" spans="1:17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7" si="118">SUM(E216:I216)</f>
        <v>9500</v>
      </c>
      <c r="K216" s="44">
        <v>0</v>
      </c>
      <c r="L216" s="38">
        <v>0</v>
      </c>
      <c r="M216" s="40">
        <f t="shared" ref="M216:M217" si="119">SUM(K216:L216)</f>
        <v>0</v>
      </c>
      <c r="N216" s="44">
        <v>0</v>
      </c>
      <c r="O216" s="38">
        <v>0</v>
      </c>
      <c r="P216" s="40">
        <f t="shared" ref="P216:P217" si="120">SUM(N216:O216)</f>
        <v>0</v>
      </c>
      <c r="Q216" s="41">
        <f t="shared" ref="Q216:Q217" si="121">P216+M216+J216</f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18"/>
        <v>2929.87</v>
      </c>
      <c r="K217" s="55"/>
      <c r="L217" s="43"/>
      <c r="M217" s="34">
        <f t="shared" si="119"/>
        <v>0</v>
      </c>
      <c r="N217" s="55"/>
      <c r="O217" s="43"/>
      <c r="P217" s="34">
        <f t="shared" si="120"/>
        <v>0</v>
      </c>
      <c r="Q217" s="35">
        <f t="shared" si="121"/>
        <v>2929.87</v>
      </c>
    </row>
    <row r="218" spans="1:17" x14ac:dyDescent="0.2">
      <c r="A218" s="111" t="s">
        <v>166</v>
      </c>
      <c r="B218" s="113"/>
      <c r="C218" s="115" t="s">
        <v>285</v>
      </c>
      <c r="D218" s="36" t="s">
        <v>71</v>
      </c>
      <c r="E218" s="37">
        <v>47631</v>
      </c>
      <c r="F218" s="38">
        <v>16648</v>
      </c>
      <c r="G218" s="38">
        <v>15449</v>
      </c>
      <c r="H218" s="38">
        <v>300</v>
      </c>
      <c r="I218" s="38">
        <v>0</v>
      </c>
      <c r="J218" s="29">
        <f t="shared" si="93"/>
        <v>80028</v>
      </c>
      <c r="K218" s="44">
        <v>0</v>
      </c>
      <c r="L218" s="38">
        <v>0</v>
      </c>
      <c r="M218" s="40">
        <f t="shared" si="117"/>
        <v>0</v>
      </c>
      <c r="N218" s="44">
        <v>0</v>
      </c>
      <c r="O218" s="38">
        <v>0</v>
      </c>
      <c r="P218" s="40">
        <f t="shared" si="96"/>
        <v>0</v>
      </c>
      <c r="Q218" s="41">
        <f t="shared" si="97"/>
        <v>80028</v>
      </c>
    </row>
    <row r="219" spans="1:17" x14ac:dyDescent="0.2">
      <c r="A219" s="111"/>
      <c r="B219" s="113"/>
      <c r="C219" s="115"/>
      <c r="D219" s="36"/>
      <c r="E219" s="42">
        <v>9449.23</v>
      </c>
      <c r="F219" s="43">
        <v>3405.56</v>
      </c>
      <c r="G219" s="43">
        <v>7304.98</v>
      </c>
      <c r="H219" s="43">
        <v>0</v>
      </c>
      <c r="I219" s="43"/>
      <c r="J219" s="34">
        <f t="shared" si="93"/>
        <v>20159.769999999997</v>
      </c>
      <c r="K219" s="55"/>
      <c r="L219" s="43"/>
      <c r="M219" s="34">
        <f t="shared" si="117"/>
        <v>0</v>
      </c>
      <c r="N219" s="55"/>
      <c r="O219" s="43"/>
      <c r="P219" s="34">
        <f t="shared" si="96"/>
        <v>0</v>
      </c>
      <c r="Q219" s="35">
        <f t="shared" si="97"/>
        <v>20159.769999999997</v>
      </c>
    </row>
    <row r="220" spans="1:17" x14ac:dyDescent="0.2">
      <c r="A220" s="111" t="s">
        <v>167</v>
      </c>
      <c r="B220" s="113"/>
      <c r="C220" s="115" t="s">
        <v>168</v>
      </c>
      <c r="D220" s="36" t="s">
        <v>71</v>
      </c>
      <c r="E220" s="37">
        <v>0</v>
      </c>
      <c r="F220" s="38">
        <v>0</v>
      </c>
      <c r="G220" s="38">
        <v>2000</v>
      </c>
      <c r="H220" s="38">
        <v>0</v>
      </c>
      <c r="I220" s="38">
        <v>0</v>
      </c>
      <c r="J220" s="29">
        <f t="shared" si="93"/>
        <v>2000</v>
      </c>
      <c r="K220" s="44">
        <v>401307</v>
      </c>
      <c r="L220" s="38">
        <v>0</v>
      </c>
      <c r="M220" s="40">
        <f t="shared" si="117"/>
        <v>401307</v>
      </c>
      <c r="N220" s="44">
        <v>0</v>
      </c>
      <c r="O220" s="38">
        <v>0</v>
      </c>
      <c r="P220" s="40">
        <f t="shared" si="96"/>
        <v>0</v>
      </c>
      <c r="Q220" s="41">
        <f t="shared" si="97"/>
        <v>403307</v>
      </c>
    </row>
    <row r="221" spans="1:17" ht="13.5" thickBot="1" x14ac:dyDescent="0.25">
      <c r="A221" s="112"/>
      <c r="B221" s="114"/>
      <c r="C221" s="116"/>
      <c r="D221" s="50"/>
      <c r="E221" s="51"/>
      <c r="F221" s="45"/>
      <c r="G221" s="45">
        <v>0</v>
      </c>
      <c r="H221" s="45"/>
      <c r="I221" s="45"/>
      <c r="J221" s="24">
        <f t="shared" si="93"/>
        <v>0</v>
      </c>
      <c r="K221" s="56">
        <v>0</v>
      </c>
      <c r="L221" s="45"/>
      <c r="M221" s="24">
        <f t="shared" si="117"/>
        <v>0</v>
      </c>
      <c r="N221" s="56"/>
      <c r="O221" s="45"/>
      <c r="P221" s="24">
        <f t="shared" si="96"/>
        <v>0</v>
      </c>
      <c r="Q221" s="25">
        <f t="shared" si="97"/>
        <v>0</v>
      </c>
    </row>
    <row r="222" spans="1:17" ht="13.5" thickBot="1" x14ac:dyDescent="0.25">
      <c r="D222" s="48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8" customHeight="1" x14ac:dyDescent="0.2">
      <c r="A223" s="124" t="s">
        <v>169</v>
      </c>
      <c r="B223" s="125"/>
      <c r="C223" s="128" t="s">
        <v>170</v>
      </c>
      <c r="D223" s="121"/>
      <c r="E223" s="16">
        <f>E225+E227+E229+E231+E233+E235+E237+E239+E241+E243</f>
        <v>121433</v>
      </c>
      <c r="F223" s="17">
        <f t="shared" ref="F223:I224" si="122">F225+F227+F229+F231+F233+F235+F237+F239+F241+F243</f>
        <v>42490</v>
      </c>
      <c r="G223" s="17">
        <f t="shared" si="122"/>
        <v>42033</v>
      </c>
      <c r="H223" s="17">
        <f t="shared" si="122"/>
        <v>10752</v>
      </c>
      <c r="I223" s="17">
        <f t="shared" si="122"/>
        <v>0</v>
      </c>
      <c r="J223" s="19">
        <f t="shared" ref="J223:J244" si="123">SUM(E223:I223)</f>
        <v>216708</v>
      </c>
      <c r="K223" s="52">
        <f>K225+K227+K229+K231+K233+K235+K237+K239+K241+K243</f>
        <v>0</v>
      </c>
      <c r="L223" s="17">
        <f>L225+L227+L229+L231+L233+L235+L237+L239+L241+L243</f>
        <v>0</v>
      </c>
      <c r="M223" s="19">
        <f t="shared" ref="M223:M244" si="124">SUM(K223:L223)</f>
        <v>0</v>
      </c>
      <c r="N223" s="52">
        <f>N225+N227+N229+N231+N233+N235+N237+N239+N241+N243</f>
        <v>0</v>
      </c>
      <c r="O223" s="17">
        <f>O225+O227+O229+O231+O233+O235+O237+O239+O241+O243</f>
        <v>0</v>
      </c>
      <c r="P223" s="19">
        <f t="shared" ref="P223:P244" si="125">SUM(N223:O223)</f>
        <v>0</v>
      </c>
      <c r="Q223" s="20">
        <f t="shared" ref="Q223:Q244" si="126">P223+M223+J223</f>
        <v>216708</v>
      </c>
    </row>
    <row r="224" spans="1:17" ht="18" customHeight="1" thickBot="1" x14ac:dyDescent="0.25">
      <c r="A224" s="126"/>
      <c r="B224" s="127"/>
      <c r="C224" s="129"/>
      <c r="D224" s="122"/>
      <c r="E224" s="21">
        <f>E226+E228+E230+E232+E234+E236+E238+E240+E242+E244</f>
        <v>27103.279999999999</v>
      </c>
      <c r="F224" s="22">
        <f t="shared" si="122"/>
        <v>9739.06</v>
      </c>
      <c r="G224" s="22">
        <f t="shared" si="122"/>
        <v>9935.16</v>
      </c>
      <c r="H224" s="22">
        <f t="shared" si="122"/>
        <v>2625.31</v>
      </c>
      <c r="I224" s="22">
        <f t="shared" si="122"/>
        <v>0</v>
      </c>
      <c r="J224" s="24">
        <f t="shared" si="123"/>
        <v>49402.81</v>
      </c>
      <c r="K224" s="53">
        <f>K226+K228+K230+K232+K234+K236+K238+K240+K242+K244</f>
        <v>0</v>
      </c>
      <c r="L224" s="22">
        <f>L226+L228+L230+L232+L234+L236+L238+L240+L242+L244</f>
        <v>0</v>
      </c>
      <c r="M224" s="24">
        <f t="shared" si="124"/>
        <v>0</v>
      </c>
      <c r="N224" s="53">
        <f>N226+N228+N230+N232+N234+N236+N238+N240+N242+N244</f>
        <v>0</v>
      </c>
      <c r="O224" s="22">
        <f>O226+O228+O230+O232+O234+O236+O238+O240+O242+O244</f>
        <v>0</v>
      </c>
      <c r="P224" s="24">
        <f t="shared" si="125"/>
        <v>0</v>
      </c>
      <c r="Q224" s="25">
        <f t="shared" si="126"/>
        <v>49402.81</v>
      </c>
    </row>
    <row r="225" spans="1:17" x14ac:dyDescent="0.2">
      <c r="A225" s="123" t="s">
        <v>171</v>
      </c>
      <c r="B225" s="118"/>
      <c r="C225" s="120" t="s">
        <v>172</v>
      </c>
      <c r="D225" s="49" t="s">
        <v>173</v>
      </c>
      <c r="E225" s="26">
        <v>0</v>
      </c>
      <c r="F225" s="27">
        <v>0</v>
      </c>
      <c r="G225" s="27">
        <v>0</v>
      </c>
      <c r="H225" s="27">
        <v>1230</v>
      </c>
      <c r="I225" s="27">
        <v>0</v>
      </c>
      <c r="J225" s="29">
        <f t="shared" si="123"/>
        <v>1230</v>
      </c>
      <c r="K225" s="54">
        <v>0</v>
      </c>
      <c r="L225" s="27">
        <v>0</v>
      </c>
      <c r="M225" s="29">
        <f>SUM(K225:L225)</f>
        <v>0</v>
      </c>
      <c r="N225" s="54">
        <v>0</v>
      </c>
      <c r="O225" s="27">
        <v>0</v>
      </c>
      <c r="P225" s="29">
        <f t="shared" si="125"/>
        <v>0</v>
      </c>
      <c r="Q225" s="30">
        <f t="shared" si="126"/>
        <v>1230</v>
      </c>
    </row>
    <row r="226" spans="1:17" x14ac:dyDescent="0.2">
      <c r="A226" s="111"/>
      <c r="B226" s="113"/>
      <c r="C226" s="115"/>
      <c r="D226" s="36"/>
      <c r="E226" s="42"/>
      <c r="F226" s="43"/>
      <c r="G226" s="43"/>
      <c r="H226" s="43">
        <v>390</v>
      </c>
      <c r="I226" s="43"/>
      <c r="J226" s="34">
        <f t="shared" si="123"/>
        <v>390</v>
      </c>
      <c r="K226" s="55"/>
      <c r="L226" s="43"/>
      <c r="M226" s="34">
        <f t="shared" si="124"/>
        <v>0</v>
      </c>
      <c r="N226" s="55"/>
      <c r="O226" s="43"/>
      <c r="P226" s="34">
        <f t="shared" si="125"/>
        <v>0</v>
      </c>
      <c r="Q226" s="35">
        <f t="shared" si="126"/>
        <v>390</v>
      </c>
    </row>
    <row r="227" spans="1:17" x14ac:dyDescent="0.2">
      <c r="A227" s="111" t="s">
        <v>174</v>
      </c>
      <c r="B227" s="113"/>
      <c r="C227" s="115" t="s">
        <v>175</v>
      </c>
      <c r="D227" s="36" t="s">
        <v>176</v>
      </c>
      <c r="E227" s="37">
        <v>0</v>
      </c>
      <c r="F227" s="38">
        <v>0</v>
      </c>
      <c r="G227" s="38">
        <v>0</v>
      </c>
      <c r="H227" s="38">
        <v>1162</v>
      </c>
      <c r="I227" s="38">
        <v>0</v>
      </c>
      <c r="J227" s="29">
        <f t="shared" si="123"/>
        <v>1162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25"/>
        <v>0</v>
      </c>
      <c r="Q227" s="41">
        <f t="shared" si="126"/>
        <v>1162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290.5</v>
      </c>
      <c r="I228" s="43"/>
      <c r="J228" s="34">
        <f t="shared" si="123"/>
        <v>290.5</v>
      </c>
      <c r="K228" s="55"/>
      <c r="L228" s="43"/>
      <c r="M228" s="34">
        <f t="shared" si="124"/>
        <v>0</v>
      </c>
      <c r="N228" s="55"/>
      <c r="O228" s="43"/>
      <c r="P228" s="34">
        <f t="shared" si="125"/>
        <v>0</v>
      </c>
      <c r="Q228" s="35">
        <f t="shared" si="126"/>
        <v>290.5</v>
      </c>
    </row>
    <row r="229" spans="1:17" x14ac:dyDescent="0.2">
      <c r="A229" s="111" t="s">
        <v>177</v>
      </c>
      <c r="B229" s="113"/>
      <c r="C229" s="115" t="s">
        <v>178</v>
      </c>
      <c r="D229" s="36" t="s">
        <v>173</v>
      </c>
      <c r="E229" s="37">
        <v>0</v>
      </c>
      <c r="F229" s="38">
        <v>0</v>
      </c>
      <c r="G229" s="38">
        <v>600</v>
      </c>
      <c r="H229" s="38">
        <v>0</v>
      </c>
      <c r="I229" s="38">
        <v>0</v>
      </c>
      <c r="J229" s="29">
        <f t="shared" si="123"/>
        <v>600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25"/>
        <v>0</v>
      </c>
      <c r="Q229" s="41">
        <f t="shared" si="126"/>
        <v>600</v>
      </c>
    </row>
    <row r="230" spans="1:17" x14ac:dyDescent="0.2">
      <c r="A230" s="111"/>
      <c r="B230" s="113"/>
      <c r="C230" s="115"/>
      <c r="D230" s="36"/>
      <c r="E230" s="42"/>
      <c r="F230" s="43"/>
      <c r="G230" s="43">
        <v>375.26</v>
      </c>
      <c r="H230" s="43"/>
      <c r="I230" s="43"/>
      <c r="J230" s="34">
        <f t="shared" si="123"/>
        <v>375.26</v>
      </c>
      <c r="K230" s="55"/>
      <c r="L230" s="43"/>
      <c r="M230" s="34">
        <f t="shared" si="124"/>
        <v>0</v>
      </c>
      <c r="N230" s="55"/>
      <c r="O230" s="43"/>
      <c r="P230" s="34">
        <f t="shared" si="125"/>
        <v>0</v>
      </c>
      <c r="Q230" s="35">
        <f t="shared" si="126"/>
        <v>375.26</v>
      </c>
    </row>
    <row r="231" spans="1:17" x14ac:dyDescent="0.2">
      <c r="A231" s="111" t="s">
        <v>179</v>
      </c>
      <c r="B231" s="113"/>
      <c r="C231" s="115" t="s">
        <v>180</v>
      </c>
      <c r="D231" s="36" t="s">
        <v>181</v>
      </c>
      <c r="E231" s="37">
        <v>21433</v>
      </c>
      <c r="F231" s="38">
        <v>7490</v>
      </c>
      <c r="G231" s="61">
        <v>1380</v>
      </c>
      <c r="H231" s="38">
        <v>200</v>
      </c>
      <c r="I231" s="38">
        <v>0</v>
      </c>
      <c r="J231" s="29">
        <f t="shared" si="123"/>
        <v>30503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25"/>
        <v>0</v>
      </c>
      <c r="Q231" s="41">
        <f t="shared" si="126"/>
        <v>30503</v>
      </c>
    </row>
    <row r="232" spans="1:17" x14ac:dyDescent="0.2">
      <c r="A232" s="111"/>
      <c r="B232" s="113"/>
      <c r="C232" s="115"/>
      <c r="D232" s="36"/>
      <c r="E232" s="42">
        <v>2897.01</v>
      </c>
      <c r="F232" s="43">
        <v>1043.05</v>
      </c>
      <c r="G232" s="43">
        <v>283.27</v>
      </c>
      <c r="H232" s="43">
        <v>53.51</v>
      </c>
      <c r="I232" s="43"/>
      <c r="J232" s="34">
        <f t="shared" si="123"/>
        <v>4276.84</v>
      </c>
      <c r="K232" s="55"/>
      <c r="L232" s="43"/>
      <c r="M232" s="34">
        <f t="shared" si="124"/>
        <v>0</v>
      </c>
      <c r="N232" s="55"/>
      <c r="O232" s="43"/>
      <c r="P232" s="34">
        <f t="shared" si="125"/>
        <v>0</v>
      </c>
      <c r="Q232" s="35">
        <f t="shared" si="126"/>
        <v>4276.84</v>
      </c>
    </row>
    <row r="233" spans="1:17" x14ac:dyDescent="0.2">
      <c r="A233" s="111" t="s">
        <v>179</v>
      </c>
      <c r="B233" s="113"/>
      <c r="C233" s="115" t="s">
        <v>180</v>
      </c>
      <c r="D233" s="36" t="s">
        <v>182</v>
      </c>
      <c r="E233" s="37">
        <v>100000</v>
      </c>
      <c r="F233" s="38">
        <v>35000</v>
      </c>
      <c r="G233" s="38">
        <v>20280</v>
      </c>
      <c r="H233" s="38">
        <v>750</v>
      </c>
      <c r="I233" s="38">
        <v>0</v>
      </c>
      <c r="J233" s="29">
        <f t="shared" si="123"/>
        <v>156030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25"/>
        <v>0</v>
      </c>
      <c r="Q233" s="41">
        <f t="shared" si="126"/>
        <v>156030</v>
      </c>
    </row>
    <row r="234" spans="1:17" x14ac:dyDescent="0.2">
      <c r="A234" s="111"/>
      <c r="B234" s="113"/>
      <c r="C234" s="115"/>
      <c r="D234" s="36"/>
      <c r="E234" s="42">
        <v>24206.27</v>
      </c>
      <c r="F234" s="43">
        <v>8696.01</v>
      </c>
      <c r="G234" s="43">
        <v>4953.93</v>
      </c>
      <c r="H234" s="43">
        <v>161.02000000000001</v>
      </c>
      <c r="I234" s="43"/>
      <c r="J234" s="34">
        <f t="shared" si="123"/>
        <v>38017.229999999996</v>
      </c>
      <c r="K234" s="55"/>
      <c r="L234" s="43"/>
      <c r="M234" s="34">
        <f t="shared" si="124"/>
        <v>0</v>
      </c>
      <c r="N234" s="55"/>
      <c r="O234" s="43"/>
      <c r="P234" s="34">
        <f t="shared" si="125"/>
        <v>0</v>
      </c>
      <c r="Q234" s="35">
        <f t="shared" si="126"/>
        <v>38017.229999999996</v>
      </c>
    </row>
    <row r="235" spans="1:17" x14ac:dyDescent="0.2">
      <c r="A235" s="111" t="s">
        <v>183</v>
      </c>
      <c r="B235" s="113"/>
      <c r="C235" s="115" t="s">
        <v>184</v>
      </c>
      <c r="D235" s="36" t="s">
        <v>173</v>
      </c>
      <c r="E235" s="37">
        <v>0</v>
      </c>
      <c r="F235" s="38">
        <v>0</v>
      </c>
      <c r="G235" s="38">
        <v>12600</v>
      </c>
      <c r="H235" s="38">
        <v>0</v>
      </c>
      <c r="I235" s="38">
        <v>0</v>
      </c>
      <c r="J235" s="29">
        <f t="shared" si="123"/>
        <v>12600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25"/>
        <v>0</v>
      </c>
      <c r="Q235" s="41">
        <f t="shared" si="126"/>
        <v>12600</v>
      </c>
    </row>
    <row r="236" spans="1:17" x14ac:dyDescent="0.2">
      <c r="A236" s="111"/>
      <c r="B236" s="113"/>
      <c r="C236" s="115"/>
      <c r="D236" s="36"/>
      <c r="E236" s="42"/>
      <c r="F236" s="43"/>
      <c r="G236" s="43">
        <v>3066.57</v>
      </c>
      <c r="H236" s="43"/>
      <c r="I236" s="43"/>
      <c r="J236" s="34">
        <f t="shared" si="123"/>
        <v>3066.57</v>
      </c>
      <c r="K236" s="55"/>
      <c r="L236" s="43"/>
      <c r="M236" s="34">
        <f t="shared" si="124"/>
        <v>0</v>
      </c>
      <c r="N236" s="55"/>
      <c r="O236" s="43"/>
      <c r="P236" s="34">
        <f t="shared" si="125"/>
        <v>0</v>
      </c>
      <c r="Q236" s="35">
        <f t="shared" si="126"/>
        <v>3066.57</v>
      </c>
    </row>
    <row r="237" spans="1:17" x14ac:dyDescent="0.2">
      <c r="A237" s="111" t="s">
        <v>185</v>
      </c>
      <c r="B237" s="113"/>
      <c r="C237" s="115" t="s">
        <v>186</v>
      </c>
      <c r="D237" s="36" t="s">
        <v>187</v>
      </c>
      <c r="E237" s="37">
        <v>0</v>
      </c>
      <c r="F237" s="38">
        <v>0</v>
      </c>
      <c r="G237" s="38">
        <v>7173</v>
      </c>
      <c r="H237" s="38">
        <v>0</v>
      </c>
      <c r="I237" s="38">
        <v>0</v>
      </c>
      <c r="J237" s="29">
        <f t="shared" si="123"/>
        <v>7173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25"/>
        <v>0</v>
      </c>
      <c r="Q237" s="41">
        <f t="shared" si="126"/>
        <v>7173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1256.1300000000001</v>
      </c>
      <c r="H238" s="43"/>
      <c r="I238" s="43"/>
      <c r="J238" s="34">
        <f t="shared" si="123"/>
        <v>1256.1300000000001</v>
      </c>
      <c r="K238" s="55"/>
      <c r="L238" s="43"/>
      <c r="M238" s="34">
        <f t="shared" si="124"/>
        <v>0</v>
      </c>
      <c r="N238" s="55"/>
      <c r="O238" s="43"/>
      <c r="P238" s="34">
        <f t="shared" si="125"/>
        <v>0</v>
      </c>
      <c r="Q238" s="35">
        <f t="shared" si="126"/>
        <v>1256.1300000000001</v>
      </c>
    </row>
    <row r="239" spans="1:17" x14ac:dyDescent="0.2">
      <c r="A239" s="111" t="s">
        <v>188</v>
      </c>
      <c r="B239" s="113"/>
      <c r="C239" s="115" t="s">
        <v>189</v>
      </c>
      <c r="D239" s="36" t="s">
        <v>173</v>
      </c>
      <c r="E239" s="37">
        <v>0</v>
      </c>
      <c r="F239" s="38">
        <v>0</v>
      </c>
      <c r="G239" s="38">
        <v>0</v>
      </c>
      <c r="H239" s="38">
        <v>570</v>
      </c>
      <c r="I239" s="38">
        <v>0</v>
      </c>
      <c r="J239" s="29">
        <f t="shared" si="123"/>
        <v>570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25"/>
        <v>0</v>
      </c>
      <c r="Q239" s="41">
        <f t="shared" si="126"/>
        <v>570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>
        <v>70.56</v>
      </c>
      <c r="I240" s="43"/>
      <c r="J240" s="34">
        <f t="shared" si="123"/>
        <v>70.56</v>
      </c>
      <c r="K240" s="55"/>
      <c r="L240" s="43"/>
      <c r="M240" s="34">
        <f t="shared" si="124"/>
        <v>0</v>
      </c>
      <c r="N240" s="55"/>
      <c r="O240" s="43"/>
      <c r="P240" s="34">
        <f t="shared" si="125"/>
        <v>0</v>
      </c>
      <c r="Q240" s="35">
        <f t="shared" si="126"/>
        <v>70.56</v>
      </c>
    </row>
    <row r="241" spans="1:17" x14ac:dyDescent="0.2">
      <c r="A241" s="111" t="s">
        <v>190</v>
      </c>
      <c r="B241" s="113"/>
      <c r="C241" s="115" t="s">
        <v>191</v>
      </c>
      <c r="D241" s="36" t="s">
        <v>173</v>
      </c>
      <c r="E241" s="37">
        <v>0</v>
      </c>
      <c r="F241" s="38">
        <v>0</v>
      </c>
      <c r="G241" s="38">
        <v>0</v>
      </c>
      <c r="H241" s="38">
        <v>200</v>
      </c>
      <c r="I241" s="38">
        <v>0</v>
      </c>
      <c r="J241" s="29">
        <f t="shared" si="123"/>
        <v>200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25"/>
        <v>0</v>
      </c>
      <c r="Q241" s="41">
        <f t="shared" si="126"/>
        <v>200</v>
      </c>
    </row>
    <row r="242" spans="1:17" x14ac:dyDescent="0.2">
      <c r="A242" s="111"/>
      <c r="B242" s="113"/>
      <c r="C242" s="115"/>
      <c r="D242" s="36"/>
      <c r="E242" s="42"/>
      <c r="F242" s="43"/>
      <c r="G242" s="43"/>
      <c r="H242" s="43">
        <v>165.72</v>
      </c>
      <c r="I242" s="43"/>
      <c r="J242" s="34">
        <f t="shared" si="123"/>
        <v>165.72</v>
      </c>
      <c r="K242" s="55"/>
      <c r="L242" s="43"/>
      <c r="M242" s="34">
        <f t="shared" si="124"/>
        <v>0</v>
      </c>
      <c r="N242" s="55"/>
      <c r="O242" s="43"/>
      <c r="P242" s="34">
        <f t="shared" si="125"/>
        <v>0</v>
      </c>
      <c r="Q242" s="35">
        <f t="shared" si="126"/>
        <v>165.72</v>
      </c>
    </row>
    <row r="243" spans="1:17" x14ac:dyDescent="0.2">
      <c r="A243" s="111" t="s">
        <v>192</v>
      </c>
      <c r="B243" s="113"/>
      <c r="C243" s="115" t="s">
        <v>193</v>
      </c>
      <c r="D243" s="36" t="s">
        <v>194</v>
      </c>
      <c r="E243" s="37">
        <v>0</v>
      </c>
      <c r="F243" s="38">
        <v>0</v>
      </c>
      <c r="G243" s="38">
        <v>0</v>
      </c>
      <c r="H243" s="38">
        <v>6640</v>
      </c>
      <c r="I243" s="38">
        <v>0</v>
      </c>
      <c r="J243" s="29">
        <f t="shared" si="123"/>
        <v>6640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25"/>
        <v>0</v>
      </c>
      <c r="Q243" s="41">
        <f t="shared" si="126"/>
        <v>6640</v>
      </c>
    </row>
    <row r="244" spans="1:17" ht="13.5" thickBot="1" x14ac:dyDescent="0.25">
      <c r="A244" s="112"/>
      <c r="B244" s="114"/>
      <c r="C244" s="116"/>
      <c r="D244" s="50"/>
      <c r="E244" s="51"/>
      <c r="F244" s="45"/>
      <c r="G244" s="45"/>
      <c r="H244" s="45">
        <v>1494</v>
      </c>
      <c r="I244" s="45"/>
      <c r="J244" s="24">
        <f t="shared" si="123"/>
        <v>1494</v>
      </c>
      <c r="K244" s="56"/>
      <c r="L244" s="45"/>
      <c r="M244" s="24">
        <f t="shared" si="124"/>
        <v>0</v>
      </c>
      <c r="N244" s="56"/>
      <c r="O244" s="45"/>
      <c r="P244" s="24">
        <f t="shared" si="125"/>
        <v>0</v>
      </c>
      <c r="Q244" s="25">
        <f t="shared" si="126"/>
        <v>1494</v>
      </c>
    </row>
    <row r="245" spans="1:17" ht="13.5" thickBot="1" x14ac:dyDescent="0.25">
      <c r="D245" s="48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8" customHeight="1" x14ac:dyDescent="0.2">
      <c r="A246" s="124" t="s">
        <v>195</v>
      </c>
      <c r="B246" s="125"/>
      <c r="C246" s="128" t="s">
        <v>196</v>
      </c>
      <c r="D246" s="121"/>
      <c r="E246" s="16">
        <f>E248+E250+E252+E254+E256+E258+E260+E262+E264</f>
        <v>0</v>
      </c>
      <c r="F246" s="17">
        <f t="shared" ref="E246:I247" si="127">F248+F250+F252+F254+F256+F258+F260+F262+F264</f>
        <v>0</v>
      </c>
      <c r="G246" s="17">
        <f>G248+G250+G252+G254+G256+G258+G260+G262+G264</f>
        <v>80066</v>
      </c>
      <c r="H246" s="17">
        <f t="shared" si="127"/>
        <v>0</v>
      </c>
      <c r="I246" s="17">
        <f>I248+I250+I252+I254+I256+I258+I260+I262+I264</f>
        <v>14372</v>
      </c>
      <c r="J246" s="19">
        <f>SUM(E246:I246)</f>
        <v>94438</v>
      </c>
      <c r="K246" s="52">
        <f>K248+K250+K252+K254+K256+K258+K260+K262+K264</f>
        <v>16090</v>
      </c>
      <c r="L246" s="17">
        <f>L248+L250+L252+L254+L256+L258+L260+L262+L264</f>
        <v>0</v>
      </c>
      <c r="M246" s="19">
        <f>SUM(K246:L246)</f>
        <v>16090</v>
      </c>
      <c r="N246" s="52">
        <f>N248+N250+N252+N254+N256+N258+N260+N262+N264</f>
        <v>0</v>
      </c>
      <c r="O246" s="17">
        <f>O248+O250+O252+O254+O256+O258+O260+O262+O264</f>
        <v>76116</v>
      </c>
      <c r="P246" s="19">
        <f>SUM(N246:O246)</f>
        <v>76116</v>
      </c>
      <c r="Q246" s="20">
        <f>P246+M246+J246</f>
        <v>186644</v>
      </c>
    </row>
    <row r="247" spans="1:17" ht="18" customHeight="1" thickBot="1" x14ac:dyDescent="0.25">
      <c r="A247" s="126"/>
      <c r="B247" s="127"/>
      <c r="C247" s="129"/>
      <c r="D247" s="122"/>
      <c r="E247" s="21">
        <f t="shared" si="127"/>
        <v>0</v>
      </c>
      <c r="F247" s="22">
        <f t="shared" si="127"/>
        <v>0</v>
      </c>
      <c r="G247" s="22">
        <f t="shared" si="127"/>
        <v>25168.2</v>
      </c>
      <c r="H247" s="22">
        <f t="shared" si="127"/>
        <v>0</v>
      </c>
      <c r="I247" s="22">
        <f t="shared" si="127"/>
        <v>3648.94</v>
      </c>
      <c r="J247" s="24">
        <f t="shared" ref="J247:J265" si="128">SUM(E247:I247)</f>
        <v>28817.14</v>
      </c>
      <c r="K247" s="53">
        <f>K249+K251+K253+K255+K257+K259+K261+K263+K265</f>
        <v>136.58000000000001</v>
      </c>
      <c r="L247" s="22">
        <f>L249+L251+L253+L255+L257+L259+L261+L263+L265</f>
        <v>0</v>
      </c>
      <c r="M247" s="24">
        <f t="shared" ref="M247:M263" si="129">SUM(K247:L247)</f>
        <v>136.58000000000001</v>
      </c>
      <c r="N247" s="53">
        <f>N249+N251+N253+N255+N257+N259+N261+N263+N265</f>
        <v>0</v>
      </c>
      <c r="O247" s="22">
        <f>O249+O251+O253+O255+O257+O259+O261+O263+O265</f>
        <v>18947.73</v>
      </c>
      <c r="P247" s="24">
        <f t="shared" ref="P247:P265" si="130">SUM(N247:O247)</f>
        <v>18947.73</v>
      </c>
      <c r="Q247" s="25">
        <f t="shared" ref="Q247:Q265" si="131">P247+M247+J247</f>
        <v>47901.45</v>
      </c>
    </row>
    <row r="248" spans="1:17" hidden="1" x14ac:dyDescent="0.2">
      <c r="A248" s="123" t="s">
        <v>197</v>
      </c>
      <c r="B248" s="118"/>
      <c r="C248" s="120" t="s">
        <v>198</v>
      </c>
      <c r="D248" s="130"/>
      <c r="E248" s="26">
        <v>0</v>
      </c>
      <c r="F248" s="27">
        <v>0</v>
      </c>
      <c r="G248" s="27">
        <v>0</v>
      </c>
      <c r="H248" s="27">
        <v>0</v>
      </c>
      <c r="I248" s="27">
        <v>0</v>
      </c>
      <c r="J248" s="29">
        <f t="shared" si="128"/>
        <v>0</v>
      </c>
      <c r="K248" s="54">
        <v>0</v>
      </c>
      <c r="L248" s="27">
        <v>0</v>
      </c>
      <c r="M248" s="29">
        <f>SUM(K248:L248)</f>
        <v>0</v>
      </c>
      <c r="N248" s="54">
        <v>0</v>
      </c>
      <c r="O248" s="27">
        <v>0</v>
      </c>
      <c r="P248" s="29">
        <f t="shared" si="130"/>
        <v>0</v>
      </c>
      <c r="Q248" s="30">
        <f t="shared" si="131"/>
        <v>0</v>
      </c>
    </row>
    <row r="249" spans="1:17" hidden="1" x14ac:dyDescent="0.2">
      <c r="A249" s="111"/>
      <c r="B249" s="113"/>
      <c r="C249" s="115"/>
      <c r="D249" s="131"/>
      <c r="E249" s="42"/>
      <c r="F249" s="43"/>
      <c r="G249" s="43"/>
      <c r="H249" s="43"/>
      <c r="I249" s="43"/>
      <c r="J249" s="34"/>
      <c r="K249" s="55"/>
      <c r="L249" s="43"/>
      <c r="M249" s="34">
        <f t="shared" si="129"/>
        <v>0</v>
      </c>
      <c r="N249" s="55"/>
      <c r="O249" s="43"/>
      <c r="P249" s="34">
        <f t="shared" si="130"/>
        <v>0</v>
      </c>
      <c r="Q249" s="35">
        <f t="shared" si="131"/>
        <v>0</v>
      </c>
    </row>
    <row r="250" spans="1:17" x14ac:dyDescent="0.2">
      <c r="A250" s="111" t="s">
        <v>199</v>
      </c>
      <c r="B250" s="113"/>
      <c r="C250" s="115" t="s">
        <v>200</v>
      </c>
      <c r="D250" s="36" t="s">
        <v>26</v>
      </c>
      <c r="E250" s="37">
        <v>0</v>
      </c>
      <c r="F250" s="38">
        <v>0</v>
      </c>
      <c r="G250" s="38">
        <v>79900</v>
      </c>
      <c r="H250" s="38">
        <v>0</v>
      </c>
      <c r="I250" s="38">
        <v>0</v>
      </c>
      <c r="J250" s="29">
        <f t="shared" si="128"/>
        <v>79900</v>
      </c>
      <c r="K250" s="44">
        <v>0</v>
      </c>
      <c r="L250" s="38">
        <v>0</v>
      </c>
      <c r="M250" s="40">
        <f>SUM(K250:L250)</f>
        <v>0</v>
      </c>
      <c r="N250" s="44">
        <v>0</v>
      </c>
      <c r="O250" s="38">
        <v>0</v>
      </c>
      <c r="P250" s="40">
        <f t="shared" si="130"/>
        <v>0</v>
      </c>
      <c r="Q250" s="41">
        <f t="shared" si="131"/>
        <v>79900</v>
      </c>
    </row>
    <row r="251" spans="1:17" x14ac:dyDescent="0.2">
      <c r="A251" s="111"/>
      <c r="B251" s="113"/>
      <c r="C251" s="115"/>
      <c r="D251" s="36"/>
      <c r="E251" s="42"/>
      <c r="F251" s="43"/>
      <c r="G251" s="43">
        <v>25168.2</v>
      </c>
      <c r="H251" s="43"/>
      <c r="I251" s="43"/>
      <c r="J251" s="34">
        <f t="shared" si="128"/>
        <v>25168.2</v>
      </c>
      <c r="K251" s="55"/>
      <c r="L251" s="43"/>
      <c r="M251" s="34">
        <f t="shared" si="129"/>
        <v>0</v>
      </c>
      <c r="N251" s="55"/>
      <c r="O251" s="43"/>
      <c r="P251" s="34">
        <f t="shared" si="130"/>
        <v>0</v>
      </c>
      <c r="Q251" s="35">
        <f t="shared" si="131"/>
        <v>25168.2</v>
      </c>
    </row>
    <row r="252" spans="1:17" x14ac:dyDescent="0.2">
      <c r="A252" s="111" t="s">
        <v>201</v>
      </c>
      <c r="B252" s="113"/>
      <c r="C252" s="115" t="s">
        <v>202</v>
      </c>
      <c r="D252" s="36" t="s">
        <v>120</v>
      </c>
      <c r="E252" s="37">
        <v>0</v>
      </c>
      <c r="F252" s="38">
        <v>0</v>
      </c>
      <c r="G252" s="38">
        <v>0</v>
      </c>
      <c r="H252" s="38">
        <v>0</v>
      </c>
      <c r="I252" s="38">
        <v>1590</v>
      </c>
      <c r="J252" s="29">
        <f t="shared" si="128"/>
        <v>1590</v>
      </c>
      <c r="K252" s="44"/>
      <c r="L252" s="38">
        <v>0</v>
      </c>
      <c r="M252" s="40">
        <f>SUM(K252:L252)</f>
        <v>0</v>
      </c>
      <c r="N252" s="44">
        <v>0</v>
      </c>
      <c r="O252" s="38">
        <v>28202</v>
      </c>
      <c r="P252" s="40">
        <f t="shared" si="130"/>
        <v>28202</v>
      </c>
      <c r="Q252" s="41">
        <f t="shared" si="131"/>
        <v>29792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>
        <v>372.25</v>
      </c>
      <c r="J253" s="34">
        <f t="shared" si="128"/>
        <v>372.25</v>
      </c>
      <c r="K253" s="55"/>
      <c r="L253" s="43"/>
      <c r="M253" s="34">
        <f t="shared" si="129"/>
        <v>0</v>
      </c>
      <c r="N253" s="55"/>
      <c r="O253" s="43">
        <v>7050.39</v>
      </c>
      <c r="P253" s="34">
        <f t="shared" si="130"/>
        <v>7050.39</v>
      </c>
      <c r="Q253" s="35">
        <f t="shared" si="131"/>
        <v>7422.64</v>
      </c>
    </row>
    <row r="254" spans="1:17" x14ac:dyDescent="0.2">
      <c r="A254" s="111" t="s">
        <v>201</v>
      </c>
      <c r="B254" s="113"/>
      <c r="C254" s="115" t="s">
        <v>202</v>
      </c>
      <c r="D254" s="36" t="s">
        <v>26</v>
      </c>
      <c r="E254" s="37">
        <v>0</v>
      </c>
      <c r="F254" s="38">
        <v>0</v>
      </c>
      <c r="G254" s="38">
        <v>0</v>
      </c>
      <c r="H254" s="38">
        <v>0</v>
      </c>
      <c r="I254" s="38">
        <v>0</v>
      </c>
      <c r="J254" s="29">
        <f t="shared" si="128"/>
        <v>0</v>
      </c>
      <c r="K254" s="44">
        <v>11090</v>
      </c>
      <c r="L254" s="38">
        <v>0</v>
      </c>
      <c r="M254" s="40">
        <f>SUM(K254:L254)</f>
        <v>11090</v>
      </c>
      <c r="N254" s="44">
        <v>0</v>
      </c>
      <c r="O254" s="38">
        <v>0</v>
      </c>
      <c r="P254" s="40">
        <f t="shared" si="130"/>
        <v>0</v>
      </c>
      <c r="Q254" s="41">
        <f t="shared" si="131"/>
        <v>11090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/>
      <c r="J255" s="34">
        <f t="shared" si="128"/>
        <v>0</v>
      </c>
      <c r="K255" s="55">
        <v>0</v>
      </c>
      <c r="L255" s="43"/>
      <c r="M255" s="34">
        <f t="shared" si="129"/>
        <v>0</v>
      </c>
      <c r="N255" s="55"/>
      <c r="O255" s="43"/>
      <c r="P255" s="34">
        <f t="shared" si="130"/>
        <v>0</v>
      </c>
      <c r="Q255" s="35">
        <f t="shared" si="131"/>
        <v>0</v>
      </c>
    </row>
    <row r="256" spans="1:17" x14ac:dyDescent="0.2">
      <c r="A256" s="111" t="s">
        <v>203</v>
      </c>
      <c r="B256" s="113"/>
      <c r="C256" s="115" t="s">
        <v>204</v>
      </c>
      <c r="D256" s="36" t="s">
        <v>26</v>
      </c>
      <c r="E256" s="37">
        <v>0</v>
      </c>
      <c r="F256" s="38">
        <v>0</v>
      </c>
      <c r="G256" s="38">
        <v>166</v>
      </c>
      <c r="H256" s="38">
        <v>0</v>
      </c>
      <c r="I256" s="38">
        <v>0</v>
      </c>
      <c r="J256" s="29">
        <f t="shared" si="128"/>
        <v>166</v>
      </c>
      <c r="K256" s="44">
        <v>5000</v>
      </c>
      <c r="L256" s="38">
        <v>0</v>
      </c>
      <c r="M256" s="40">
        <f>SUM(K256:L256)</f>
        <v>5000</v>
      </c>
      <c r="N256" s="44">
        <v>0</v>
      </c>
      <c r="O256" s="38">
        <v>0</v>
      </c>
      <c r="P256" s="40">
        <f t="shared" si="130"/>
        <v>0</v>
      </c>
      <c r="Q256" s="41">
        <f t="shared" si="131"/>
        <v>5166</v>
      </c>
    </row>
    <row r="257" spans="1:17" x14ac:dyDescent="0.2">
      <c r="A257" s="111"/>
      <c r="B257" s="113"/>
      <c r="C257" s="115"/>
      <c r="D257" s="36"/>
      <c r="E257" s="42"/>
      <c r="F257" s="43"/>
      <c r="G257" s="43">
        <v>0</v>
      </c>
      <c r="H257" s="43"/>
      <c r="I257" s="43"/>
      <c r="J257" s="34">
        <f t="shared" si="128"/>
        <v>0</v>
      </c>
      <c r="K257" s="55">
        <v>136.58000000000001</v>
      </c>
      <c r="L257" s="43"/>
      <c r="M257" s="34">
        <f t="shared" si="129"/>
        <v>136.58000000000001</v>
      </c>
      <c r="N257" s="55"/>
      <c r="O257" s="43"/>
      <c r="P257" s="34">
        <f t="shared" si="130"/>
        <v>0</v>
      </c>
      <c r="Q257" s="35">
        <f t="shared" si="131"/>
        <v>136.58000000000001</v>
      </c>
    </row>
    <row r="258" spans="1:17" x14ac:dyDescent="0.2">
      <c r="A258" s="111" t="s">
        <v>205</v>
      </c>
      <c r="B258" s="113"/>
      <c r="C258" s="115" t="s">
        <v>208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3552</v>
      </c>
      <c r="J258" s="29">
        <f t="shared" si="128"/>
        <v>3552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/>
      <c r="P258" s="40">
        <f t="shared" si="130"/>
        <v>0</v>
      </c>
      <c r="Q258" s="41">
        <f t="shared" si="131"/>
        <v>3552</v>
      </c>
    </row>
    <row r="259" spans="1:17" x14ac:dyDescent="0.2">
      <c r="A259" s="111"/>
      <c r="B259" s="113"/>
      <c r="C259" s="115"/>
      <c r="D259" s="36"/>
      <c r="E259" s="42"/>
      <c r="F259" s="43"/>
      <c r="G259" s="43"/>
      <c r="H259" s="43"/>
      <c r="I259" s="43">
        <v>912.16</v>
      </c>
      <c r="J259" s="34">
        <f t="shared" si="128"/>
        <v>912.16</v>
      </c>
      <c r="K259" s="55"/>
      <c r="L259" s="43"/>
      <c r="M259" s="34">
        <f t="shared" si="129"/>
        <v>0</v>
      </c>
      <c r="N259" s="55"/>
      <c r="O259" s="43"/>
      <c r="P259" s="34">
        <f t="shared" si="130"/>
        <v>0</v>
      </c>
      <c r="Q259" s="35">
        <f t="shared" si="131"/>
        <v>912.16</v>
      </c>
    </row>
    <row r="260" spans="1:17" x14ac:dyDescent="0.2">
      <c r="A260" s="111" t="s">
        <v>205</v>
      </c>
      <c r="B260" s="113"/>
      <c r="C260" s="119" t="s">
        <v>206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4317</v>
      </c>
      <c r="J260" s="29">
        <f t="shared" si="128"/>
        <v>4317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15044</v>
      </c>
      <c r="P260" s="40">
        <f t="shared" si="130"/>
        <v>15044</v>
      </c>
      <c r="Q260" s="41">
        <f t="shared" si="131"/>
        <v>19361</v>
      </c>
    </row>
    <row r="261" spans="1:17" x14ac:dyDescent="0.2">
      <c r="A261" s="111"/>
      <c r="B261" s="113"/>
      <c r="C261" s="120"/>
      <c r="D261" s="36"/>
      <c r="E261" s="42"/>
      <c r="F261" s="43"/>
      <c r="G261" s="43"/>
      <c r="H261" s="43"/>
      <c r="I261" s="43">
        <v>1106.6500000000001</v>
      </c>
      <c r="J261" s="34">
        <f t="shared" si="128"/>
        <v>1106.6500000000001</v>
      </c>
      <c r="K261" s="55"/>
      <c r="L261" s="43"/>
      <c r="M261" s="34">
        <f t="shared" si="129"/>
        <v>0</v>
      </c>
      <c r="N261" s="55"/>
      <c r="O261" s="43">
        <v>3736.91</v>
      </c>
      <c r="P261" s="34">
        <f t="shared" si="130"/>
        <v>3736.91</v>
      </c>
      <c r="Q261" s="35">
        <f t="shared" si="131"/>
        <v>4843.5599999999995</v>
      </c>
    </row>
    <row r="262" spans="1:17" ht="12.75" customHeight="1" x14ac:dyDescent="0.2">
      <c r="A262" s="111" t="s">
        <v>205</v>
      </c>
      <c r="B262" s="113"/>
      <c r="C262" s="119" t="s">
        <v>207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4913</v>
      </c>
      <c r="J262" s="29">
        <f t="shared" si="128"/>
        <v>4913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16466</v>
      </c>
      <c r="P262" s="40">
        <f t="shared" si="130"/>
        <v>16466</v>
      </c>
      <c r="Q262" s="41">
        <f t="shared" si="131"/>
        <v>21379</v>
      </c>
    </row>
    <row r="263" spans="1:17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1257.8800000000001</v>
      </c>
      <c r="J263" s="34">
        <f t="shared" si="128"/>
        <v>1257.8800000000001</v>
      </c>
      <c r="K263" s="55"/>
      <c r="L263" s="43"/>
      <c r="M263" s="34">
        <f t="shared" si="129"/>
        <v>0</v>
      </c>
      <c r="N263" s="55"/>
      <c r="O263" s="43">
        <v>4089.05</v>
      </c>
      <c r="P263" s="34">
        <f t="shared" si="130"/>
        <v>4089.05</v>
      </c>
      <c r="Q263" s="35">
        <f t="shared" si="131"/>
        <v>5346.93</v>
      </c>
    </row>
    <row r="264" spans="1:17" x14ac:dyDescent="0.2">
      <c r="A264" s="111" t="s">
        <v>205</v>
      </c>
      <c r="B264" s="113"/>
      <c r="C264" s="115" t="s">
        <v>209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28"/>
        <v>0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16404</v>
      </c>
      <c r="P264" s="40">
        <f t="shared" si="130"/>
        <v>16404</v>
      </c>
      <c r="Q264" s="41">
        <f t="shared" si="131"/>
        <v>16404</v>
      </c>
    </row>
    <row r="265" spans="1:17" ht="13.5" thickBot="1" x14ac:dyDescent="0.25">
      <c r="A265" s="112"/>
      <c r="B265" s="114"/>
      <c r="C265" s="116"/>
      <c r="D265" s="50"/>
      <c r="E265" s="51"/>
      <c r="F265" s="45"/>
      <c r="G265" s="45"/>
      <c r="H265" s="45"/>
      <c r="I265" s="45"/>
      <c r="J265" s="24">
        <f t="shared" si="128"/>
        <v>0</v>
      </c>
      <c r="K265" s="56"/>
      <c r="L265" s="45"/>
      <c r="M265" s="24">
        <v>0</v>
      </c>
      <c r="N265" s="56"/>
      <c r="O265" s="45">
        <v>4071.38</v>
      </c>
      <c r="P265" s="24">
        <f t="shared" si="130"/>
        <v>4071.38</v>
      </c>
      <c r="Q265" s="25">
        <f t="shared" si="131"/>
        <v>4071.38</v>
      </c>
    </row>
    <row r="266" spans="1:17" ht="13.5" thickBot="1" x14ac:dyDescent="0.25">
      <c r="D266" s="48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8" customHeight="1" x14ac:dyDescent="0.2">
      <c r="A267" s="124" t="s">
        <v>210</v>
      </c>
      <c r="B267" s="125"/>
      <c r="C267" s="128" t="s">
        <v>211</v>
      </c>
      <c r="D267" s="121"/>
      <c r="E267" s="16">
        <f t="shared" ref="E267:I268" si="132">E269+E271+E273+E275+E293+E295+E297+E319+E321+E323</f>
        <v>308417</v>
      </c>
      <c r="F267" s="17">
        <f t="shared" si="132"/>
        <v>110645</v>
      </c>
      <c r="G267" s="17">
        <f>G269+G271+G273+G275+G293+G295+G297+G321+G323</f>
        <v>92437</v>
      </c>
      <c r="H267" s="17">
        <f>H269+H271+H273+H275+H293+H295+H297+H321+H323+H325</f>
        <v>9156</v>
      </c>
      <c r="I267" s="17">
        <f t="shared" si="132"/>
        <v>0</v>
      </c>
      <c r="J267" s="19">
        <f>SUM(E267:I267)</f>
        <v>520655</v>
      </c>
      <c r="K267" s="52">
        <f>K269+K271+K273+K275+K293+K295+K297+K319+K321+K323</f>
        <v>0</v>
      </c>
      <c r="L267" s="17">
        <f>L269+L271+L273+L275+L293+L295+L297+L319+L321+L323</f>
        <v>0</v>
      </c>
      <c r="M267" s="19">
        <f>SUM(K267:L267)</f>
        <v>0</v>
      </c>
      <c r="N267" s="52">
        <f>N269+N271+N273+N275+N293+N295+N297+N319+N321+N323</f>
        <v>0</v>
      </c>
      <c r="O267" s="17">
        <f>O269+O271+O273+O275+O293+O295+O297+O319+O321+O323</f>
        <v>0</v>
      </c>
      <c r="P267" s="18">
        <f>SUM(N267:O267)</f>
        <v>0</v>
      </c>
      <c r="Q267" s="62">
        <f>P267+M267+J267</f>
        <v>520655</v>
      </c>
    </row>
    <row r="268" spans="1:17" ht="18" customHeight="1" thickBot="1" x14ac:dyDescent="0.25">
      <c r="A268" s="126"/>
      <c r="B268" s="127"/>
      <c r="C268" s="129"/>
      <c r="D268" s="122"/>
      <c r="E268" s="21">
        <f>E270+E272+E274+E276+E294+E296+E298+E320+E322+E324</f>
        <v>68779.03</v>
      </c>
      <c r="F268" s="22">
        <f t="shared" si="132"/>
        <v>24042.959999999999</v>
      </c>
      <c r="G268" s="22">
        <f>G270+G272+G274+G276+G294+G296+G298+G322+G324</f>
        <v>28319.97</v>
      </c>
      <c r="H268" s="22">
        <f>H270+H272+H274+H276+H294+H296+H298+H326+H322+H324</f>
        <v>2259.61</v>
      </c>
      <c r="I268" s="22">
        <f t="shared" si="132"/>
        <v>0</v>
      </c>
      <c r="J268" s="24">
        <f>SUM(E268:I268)</f>
        <v>123401.56999999999</v>
      </c>
      <c r="K268" s="53">
        <f>K270+K272+K274+K276+K294+K296+K298+K320+K322+K324</f>
        <v>0</v>
      </c>
      <c r="L268" s="22">
        <f>L270+L272+L274+L276+L294+L296+L298+L320+L322+L324</f>
        <v>0</v>
      </c>
      <c r="M268" s="24">
        <f>SUM(K268:L268)</f>
        <v>0</v>
      </c>
      <c r="N268" s="53">
        <f>N270+N272+N274+N276+N294+N296+N298+N320+N322+N324</f>
        <v>0</v>
      </c>
      <c r="O268" s="22">
        <f>O270+O272+O274+O276+O294+O296+O298+O320+O322+O324+O326</f>
        <v>0</v>
      </c>
      <c r="P268" s="23">
        <f>SUM(N268:O268)</f>
        <v>0</v>
      </c>
      <c r="Q268" s="63">
        <f>P268+M268+J268</f>
        <v>123401.56999999999</v>
      </c>
    </row>
    <row r="269" spans="1:17" x14ac:dyDescent="0.2">
      <c r="A269" s="123" t="s">
        <v>212</v>
      </c>
      <c r="B269" s="118"/>
      <c r="C269" s="120" t="s">
        <v>213</v>
      </c>
      <c r="D269" s="49" t="s">
        <v>46</v>
      </c>
      <c r="E269" s="26">
        <v>308417</v>
      </c>
      <c r="F269" s="27">
        <v>110645</v>
      </c>
      <c r="G269" s="27">
        <v>0</v>
      </c>
      <c r="H269" s="27">
        <v>0</v>
      </c>
      <c r="I269" s="27">
        <v>0</v>
      </c>
      <c r="J269" s="29">
        <f t="shared" ref="J269:J295" si="133">SUM(E269:I269)</f>
        <v>419062</v>
      </c>
      <c r="K269" s="54"/>
      <c r="L269" s="27">
        <v>0</v>
      </c>
      <c r="M269" s="29">
        <f t="shared" ref="M269:M281" si="134">SUM(K269:L269)</f>
        <v>0</v>
      </c>
      <c r="N269" s="54">
        <v>0</v>
      </c>
      <c r="O269" s="27">
        <v>0</v>
      </c>
      <c r="P269" s="28">
        <f t="shared" ref="P269:P325" si="135">SUM(N269:O269)</f>
        <v>0</v>
      </c>
      <c r="Q269" s="64">
        <f t="shared" ref="Q269:Q326" si="136">P269+M269+J269</f>
        <v>419062</v>
      </c>
    </row>
    <row r="270" spans="1:17" x14ac:dyDescent="0.2">
      <c r="A270" s="111"/>
      <c r="B270" s="113"/>
      <c r="C270" s="115"/>
      <c r="D270" s="36"/>
      <c r="E270" s="42">
        <v>68779.03</v>
      </c>
      <c r="F270" s="43">
        <v>24042.959999999999</v>
      </c>
      <c r="G270" s="43"/>
      <c r="H270" s="43"/>
      <c r="I270" s="43"/>
      <c r="J270" s="34">
        <f t="shared" si="133"/>
        <v>92821.989999999991</v>
      </c>
      <c r="K270" s="55"/>
      <c r="L270" s="43"/>
      <c r="M270" s="34">
        <f t="shared" si="134"/>
        <v>0</v>
      </c>
      <c r="N270" s="55"/>
      <c r="O270" s="43"/>
      <c r="P270" s="33">
        <f t="shared" si="135"/>
        <v>0</v>
      </c>
      <c r="Q270" s="65">
        <f t="shared" si="136"/>
        <v>92821.989999999991</v>
      </c>
    </row>
    <row r="271" spans="1:17" x14ac:dyDescent="0.2">
      <c r="A271" s="111" t="s">
        <v>212</v>
      </c>
      <c r="B271" s="113"/>
      <c r="C271" s="115" t="s">
        <v>214</v>
      </c>
      <c r="D271" s="36"/>
      <c r="E271" s="37">
        <v>0</v>
      </c>
      <c r="F271" s="38">
        <v>0</v>
      </c>
      <c r="G271" s="38">
        <v>2000</v>
      </c>
      <c r="H271" s="38">
        <v>0</v>
      </c>
      <c r="I271" s="38">
        <v>0</v>
      </c>
      <c r="J271" s="40">
        <f t="shared" si="133"/>
        <v>2000</v>
      </c>
      <c r="K271" s="44">
        <v>0</v>
      </c>
      <c r="L271" s="38">
        <v>0</v>
      </c>
      <c r="M271" s="40">
        <f t="shared" si="134"/>
        <v>0</v>
      </c>
      <c r="N271" s="44">
        <v>0</v>
      </c>
      <c r="O271" s="38">
        <v>0</v>
      </c>
      <c r="P271" s="39">
        <f t="shared" si="135"/>
        <v>0</v>
      </c>
      <c r="Q271" s="66">
        <f t="shared" si="136"/>
        <v>2000</v>
      </c>
    </row>
    <row r="272" spans="1:17" x14ac:dyDescent="0.2">
      <c r="A272" s="111"/>
      <c r="B272" s="113"/>
      <c r="C272" s="115"/>
      <c r="D272" s="36"/>
      <c r="E272" s="42"/>
      <c r="F272" s="43"/>
      <c r="G272" s="43">
        <v>266.86</v>
      </c>
      <c r="H272" s="43"/>
      <c r="I272" s="43"/>
      <c r="J272" s="34">
        <f t="shared" si="133"/>
        <v>266.86</v>
      </c>
      <c r="K272" s="55"/>
      <c r="L272" s="43"/>
      <c r="M272" s="34">
        <f t="shared" si="134"/>
        <v>0</v>
      </c>
      <c r="N272" s="55"/>
      <c r="O272" s="43"/>
      <c r="P272" s="33">
        <f t="shared" si="135"/>
        <v>0</v>
      </c>
      <c r="Q272" s="65">
        <f t="shared" si="136"/>
        <v>266.86</v>
      </c>
    </row>
    <row r="273" spans="1:17" x14ac:dyDescent="0.2">
      <c r="A273" s="111" t="s">
        <v>212</v>
      </c>
      <c r="B273" s="113"/>
      <c r="C273" s="115" t="s">
        <v>215</v>
      </c>
      <c r="D273" s="36"/>
      <c r="E273" s="37">
        <v>0</v>
      </c>
      <c r="F273" s="38">
        <v>0</v>
      </c>
      <c r="G273" s="38">
        <v>9630</v>
      </c>
      <c r="H273" s="38">
        <v>0</v>
      </c>
      <c r="I273" s="38">
        <v>0</v>
      </c>
      <c r="J273" s="40">
        <f t="shared" si="133"/>
        <v>9630</v>
      </c>
      <c r="K273" s="44">
        <v>0</v>
      </c>
      <c r="L273" s="38">
        <v>0</v>
      </c>
      <c r="M273" s="40">
        <f t="shared" si="134"/>
        <v>0</v>
      </c>
      <c r="N273" s="44">
        <v>0</v>
      </c>
      <c r="O273" s="38">
        <v>0</v>
      </c>
      <c r="P273" s="39">
        <f t="shared" si="135"/>
        <v>0</v>
      </c>
      <c r="Q273" s="66">
        <f t="shared" si="136"/>
        <v>9630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3287.3</v>
      </c>
      <c r="H274" s="43"/>
      <c r="I274" s="43"/>
      <c r="J274" s="34">
        <f t="shared" si="133"/>
        <v>3287.3</v>
      </c>
      <c r="K274" s="55"/>
      <c r="L274" s="43"/>
      <c r="M274" s="34">
        <f t="shared" si="134"/>
        <v>0</v>
      </c>
      <c r="N274" s="55"/>
      <c r="O274" s="43"/>
      <c r="P274" s="33">
        <f t="shared" si="135"/>
        <v>0</v>
      </c>
      <c r="Q274" s="65">
        <f t="shared" si="136"/>
        <v>3287.3</v>
      </c>
    </row>
    <row r="275" spans="1:17" x14ac:dyDescent="0.2">
      <c r="A275" s="111" t="s">
        <v>212</v>
      </c>
      <c r="B275" s="113"/>
      <c r="C275" s="115" t="s">
        <v>216</v>
      </c>
      <c r="D275" s="36"/>
      <c r="E275" s="37">
        <f t="shared" ref="E275:I276" si="137">E277+E279+E281+E283+E285+E287+E289+E291</f>
        <v>0</v>
      </c>
      <c r="F275" s="38">
        <f t="shared" si="137"/>
        <v>0</v>
      </c>
      <c r="G275" s="38">
        <f t="shared" si="137"/>
        <v>14350</v>
      </c>
      <c r="H275" s="38">
        <f t="shared" si="137"/>
        <v>0</v>
      </c>
      <c r="I275" s="38">
        <f t="shared" si="137"/>
        <v>0</v>
      </c>
      <c r="J275" s="40">
        <f t="shared" si="133"/>
        <v>14350</v>
      </c>
      <c r="K275" s="44">
        <f>K277+K279+K281+K283+K285+K287+K289+K291</f>
        <v>0</v>
      </c>
      <c r="L275" s="38">
        <f>L277+L279+L281+L283+L285+L287+L289+L291</f>
        <v>0</v>
      </c>
      <c r="M275" s="40">
        <f t="shared" si="134"/>
        <v>0</v>
      </c>
      <c r="N275" s="44">
        <f>N277+N279+N281+N283+N285+N287+N289+N291</f>
        <v>0</v>
      </c>
      <c r="O275" s="38">
        <f>O277+O279+O281+O283+O285+O287+O289+O291</f>
        <v>0</v>
      </c>
      <c r="P275" s="39">
        <f t="shared" si="135"/>
        <v>0</v>
      </c>
      <c r="Q275" s="66">
        <f t="shared" si="136"/>
        <v>14350</v>
      </c>
    </row>
    <row r="276" spans="1:17" x14ac:dyDescent="0.2">
      <c r="A276" s="111"/>
      <c r="B276" s="113"/>
      <c r="C276" s="115"/>
      <c r="D276" s="36"/>
      <c r="E276" s="31">
        <f t="shared" si="137"/>
        <v>0</v>
      </c>
      <c r="F276" s="32">
        <f t="shared" si="137"/>
        <v>0</v>
      </c>
      <c r="G276" s="32">
        <f t="shared" si="137"/>
        <v>5311.73</v>
      </c>
      <c r="H276" s="32">
        <f t="shared" si="137"/>
        <v>0</v>
      </c>
      <c r="I276" s="32">
        <f t="shared" si="137"/>
        <v>0</v>
      </c>
      <c r="J276" s="34">
        <f t="shared" si="133"/>
        <v>5311.73</v>
      </c>
      <c r="K276" s="57">
        <f>K278+K280+K282+K284+K286+K288+K290+K292</f>
        <v>0</v>
      </c>
      <c r="L276" s="32">
        <f>L278+L280+L282+L284+L286+L288+L290+L292</f>
        <v>0</v>
      </c>
      <c r="M276" s="34">
        <f t="shared" si="134"/>
        <v>0</v>
      </c>
      <c r="N276" s="57">
        <f>N278+N280+N282+N284+N286+N288+N290+N292</f>
        <v>0</v>
      </c>
      <c r="O276" s="32">
        <f>O278+O280+O282+O284+O286+O288+O290+O292</f>
        <v>0</v>
      </c>
      <c r="P276" s="33">
        <f t="shared" si="135"/>
        <v>0</v>
      </c>
      <c r="Q276" s="65">
        <f t="shared" si="136"/>
        <v>5311.73</v>
      </c>
    </row>
    <row r="277" spans="1:17" x14ac:dyDescent="0.2">
      <c r="A277" s="111"/>
      <c r="B277" s="113" t="s">
        <v>217</v>
      </c>
      <c r="C277" s="115" t="s">
        <v>218</v>
      </c>
      <c r="D277" s="36"/>
      <c r="E277" s="37">
        <v>0</v>
      </c>
      <c r="F277" s="38">
        <v>0</v>
      </c>
      <c r="G277" s="38">
        <v>3000</v>
      </c>
      <c r="H277" s="38">
        <v>0</v>
      </c>
      <c r="I277" s="38">
        <v>0</v>
      </c>
      <c r="J277" s="40">
        <f t="shared" si="133"/>
        <v>3000</v>
      </c>
      <c r="K277" s="44">
        <v>0</v>
      </c>
      <c r="L277" s="38">
        <v>0</v>
      </c>
      <c r="M277" s="40">
        <f t="shared" si="134"/>
        <v>0</v>
      </c>
      <c r="N277" s="44">
        <v>0</v>
      </c>
      <c r="O277" s="38">
        <v>0</v>
      </c>
      <c r="P277" s="39">
        <f t="shared" si="135"/>
        <v>0</v>
      </c>
      <c r="Q277" s="66">
        <f t="shared" si="136"/>
        <v>3000</v>
      </c>
    </row>
    <row r="278" spans="1:17" x14ac:dyDescent="0.2">
      <c r="A278" s="111"/>
      <c r="B278" s="113"/>
      <c r="C278" s="115"/>
      <c r="D278" s="36"/>
      <c r="E278" s="42"/>
      <c r="F278" s="43"/>
      <c r="G278" s="43">
        <v>1820.96</v>
      </c>
      <c r="H278" s="43"/>
      <c r="I278" s="43"/>
      <c r="J278" s="34">
        <f t="shared" si="133"/>
        <v>1820.96</v>
      </c>
      <c r="K278" s="55"/>
      <c r="L278" s="43"/>
      <c r="M278" s="34">
        <f t="shared" si="134"/>
        <v>0</v>
      </c>
      <c r="N278" s="55"/>
      <c r="O278" s="43"/>
      <c r="P278" s="33">
        <f t="shared" si="135"/>
        <v>0</v>
      </c>
      <c r="Q278" s="65">
        <f t="shared" si="136"/>
        <v>1820.96</v>
      </c>
    </row>
    <row r="279" spans="1:17" x14ac:dyDescent="0.2">
      <c r="A279" s="111"/>
      <c r="B279" s="113" t="s">
        <v>219</v>
      </c>
      <c r="C279" s="115" t="s">
        <v>220</v>
      </c>
      <c r="D279" s="36"/>
      <c r="E279" s="37">
        <v>0</v>
      </c>
      <c r="F279" s="38">
        <v>0</v>
      </c>
      <c r="G279" s="38">
        <v>150</v>
      </c>
      <c r="H279" s="38">
        <v>0</v>
      </c>
      <c r="I279" s="38">
        <v>0</v>
      </c>
      <c r="J279" s="40">
        <f t="shared" si="133"/>
        <v>150</v>
      </c>
      <c r="K279" s="44">
        <v>0</v>
      </c>
      <c r="L279" s="38">
        <v>0</v>
      </c>
      <c r="M279" s="40">
        <f t="shared" si="134"/>
        <v>0</v>
      </c>
      <c r="N279" s="44">
        <v>0</v>
      </c>
      <c r="O279" s="38">
        <v>0</v>
      </c>
      <c r="P279" s="39">
        <f t="shared" si="135"/>
        <v>0</v>
      </c>
      <c r="Q279" s="66">
        <f t="shared" si="136"/>
        <v>150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0</v>
      </c>
      <c r="H280" s="43"/>
      <c r="I280" s="43"/>
      <c r="J280" s="34">
        <f t="shared" si="133"/>
        <v>0</v>
      </c>
      <c r="K280" s="55"/>
      <c r="L280" s="43"/>
      <c r="M280" s="34">
        <f t="shared" si="134"/>
        <v>0</v>
      </c>
      <c r="N280" s="55"/>
      <c r="O280" s="43"/>
      <c r="P280" s="33">
        <f t="shared" si="135"/>
        <v>0</v>
      </c>
      <c r="Q280" s="65">
        <f t="shared" si="136"/>
        <v>0</v>
      </c>
    </row>
    <row r="281" spans="1:17" x14ac:dyDescent="0.2">
      <c r="A281" s="111"/>
      <c r="B281" s="113" t="s">
        <v>221</v>
      </c>
      <c r="C281" s="115" t="s">
        <v>222</v>
      </c>
      <c r="D281" s="36"/>
      <c r="E281" s="37">
        <v>0</v>
      </c>
      <c r="F281" s="38">
        <v>0</v>
      </c>
      <c r="G281" s="38">
        <v>700</v>
      </c>
      <c r="H281" s="38">
        <v>0</v>
      </c>
      <c r="I281" s="38">
        <v>0</v>
      </c>
      <c r="J281" s="40">
        <f t="shared" si="133"/>
        <v>700</v>
      </c>
      <c r="K281" s="44">
        <v>0</v>
      </c>
      <c r="L281" s="38">
        <v>0</v>
      </c>
      <c r="M281" s="40">
        <f t="shared" si="134"/>
        <v>0</v>
      </c>
      <c r="N281" s="44">
        <v>0</v>
      </c>
      <c r="O281" s="38">
        <v>0</v>
      </c>
      <c r="P281" s="39">
        <f t="shared" si="135"/>
        <v>0</v>
      </c>
      <c r="Q281" s="66">
        <f t="shared" si="136"/>
        <v>700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30</v>
      </c>
      <c r="H282" s="43"/>
      <c r="I282" s="43"/>
      <c r="J282" s="34">
        <f t="shared" si="133"/>
        <v>30</v>
      </c>
      <c r="K282" s="55"/>
      <c r="L282" s="43"/>
      <c r="M282" s="34">
        <f t="shared" ref="M282:M325" si="138">SUM(K282:L282)</f>
        <v>0</v>
      </c>
      <c r="N282" s="55"/>
      <c r="O282" s="43"/>
      <c r="P282" s="33">
        <f t="shared" si="135"/>
        <v>0</v>
      </c>
      <c r="Q282" s="65">
        <f t="shared" si="136"/>
        <v>30</v>
      </c>
    </row>
    <row r="283" spans="1:17" x14ac:dyDescent="0.2">
      <c r="A283" s="111"/>
      <c r="B283" s="113" t="s">
        <v>223</v>
      </c>
      <c r="C283" s="115" t="s">
        <v>224</v>
      </c>
      <c r="D283" s="36"/>
      <c r="E283" s="37">
        <v>0</v>
      </c>
      <c r="F283" s="38">
        <v>0</v>
      </c>
      <c r="G283" s="38">
        <v>0</v>
      </c>
      <c r="H283" s="38">
        <v>0</v>
      </c>
      <c r="I283" s="38">
        <v>0</v>
      </c>
      <c r="J283" s="40">
        <f t="shared" si="133"/>
        <v>0</v>
      </c>
      <c r="K283" s="44">
        <v>0</v>
      </c>
      <c r="L283" s="38">
        <v>0</v>
      </c>
      <c r="M283" s="40">
        <f t="shared" si="138"/>
        <v>0</v>
      </c>
      <c r="N283" s="44">
        <v>0</v>
      </c>
      <c r="O283" s="38">
        <v>0</v>
      </c>
      <c r="P283" s="39">
        <f t="shared" si="135"/>
        <v>0</v>
      </c>
      <c r="Q283" s="66">
        <f t="shared" si="136"/>
        <v>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0</v>
      </c>
      <c r="H284" s="43"/>
      <c r="I284" s="43"/>
      <c r="J284" s="34">
        <f t="shared" si="133"/>
        <v>0</v>
      </c>
      <c r="K284" s="55"/>
      <c r="L284" s="43"/>
      <c r="M284" s="34">
        <f t="shared" si="138"/>
        <v>0</v>
      </c>
      <c r="N284" s="55"/>
      <c r="O284" s="43"/>
      <c r="P284" s="33">
        <f t="shared" si="135"/>
        <v>0</v>
      </c>
      <c r="Q284" s="65">
        <f t="shared" si="136"/>
        <v>0</v>
      </c>
    </row>
    <row r="285" spans="1:17" x14ac:dyDescent="0.2">
      <c r="A285" s="111"/>
      <c r="B285" s="113" t="s">
        <v>225</v>
      </c>
      <c r="C285" s="115" t="s">
        <v>226</v>
      </c>
      <c r="D285" s="36"/>
      <c r="E285" s="37">
        <v>0</v>
      </c>
      <c r="F285" s="38">
        <v>0</v>
      </c>
      <c r="G285" s="38">
        <v>8000</v>
      </c>
      <c r="H285" s="38">
        <v>0</v>
      </c>
      <c r="I285" s="38">
        <v>0</v>
      </c>
      <c r="J285" s="40">
        <f t="shared" si="133"/>
        <v>8000</v>
      </c>
      <c r="K285" s="44">
        <v>0</v>
      </c>
      <c r="L285" s="38">
        <v>0</v>
      </c>
      <c r="M285" s="40">
        <f t="shared" si="138"/>
        <v>0</v>
      </c>
      <c r="N285" s="44">
        <v>0</v>
      </c>
      <c r="O285" s="38">
        <v>0</v>
      </c>
      <c r="P285" s="39">
        <f t="shared" si="135"/>
        <v>0</v>
      </c>
      <c r="Q285" s="66">
        <f t="shared" si="136"/>
        <v>8000</v>
      </c>
    </row>
    <row r="286" spans="1:17" x14ac:dyDescent="0.2">
      <c r="A286" s="111"/>
      <c r="B286" s="113"/>
      <c r="C286" s="115"/>
      <c r="D286" s="36"/>
      <c r="E286" s="42"/>
      <c r="F286" s="43"/>
      <c r="G286" s="43">
        <v>2238.37</v>
      </c>
      <c r="H286" s="43"/>
      <c r="I286" s="43"/>
      <c r="J286" s="34">
        <f t="shared" si="133"/>
        <v>2238.37</v>
      </c>
      <c r="K286" s="55"/>
      <c r="L286" s="43"/>
      <c r="M286" s="34">
        <f t="shared" si="138"/>
        <v>0</v>
      </c>
      <c r="N286" s="55"/>
      <c r="O286" s="43"/>
      <c r="P286" s="33">
        <f t="shared" si="135"/>
        <v>0</v>
      </c>
      <c r="Q286" s="65">
        <f t="shared" si="136"/>
        <v>2238.37</v>
      </c>
    </row>
    <row r="287" spans="1:17" x14ac:dyDescent="0.2">
      <c r="A287" s="111"/>
      <c r="B287" s="113" t="s">
        <v>227</v>
      </c>
      <c r="C287" s="115" t="s">
        <v>228</v>
      </c>
      <c r="D287" s="36"/>
      <c r="E287" s="37">
        <v>0</v>
      </c>
      <c r="F287" s="38">
        <v>0</v>
      </c>
      <c r="G287" s="38">
        <v>500</v>
      </c>
      <c r="H287" s="38">
        <v>0</v>
      </c>
      <c r="I287" s="38">
        <v>0</v>
      </c>
      <c r="J287" s="40">
        <f t="shared" si="133"/>
        <v>500</v>
      </c>
      <c r="K287" s="44">
        <v>0</v>
      </c>
      <c r="L287" s="38">
        <v>0</v>
      </c>
      <c r="M287" s="40">
        <f t="shared" si="138"/>
        <v>0</v>
      </c>
      <c r="N287" s="44">
        <v>0</v>
      </c>
      <c r="O287" s="38">
        <v>0</v>
      </c>
      <c r="P287" s="39">
        <f t="shared" si="135"/>
        <v>0</v>
      </c>
      <c r="Q287" s="66">
        <f t="shared" si="136"/>
        <v>500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128</v>
      </c>
      <c r="H288" s="43"/>
      <c r="I288" s="43"/>
      <c r="J288" s="34">
        <f t="shared" si="133"/>
        <v>128</v>
      </c>
      <c r="K288" s="55"/>
      <c r="L288" s="43"/>
      <c r="M288" s="34">
        <f t="shared" si="138"/>
        <v>0</v>
      </c>
      <c r="N288" s="55"/>
      <c r="O288" s="43"/>
      <c r="P288" s="33">
        <f t="shared" si="135"/>
        <v>0</v>
      </c>
      <c r="Q288" s="65">
        <f t="shared" si="136"/>
        <v>128</v>
      </c>
    </row>
    <row r="289" spans="1:17" x14ac:dyDescent="0.2">
      <c r="A289" s="111"/>
      <c r="B289" s="113" t="s">
        <v>229</v>
      </c>
      <c r="C289" s="115" t="s">
        <v>230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33"/>
        <v>500</v>
      </c>
      <c r="K289" s="44">
        <v>0</v>
      </c>
      <c r="L289" s="38">
        <v>0</v>
      </c>
      <c r="M289" s="40">
        <f t="shared" si="138"/>
        <v>0</v>
      </c>
      <c r="N289" s="44">
        <v>0</v>
      </c>
      <c r="O289" s="38">
        <v>0</v>
      </c>
      <c r="P289" s="39">
        <f t="shared" si="135"/>
        <v>0</v>
      </c>
      <c r="Q289" s="66">
        <f t="shared" si="136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0</v>
      </c>
      <c r="H290" s="43"/>
      <c r="I290" s="43"/>
      <c r="J290" s="34">
        <f t="shared" si="133"/>
        <v>0</v>
      </c>
      <c r="K290" s="55"/>
      <c r="L290" s="43"/>
      <c r="M290" s="34">
        <f t="shared" si="138"/>
        <v>0</v>
      </c>
      <c r="N290" s="55"/>
      <c r="O290" s="43"/>
      <c r="P290" s="33">
        <f t="shared" si="135"/>
        <v>0</v>
      </c>
      <c r="Q290" s="65">
        <f t="shared" si="136"/>
        <v>0</v>
      </c>
    </row>
    <row r="291" spans="1:17" x14ac:dyDescent="0.2">
      <c r="A291" s="111"/>
      <c r="B291" s="113" t="s">
        <v>231</v>
      </c>
      <c r="C291" s="115" t="s">
        <v>232</v>
      </c>
      <c r="D291" s="36"/>
      <c r="E291" s="37">
        <v>0</v>
      </c>
      <c r="F291" s="38">
        <v>0</v>
      </c>
      <c r="G291" s="38">
        <v>1500</v>
      </c>
      <c r="H291" s="38">
        <v>0</v>
      </c>
      <c r="I291" s="38">
        <v>0</v>
      </c>
      <c r="J291" s="40">
        <f t="shared" si="133"/>
        <v>1500</v>
      </c>
      <c r="K291" s="44">
        <v>0</v>
      </c>
      <c r="L291" s="38">
        <v>0</v>
      </c>
      <c r="M291" s="40">
        <f t="shared" si="138"/>
        <v>0</v>
      </c>
      <c r="N291" s="44">
        <v>0</v>
      </c>
      <c r="O291" s="38">
        <v>0</v>
      </c>
      <c r="P291" s="39">
        <f t="shared" si="135"/>
        <v>0</v>
      </c>
      <c r="Q291" s="66">
        <f t="shared" si="136"/>
        <v>1500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1094.4000000000001</v>
      </c>
      <c r="H292" s="43"/>
      <c r="I292" s="43"/>
      <c r="J292" s="34">
        <f t="shared" si="133"/>
        <v>1094.4000000000001</v>
      </c>
      <c r="K292" s="55"/>
      <c r="L292" s="43"/>
      <c r="M292" s="34">
        <f t="shared" si="138"/>
        <v>0</v>
      </c>
      <c r="N292" s="55"/>
      <c r="O292" s="43"/>
      <c r="P292" s="33">
        <f t="shared" si="135"/>
        <v>0</v>
      </c>
      <c r="Q292" s="65">
        <f t="shared" si="136"/>
        <v>1094.4000000000001</v>
      </c>
    </row>
    <row r="293" spans="1:17" x14ac:dyDescent="0.2">
      <c r="A293" s="111" t="s">
        <v>212</v>
      </c>
      <c r="B293" s="117"/>
      <c r="C293" s="119" t="s">
        <v>233</v>
      </c>
      <c r="D293" s="36"/>
      <c r="E293" s="37">
        <v>0</v>
      </c>
      <c r="F293" s="38">
        <v>0</v>
      </c>
      <c r="G293" s="38">
        <v>15300</v>
      </c>
      <c r="H293" s="38">
        <v>0</v>
      </c>
      <c r="I293" s="38">
        <v>0</v>
      </c>
      <c r="J293" s="40">
        <f t="shared" si="133"/>
        <v>15300</v>
      </c>
      <c r="K293" s="44">
        <v>0</v>
      </c>
      <c r="L293" s="38">
        <v>0</v>
      </c>
      <c r="M293" s="40">
        <f t="shared" si="138"/>
        <v>0</v>
      </c>
      <c r="N293" s="44">
        <v>0</v>
      </c>
      <c r="O293" s="38">
        <v>0</v>
      </c>
      <c r="P293" s="39">
        <f t="shared" si="135"/>
        <v>0</v>
      </c>
      <c r="Q293" s="66">
        <f t="shared" si="136"/>
        <v>15300</v>
      </c>
    </row>
    <row r="294" spans="1:17" x14ac:dyDescent="0.2">
      <c r="A294" s="111"/>
      <c r="B294" s="118"/>
      <c r="C294" s="120"/>
      <c r="D294" s="36"/>
      <c r="E294" s="42"/>
      <c r="F294" s="43"/>
      <c r="G294" s="43">
        <v>4456.3</v>
      </c>
      <c r="H294" s="43"/>
      <c r="I294" s="43"/>
      <c r="J294" s="34">
        <f t="shared" si="133"/>
        <v>4456.3</v>
      </c>
      <c r="K294" s="55"/>
      <c r="L294" s="43"/>
      <c r="M294" s="34">
        <f t="shared" si="138"/>
        <v>0</v>
      </c>
      <c r="N294" s="55"/>
      <c r="O294" s="43"/>
      <c r="P294" s="33">
        <f t="shared" si="135"/>
        <v>0</v>
      </c>
      <c r="Q294" s="65">
        <f t="shared" si="136"/>
        <v>4456.3</v>
      </c>
    </row>
    <row r="295" spans="1:17" x14ac:dyDescent="0.2">
      <c r="A295" s="111" t="s">
        <v>212</v>
      </c>
      <c r="B295" s="117"/>
      <c r="C295" s="119" t="s">
        <v>234</v>
      </c>
      <c r="D295" s="36"/>
      <c r="E295" s="37">
        <v>0</v>
      </c>
      <c r="F295" s="38">
        <v>0</v>
      </c>
      <c r="G295" s="38">
        <v>50</v>
      </c>
      <c r="H295" s="38">
        <v>0</v>
      </c>
      <c r="I295" s="38">
        <v>0</v>
      </c>
      <c r="J295" s="40">
        <f t="shared" si="133"/>
        <v>50</v>
      </c>
      <c r="K295" s="44">
        <v>0</v>
      </c>
      <c r="L295" s="38">
        <v>0</v>
      </c>
      <c r="M295" s="40">
        <f t="shared" si="138"/>
        <v>0</v>
      </c>
      <c r="N295" s="44">
        <v>0</v>
      </c>
      <c r="O295" s="38">
        <v>0</v>
      </c>
      <c r="P295" s="39">
        <f t="shared" si="135"/>
        <v>0</v>
      </c>
      <c r="Q295" s="66">
        <f t="shared" si="136"/>
        <v>50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0</v>
      </c>
      <c r="H296" s="43"/>
      <c r="I296" s="43"/>
      <c r="J296" s="34">
        <f t="shared" ref="J296:J325" si="139">SUM(E296:I296)</f>
        <v>0</v>
      </c>
      <c r="K296" s="55"/>
      <c r="L296" s="43"/>
      <c r="M296" s="34">
        <f t="shared" si="138"/>
        <v>0</v>
      </c>
      <c r="N296" s="55"/>
      <c r="O296" s="43"/>
      <c r="P296" s="33">
        <f t="shared" si="135"/>
        <v>0</v>
      </c>
      <c r="Q296" s="65">
        <f t="shared" si="136"/>
        <v>0</v>
      </c>
    </row>
    <row r="297" spans="1:17" x14ac:dyDescent="0.2">
      <c r="A297" s="111" t="s">
        <v>212</v>
      </c>
      <c r="B297" s="113"/>
      <c r="C297" s="115" t="s">
        <v>235</v>
      </c>
      <c r="D297" s="36"/>
      <c r="E297" s="37">
        <f>E299+E301+E303+E305+E307+E313+E315+E317</f>
        <v>0</v>
      </c>
      <c r="F297" s="38">
        <f>F299+F301+F303+F305+F307+F313+F315+F317</f>
        <v>0</v>
      </c>
      <c r="G297" s="38">
        <f>G299+G301+G303+G305+G307+G309+G311+G313+G315+G317+G319</f>
        <v>51107</v>
      </c>
      <c r="H297" s="38">
        <f>H299+H301+H303+H305+H307+H313+H315+H317</f>
        <v>0</v>
      </c>
      <c r="I297" s="38">
        <f>I299+I301+I303+I305+I307+I313+I315+I317</f>
        <v>0</v>
      </c>
      <c r="J297" s="40">
        <f t="shared" si="139"/>
        <v>51107</v>
      </c>
      <c r="K297" s="44">
        <f>K299+K301+K303+K305+K307+K309+K311+K313</f>
        <v>0</v>
      </c>
      <c r="L297" s="38">
        <f>L299+L301+L303+L305+L307+L309+L311+L313</f>
        <v>0</v>
      </c>
      <c r="M297" s="40">
        <f t="shared" si="138"/>
        <v>0</v>
      </c>
      <c r="N297" s="44">
        <f>N299+N301+N303+N305+N307+N309+N311+N313</f>
        <v>0</v>
      </c>
      <c r="O297" s="38">
        <f>O299+O301+O303+O305+O307+O309+O311+O313</f>
        <v>0</v>
      </c>
      <c r="P297" s="39">
        <f t="shared" si="135"/>
        <v>0</v>
      </c>
      <c r="Q297" s="66">
        <f t="shared" si="136"/>
        <v>51107</v>
      </c>
    </row>
    <row r="298" spans="1:17" x14ac:dyDescent="0.2">
      <c r="A298" s="111"/>
      <c r="B298" s="113"/>
      <c r="C298" s="115"/>
      <c r="D298" s="36"/>
      <c r="E298" s="31">
        <f>E300+E302+E304+E306+E308+E310+E312+E314+E316+E318</f>
        <v>0</v>
      </c>
      <c r="F298" s="32">
        <f>F300+F302+F304+F306+F308+F310+F312+F314+F316+F318</f>
        <v>0</v>
      </c>
      <c r="G298" s="32">
        <f>G300+G302+G304+G306+G308+G310+G312+G314+G316+G318+G320</f>
        <v>14997.78</v>
      </c>
      <c r="H298" s="32">
        <f>H300+H302+H304+H306+H308+H310+H312+H314+H316+H318</f>
        <v>0</v>
      </c>
      <c r="I298" s="32">
        <f>I300+I302+I304+I306+I308+I310+I312+I314+I316+I318</f>
        <v>0</v>
      </c>
      <c r="J298" s="34">
        <f t="shared" si="139"/>
        <v>14997.78</v>
      </c>
      <c r="K298" s="57">
        <f>K300+K302+K304+K306+K308+K310+K312+K314+K316+K318</f>
        <v>0</v>
      </c>
      <c r="L298" s="32">
        <f>L300+L302+L304+L306+L308+L310+L312+L314+L316+L318</f>
        <v>0</v>
      </c>
      <c r="M298" s="34">
        <f t="shared" si="138"/>
        <v>0</v>
      </c>
      <c r="N298" s="57">
        <f>N300+N302+N304+N306+N308+N310+N312+N314+N316+N318</f>
        <v>0</v>
      </c>
      <c r="O298" s="32">
        <f>O300+O302+O304+O306+O308+O310+O312+O314+O316+O318</f>
        <v>0</v>
      </c>
      <c r="P298" s="33">
        <f t="shared" si="135"/>
        <v>0</v>
      </c>
      <c r="Q298" s="65">
        <f t="shared" si="136"/>
        <v>14997.78</v>
      </c>
    </row>
    <row r="299" spans="1:17" x14ac:dyDescent="0.2">
      <c r="A299" s="111"/>
      <c r="B299" s="113" t="s">
        <v>236</v>
      </c>
      <c r="C299" s="115" t="s">
        <v>237</v>
      </c>
      <c r="D299" s="36"/>
      <c r="E299" s="37">
        <v>0</v>
      </c>
      <c r="F299" s="38">
        <v>0</v>
      </c>
      <c r="G299" s="38">
        <v>2000</v>
      </c>
      <c r="H299" s="38">
        <v>0</v>
      </c>
      <c r="I299" s="38">
        <v>0</v>
      </c>
      <c r="J299" s="40">
        <f t="shared" si="139"/>
        <v>2000</v>
      </c>
      <c r="K299" s="44">
        <v>0</v>
      </c>
      <c r="L299" s="38">
        <v>0</v>
      </c>
      <c r="M299" s="40">
        <f t="shared" si="138"/>
        <v>0</v>
      </c>
      <c r="N299" s="44">
        <v>0</v>
      </c>
      <c r="O299" s="38">
        <v>0</v>
      </c>
      <c r="P299" s="39">
        <f t="shared" si="135"/>
        <v>0</v>
      </c>
      <c r="Q299" s="66">
        <f t="shared" si="136"/>
        <v>2000</v>
      </c>
    </row>
    <row r="300" spans="1:17" x14ac:dyDescent="0.2">
      <c r="A300" s="111"/>
      <c r="B300" s="113"/>
      <c r="C300" s="115"/>
      <c r="D300" s="36"/>
      <c r="E300" s="42"/>
      <c r="F300" s="43"/>
      <c r="G300" s="43">
        <v>490</v>
      </c>
      <c r="H300" s="43"/>
      <c r="I300" s="43"/>
      <c r="J300" s="34">
        <f t="shared" si="139"/>
        <v>490</v>
      </c>
      <c r="K300" s="55"/>
      <c r="L300" s="43"/>
      <c r="M300" s="34">
        <f t="shared" si="138"/>
        <v>0</v>
      </c>
      <c r="N300" s="55"/>
      <c r="O300" s="43"/>
      <c r="P300" s="33">
        <f t="shared" si="135"/>
        <v>0</v>
      </c>
      <c r="Q300" s="65">
        <f t="shared" si="136"/>
        <v>490</v>
      </c>
    </row>
    <row r="301" spans="1:17" x14ac:dyDescent="0.2">
      <c r="A301" s="111"/>
      <c r="B301" s="113" t="s">
        <v>238</v>
      </c>
      <c r="C301" s="115" t="s">
        <v>239</v>
      </c>
      <c r="D301" s="36"/>
      <c r="E301" s="37">
        <v>0</v>
      </c>
      <c r="F301" s="38">
        <v>0</v>
      </c>
      <c r="G301" s="38">
        <v>5800</v>
      </c>
      <c r="H301" s="38">
        <v>0</v>
      </c>
      <c r="I301" s="38">
        <v>0</v>
      </c>
      <c r="J301" s="40">
        <f t="shared" si="139"/>
        <v>5800</v>
      </c>
      <c r="K301" s="44">
        <v>0</v>
      </c>
      <c r="L301" s="38">
        <v>0</v>
      </c>
      <c r="M301" s="40">
        <f t="shared" si="138"/>
        <v>0</v>
      </c>
      <c r="N301" s="44">
        <v>0</v>
      </c>
      <c r="O301" s="38">
        <v>0</v>
      </c>
      <c r="P301" s="39">
        <f t="shared" si="135"/>
        <v>0</v>
      </c>
      <c r="Q301" s="66">
        <f t="shared" si="136"/>
        <v>5800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1214.71</v>
      </c>
      <c r="H302" s="43"/>
      <c r="I302" s="43"/>
      <c r="J302" s="34">
        <f t="shared" si="139"/>
        <v>1214.71</v>
      </c>
      <c r="K302" s="55"/>
      <c r="L302" s="43"/>
      <c r="M302" s="34">
        <f t="shared" si="138"/>
        <v>0</v>
      </c>
      <c r="N302" s="55"/>
      <c r="O302" s="43"/>
      <c r="P302" s="33">
        <f t="shared" si="135"/>
        <v>0</v>
      </c>
      <c r="Q302" s="65">
        <f t="shared" si="136"/>
        <v>1214.71</v>
      </c>
    </row>
    <row r="303" spans="1:17" x14ac:dyDescent="0.2">
      <c r="A303" s="111"/>
      <c r="B303" s="113" t="s">
        <v>240</v>
      </c>
      <c r="C303" s="115" t="s">
        <v>241</v>
      </c>
      <c r="D303" s="36"/>
      <c r="E303" s="37">
        <v>0</v>
      </c>
      <c r="F303" s="38">
        <v>0</v>
      </c>
      <c r="G303" s="38">
        <v>5000</v>
      </c>
      <c r="H303" s="38">
        <v>0</v>
      </c>
      <c r="I303" s="38">
        <v>0</v>
      </c>
      <c r="J303" s="40">
        <f t="shared" si="139"/>
        <v>5000</v>
      </c>
      <c r="K303" s="44">
        <v>0</v>
      </c>
      <c r="L303" s="38">
        <v>0</v>
      </c>
      <c r="M303" s="40">
        <f t="shared" si="138"/>
        <v>0</v>
      </c>
      <c r="N303" s="44">
        <v>0</v>
      </c>
      <c r="O303" s="38">
        <v>0</v>
      </c>
      <c r="P303" s="39">
        <f t="shared" si="135"/>
        <v>0</v>
      </c>
      <c r="Q303" s="66">
        <f t="shared" si="136"/>
        <v>5000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1038</v>
      </c>
      <c r="H304" s="43"/>
      <c r="I304" s="43"/>
      <c r="J304" s="34">
        <f t="shared" si="139"/>
        <v>1038</v>
      </c>
      <c r="K304" s="55"/>
      <c r="L304" s="43"/>
      <c r="M304" s="34">
        <f t="shared" si="138"/>
        <v>0</v>
      </c>
      <c r="N304" s="55"/>
      <c r="O304" s="43"/>
      <c r="P304" s="33">
        <f t="shared" si="135"/>
        <v>0</v>
      </c>
      <c r="Q304" s="65">
        <f t="shared" si="136"/>
        <v>1038</v>
      </c>
    </row>
    <row r="305" spans="1:17" x14ac:dyDescent="0.2">
      <c r="A305" s="111"/>
      <c r="B305" s="113" t="s">
        <v>242</v>
      </c>
      <c r="C305" s="115" t="s">
        <v>243</v>
      </c>
      <c r="D305" s="36"/>
      <c r="E305" s="37">
        <v>0</v>
      </c>
      <c r="F305" s="38">
        <v>0</v>
      </c>
      <c r="G305" s="38">
        <v>106</v>
      </c>
      <c r="H305" s="38">
        <v>0</v>
      </c>
      <c r="I305" s="38">
        <v>0</v>
      </c>
      <c r="J305" s="40">
        <f t="shared" si="139"/>
        <v>106</v>
      </c>
      <c r="K305" s="44">
        <v>0</v>
      </c>
      <c r="L305" s="38">
        <v>0</v>
      </c>
      <c r="M305" s="40">
        <f t="shared" si="138"/>
        <v>0</v>
      </c>
      <c r="N305" s="44">
        <v>0</v>
      </c>
      <c r="O305" s="38">
        <v>0</v>
      </c>
      <c r="P305" s="39">
        <f t="shared" si="135"/>
        <v>0</v>
      </c>
      <c r="Q305" s="66">
        <f t="shared" si="136"/>
        <v>106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0</v>
      </c>
      <c r="H306" s="43"/>
      <c r="I306" s="43"/>
      <c r="J306" s="34">
        <f t="shared" si="139"/>
        <v>0</v>
      </c>
      <c r="K306" s="55"/>
      <c r="L306" s="43"/>
      <c r="M306" s="34">
        <f t="shared" si="138"/>
        <v>0</v>
      </c>
      <c r="N306" s="55"/>
      <c r="O306" s="43"/>
      <c r="P306" s="33">
        <f t="shared" si="135"/>
        <v>0</v>
      </c>
      <c r="Q306" s="65">
        <f t="shared" si="136"/>
        <v>0</v>
      </c>
    </row>
    <row r="307" spans="1:17" x14ac:dyDescent="0.2">
      <c r="A307" s="111"/>
      <c r="B307" s="113" t="s">
        <v>244</v>
      </c>
      <c r="C307" s="115" t="s">
        <v>245</v>
      </c>
      <c r="D307" s="36"/>
      <c r="E307" s="37">
        <v>0</v>
      </c>
      <c r="F307" s="38">
        <v>0</v>
      </c>
      <c r="G307" s="38">
        <v>2300</v>
      </c>
      <c r="H307" s="38">
        <v>0</v>
      </c>
      <c r="I307" s="38">
        <v>0</v>
      </c>
      <c r="J307" s="40">
        <f t="shared" si="139"/>
        <v>2300</v>
      </c>
      <c r="K307" s="44">
        <v>0</v>
      </c>
      <c r="L307" s="38">
        <v>0</v>
      </c>
      <c r="M307" s="40">
        <f t="shared" si="138"/>
        <v>0</v>
      </c>
      <c r="N307" s="44">
        <v>0</v>
      </c>
      <c r="O307" s="38">
        <v>0</v>
      </c>
      <c r="P307" s="39">
        <f t="shared" si="135"/>
        <v>0</v>
      </c>
      <c r="Q307" s="66">
        <f t="shared" si="136"/>
        <v>2300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1049.05</v>
      </c>
      <c r="H308" s="43"/>
      <c r="I308" s="43"/>
      <c r="J308" s="34">
        <f t="shared" si="139"/>
        <v>1049.05</v>
      </c>
      <c r="K308" s="55"/>
      <c r="L308" s="43"/>
      <c r="M308" s="34">
        <f t="shared" si="138"/>
        <v>0</v>
      </c>
      <c r="N308" s="55"/>
      <c r="O308" s="43"/>
      <c r="P308" s="33">
        <f t="shared" si="135"/>
        <v>0</v>
      </c>
      <c r="Q308" s="65">
        <f t="shared" si="136"/>
        <v>1049.05</v>
      </c>
    </row>
    <row r="309" spans="1:17" x14ac:dyDescent="0.2">
      <c r="A309" s="111"/>
      <c r="B309" s="113" t="s">
        <v>246</v>
      </c>
      <c r="C309" s="115" t="s">
        <v>247</v>
      </c>
      <c r="D309" s="36"/>
      <c r="E309" s="37">
        <v>0</v>
      </c>
      <c r="F309" s="38">
        <v>0</v>
      </c>
      <c r="G309" s="38">
        <v>13700</v>
      </c>
      <c r="H309" s="38">
        <v>0</v>
      </c>
      <c r="I309" s="38">
        <v>0</v>
      </c>
      <c r="J309" s="40">
        <f t="shared" si="139"/>
        <v>13700</v>
      </c>
      <c r="K309" s="44">
        <v>0</v>
      </c>
      <c r="L309" s="38">
        <v>0</v>
      </c>
      <c r="M309" s="40">
        <f t="shared" si="138"/>
        <v>0</v>
      </c>
      <c r="N309" s="44">
        <v>0</v>
      </c>
      <c r="O309" s="38">
        <v>0</v>
      </c>
      <c r="P309" s="39">
        <f t="shared" si="135"/>
        <v>0</v>
      </c>
      <c r="Q309" s="66">
        <f t="shared" si="136"/>
        <v>13700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4500.43</v>
      </c>
      <c r="H310" s="43"/>
      <c r="I310" s="43"/>
      <c r="J310" s="34">
        <f t="shared" si="139"/>
        <v>4500.43</v>
      </c>
      <c r="K310" s="55"/>
      <c r="L310" s="43"/>
      <c r="M310" s="34">
        <f t="shared" si="138"/>
        <v>0</v>
      </c>
      <c r="N310" s="55"/>
      <c r="O310" s="43"/>
      <c r="P310" s="33">
        <f t="shared" si="135"/>
        <v>0</v>
      </c>
      <c r="Q310" s="65">
        <f t="shared" si="136"/>
        <v>4500.43</v>
      </c>
    </row>
    <row r="311" spans="1:17" x14ac:dyDescent="0.2">
      <c r="A311" s="111"/>
      <c r="B311" s="113" t="s">
        <v>248</v>
      </c>
      <c r="C311" s="115" t="s">
        <v>249</v>
      </c>
      <c r="D311" s="36"/>
      <c r="E311" s="37">
        <v>0</v>
      </c>
      <c r="F311" s="38">
        <v>0</v>
      </c>
      <c r="G311" s="38">
        <v>6200</v>
      </c>
      <c r="H311" s="38">
        <v>0</v>
      </c>
      <c r="I311" s="38">
        <v>0</v>
      </c>
      <c r="J311" s="40">
        <f t="shared" si="139"/>
        <v>6200</v>
      </c>
      <c r="K311" s="44">
        <v>0</v>
      </c>
      <c r="L311" s="38">
        <v>0</v>
      </c>
      <c r="M311" s="40">
        <f t="shared" si="138"/>
        <v>0</v>
      </c>
      <c r="N311" s="44">
        <v>0</v>
      </c>
      <c r="O311" s="38">
        <v>0</v>
      </c>
      <c r="P311" s="39">
        <f t="shared" si="135"/>
        <v>0</v>
      </c>
      <c r="Q311" s="66">
        <f t="shared" si="136"/>
        <v>6200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1539.4</v>
      </c>
      <c r="H312" s="43"/>
      <c r="I312" s="43"/>
      <c r="J312" s="34">
        <f t="shared" si="139"/>
        <v>1539.4</v>
      </c>
      <c r="K312" s="55"/>
      <c r="L312" s="43"/>
      <c r="M312" s="34">
        <f t="shared" si="138"/>
        <v>0</v>
      </c>
      <c r="N312" s="55"/>
      <c r="O312" s="43"/>
      <c r="P312" s="33">
        <f t="shared" si="135"/>
        <v>0</v>
      </c>
      <c r="Q312" s="65">
        <f t="shared" si="136"/>
        <v>1539.4</v>
      </c>
    </row>
    <row r="313" spans="1:17" x14ac:dyDescent="0.2">
      <c r="A313" s="111"/>
      <c r="B313" s="113" t="s">
        <v>250</v>
      </c>
      <c r="C313" s="115" t="s">
        <v>251</v>
      </c>
      <c r="D313" s="36"/>
      <c r="E313" s="37">
        <v>0</v>
      </c>
      <c r="F313" s="38">
        <v>0</v>
      </c>
      <c r="G313" s="38">
        <v>3000</v>
      </c>
      <c r="H313" s="38">
        <v>0</v>
      </c>
      <c r="I313" s="38">
        <v>0</v>
      </c>
      <c r="J313" s="40">
        <f t="shared" si="139"/>
        <v>3000</v>
      </c>
      <c r="K313" s="44">
        <v>0</v>
      </c>
      <c r="L313" s="38">
        <v>0</v>
      </c>
      <c r="M313" s="40">
        <f t="shared" si="138"/>
        <v>0</v>
      </c>
      <c r="N313" s="44">
        <v>0</v>
      </c>
      <c r="O313" s="38">
        <v>0</v>
      </c>
      <c r="P313" s="39">
        <f t="shared" si="135"/>
        <v>0</v>
      </c>
      <c r="Q313" s="66">
        <f t="shared" si="136"/>
        <v>3000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618.89</v>
      </c>
      <c r="H314" s="43"/>
      <c r="I314" s="43"/>
      <c r="J314" s="34">
        <f t="shared" si="139"/>
        <v>618.89</v>
      </c>
      <c r="K314" s="55"/>
      <c r="L314" s="43"/>
      <c r="M314" s="34">
        <f t="shared" si="138"/>
        <v>0</v>
      </c>
      <c r="N314" s="55"/>
      <c r="O314" s="43"/>
      <c r="P314" s="33">
        <f t="shared" si="135"/>
        <v>0</v>
      </c>
      <c r="Q314" s="65">
        <f t="shared" si="136"/>
        <v>618.89</v>
      </c>
    </row>
    <row r="315" spans="1:17" x14ac:dyDescent="0.2">
      <c r="A315" s="111"/>
      <c r="B315" s="113" t="s">
        <v>252</v>
      </c>
      <c r="C315" s="115" t="s">
        <v>253</v>
      </c>
      <c r="D315" s="36"/>
      <c r="E315" s="37">
        <v>0</v>
      </c>
      <c r="F315" s="38">
        <v>0</v>
      </c>
      <c r="G315" s="38">
        <v>12000</v>
      </c>
      <c r="H315" s="38">
        <v>0</v>
      </c>
      <c r="I315" s="38">
        <v>0</v>
      </c>
      <c r="J315" s="40">
        <f t="shared" si="139"/>
        <v>12000</v>
      </c>
      <c r="K315" s="44">
        <v>0</v>
      </c>
      <c r="L315" s="38">
        <v>0</v>
      </c>
      <c r="M315" s="40">
        <f t="shared" si="138"/>
        <v>0</v>
      </c>
      <c r="N315" s="44">
        <v>0</v>
      </c>
      <c r="O315" s="38">
        <v>0</v>
      </c>
      <c r="P315" s="39">
        <f t="shared" si="135"/>
        <v>0</v>
      </c>
      <c r="Q315" s="66">
        <f t="shared" si="136"/>
        <v>12000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3588.1</v>
      </c>
      <c r="H316" s="43"/>
      <c r="I316" s="43"/>
      <c r="J316" s="34">
        <f t="shared" si="139"/>
        <v>3588.1</v>
      </c>
      <c r="K316" s="55"/>
      <c r="L316" s="43"/>
      <c r="M316" s="34">
        <f t="shared" si="138"/>
        <v>0</v>
      </c>
      <c r="N316" s="55"/>
      <c r="O316" s="43"/>
      <c r="P316" s="33">
        <f t="shared" si="135"/>
        <v>0</v>
      </c>
      <c r="Q316" s="65">
        <f t="shared" si="136"/>
        <v>3588.1</v>
      </c>
    </row>
    <row r="317" spans="1:17" x14ac:dyDescent="0.2">
      <c r="A317" s="111"/>
      <c r="B317" s="113" t="s">
        <v>254</v>
      </c>
      <c r="C317" s="115" t="s">
        <v>255</v>
      </c>
      <c r="D317" s="36"/>
      <c r="E317" s="37">
        <v>0</v>
      </c>
      <c r="F317" s="38">
        <v>0</v>
      </c>
      <c r="G317" s="38">
        <v>0</v>
      </c>
      <c r="H317" s="38">
        <v>0</v>
      </c>
      <c r="I317" s="38">
        <v>0</v>
      </c>
      <c r="J317" s="40">
        <f t="shared" si="139"/>
        <v>0</v>
      </c>
      <c r="K317" s="44">
        <v>0</v>
      </c>
      <c r="L317" s="38">
        <v>0</v>
      </c>
      <c r="M317" s="40">
        <f t="shared" si="138"/>
        <v>0</v>
      </c>
      <c r="N317" s="44">
        <v>0</v>
      </c>
      <c r="O317" s="38">
        <v>0</v>
      </c>
      <c r="P317" s="39">
        <f t="shared" si="135"/>
        <v>0</v>
      </c>
      <c r="Q317" s="66">
        <f t="shared" si="136"/>
        <v>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0</v>
      </c>
      <c r="H318" s="43"/>
      <c r="I318" s="43"/>
      <c r="J318" s="34">
        <f t="shared" si="139"/>
        <v>0</v>
      </c>
      <c r="K318" s="55"/>
      <c r="L318" s="43"/>
      <c r="M318" s="34">
        <f t="shared" si="138"/>
        <v>0</v>
      </c>
      <c r="N318" s="55"/>
      <c r="O318" s="43"/>
      <c r="P318" s="33">
        <f t="shared" si="135"/>
        <v>0</v>
      </c>
      <c r="Q318" s="65">
        <f t="shared" si="136"/>
        <v>0</v>
      </c>
    </row>
    <row r="319" spans="1:17" x14ac:dyDescent="0.2">
      <c r="A319" s="111"/>
      <c r="B319" s="113" t="s">
        <v>256</v>
      </c>
      <c r="C319" s="115" t="s">
        <v>257</v>
      </c>
      <c r="D319" s="36"/>
      <c r="E319" s="37">
        <v>0</v>
      </c>
      <c r="F319" s="38">
        <v>0</v>
      </c>
      <c r="G319" s="38">
        <v>1001</v>
      </c>
      <c r="H319" s="38">
        <v>0</v>
      </c>
      <c r="I319" s="38">
        <v>0</v>
      </c>
      <c r="J319" s="40">
        <f t="shared" si="139"/>
        <v>1001</v>
      </c>
      <c r="K319" s="44">
        <v>0</v>
      </c>
      <c r="L319" s="38">
        <v>0</v>
      </c>
      <c r="M319" s="40">
        <f t="shared" si="138"/>
        <v>0</v>
      </c>
      <c r="N319" s="44">
        <v>0</v>
      </c>
      <c r="O319" s="38">
        <v>0</v>
      </c>
      <c r="P319" s="39">
        <f t="shared" si="135"/>
        <v>0</v>
      </c>
      <c r="Q319" s="66">
        <f t="shared" si="136"/>
        <v>1001</v>
      </c>
    </row>
    <row r="320" spans="1:17" x14ac:dyDescent="0.2">
      <c r="A320" s="111"/>
      <c r="B320" s="113"/>
      <c r="C320" s="115"/>
      <c r="D320" s="36"/>
      <c r="E320" s="42"/>
      <c r="F320" s="43"/>
      <c r="G320" s="43">
        <v>959.2</v>
      </c>
      <c r="H320" s="43"/>
      <c r="I320" s="43"/>
      <c r="J320" s="34">
        <f t="shared" si="139"/>
        <v>959.2</v>
      </c>
      <c r="K320" s="55"/>
      <c r="L320" s="43"/>
      <c r="M320" s="34">
        <f t="shared" si="138"/>
        <v>0</v>
      </c>
      <c r="N320" s="55"/>
      <c r="O320" s="43"/>
      <c r="P320" s="33">
        <f t="shared" si="135"/>
        <v>0</v>
      </c>
      <c r="Q320" s="65">
        <f t="shared" si="136"/>
        <v>959.2</v>
      </c>
    </row>
    <row r="321" spans="1:17" x14ac:dyDescent="0.2">
      <c r="A321" s="111" t="s">
        <v>212</v>
      </c>
      <c r="B321" s="113"/>
      <c r="C321" s="115" t="s">
        <v>258</v>
      </c>
      <c r="D321" s="36"/>
      <c r="E321" s="37">
        <v>0</v>
      </c>
      <c r="F321" s="38">
        <v>0</v>
      </c>
      <c r="G321" s="38">
        <v>0</v>
      </c>
      <c r="H321" s="38">
        <v>8506</v>
      </c>
      <c r="I321" s="38">
        <v>0</v>
      </c>
      <c r="J321" s="40">
        <f t="shared" si="139"/>
        <v>8506</v>
      </c>
      <c r="K321" s="44">
        <v>0</v>
      </c>
      <c r="L321" s="38">
        <v>0</v>
      </c>
      <c r="M321" s="40">
        <f t="shared" si="138"/>
        <v>0</v>
      </c>
      <c r="N321" s="44">
        <v>0</v>
      </c>
      <c r="O321" s="38">
        <v>0</v>
      </c>
      <c r="P321" s="39">
        <f t="shared" si="135"/>
        <v>0</v>
      </c>
      <c r="Q321" s="66">
        <f t="shared" si="136"/>
        <v>8506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>
        <v>2126.46</v>
      </c>
      <c r="I322" s="43"/>
      <c r="J322" s="34">
        <f t="shared" si="139"/>
        <v>2126.46</v>
      </c>
      <c r="K322" s="55"/>
      <c r="L322" s="43"/>
      <c r="M322" s="34">
        <f t="shared" si="138"/>
        <v>0</v>
      </c>
      <c r="N322" s="55"/>
      <c r="O322" s="43"/>
      <c r="P322" s="33">
        <f t="shared" si="135"/>
        <v>0</v>
      </c>
      <c r="Q322" s="65">
        <f t="shared" si="136"/>
        <v>2126.46</v>
      </c>
    </row>
    <row r="323" spans="1:17" x14ac:dyDescent="0.2">
      <c r="A323" s="111" t="s">
        <v>212</v>
      </c>
      <c r="B323" s="113"/>
      <c r="C323" s="115" t="s">
        <v>291</v>
      </c>
      <c r="D323" s="36"/>
      <c r="E323" s="37">
        <v>0</v>
      </c>
      <c r="F323" s="38">
        <v>0</v>
      </c>
      <c r="G323" s="38">
        <v>0</v>
      </c>
      <c r="H323" s="38">
        <v>650</v>
      </c>
      <c r="I323" s="38">
        <v>0</v>
      </c>
      <c r="J323" s="40">
        <f t="shared" si="139"/>
        <v>650</v>
      </c>
      <c r="K323" s="44">
        <v>0</v>
      </c>
      <c r="L323" s="38">
        <v>0</v>
      </c>
      <c r="M323" s="40">
        <f t="shared" si="138"/>
        <v>0</v>
      </c>
      <c r="N323" s="44">
        <v>0</v>
      </c>
      <c r="O323" s="38">
        <v>0</v>
      </c>
      <c r="P323" s="39">
        <f t="shared" si="135"/>
        <v>0</v>
      </c>
      <c r="Q323" s="66">
        <f t="shared" si="136"/>
        <v>650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133.15</v>
      </c>
      <c r="I324" s="43"/>
      <c r="J324" s="34">
        <f t="shared" si="139"/>
        <v>133.15</v>
      </c>
      <c r="K324" s="55"/>
      <c r="L324" s="43"/>
      <c r="M324" s="34">
        <f t="shared" si="138"/>
        <v>0</v>
      </c>
      <c r="N324" s="55"/>
      <c r="O324" s="43"/>
      <c r="P324" s="33">
        <f t="shared" si="135"/>
        <v>0</v>
      </c>
      <c r="Q324" s="65">
        <f t="shared" si="136"/>
        <v>133.15</v>
      </c>
    </row>
    <row r="325" spans="1:17" hidden="1" x14ac:dyDescent="0.2">
      <c r="A325" s="111" t="s">
        <v>212</v>
      </c>
      <c r="B325" s="113"/>
      <c r="C325" s="115" t="s">
        <v>211</v>
      </c>
      <c r="D325" s="36" t="s">
        <v>120</v>
      </c>
      <c r="E325" s="37">
        <v>0</v>
      </c>
      <c r="F325" s="38">
        <v>0</v>
      </c>
      <c r="G325" s="38">
        <v>0</v>
      </c>
      <c r="H325" s="38">
        <v>0</v>
      </c>
      <c r="I325" s="38">
        <v>0</v>
      </c>
      <c r="J325" s="40">
        <f t="shared" si="139"/>
        <v>0</v>
      </c>
      <c r="K325" s="44">
        <v>0</v>
      </c>
      <c r="L325" s="38">
        <v>0</v>
      </c>
      <c r="M325" s="40">
        <f t="shared" si="138"/>
        <v>0</v>
      </c>
      <c r="N325" s="44">
        <v>0</v>
      </c>
      <c r="O325" s="38">
        <v>0</v>
      </c>
      <c r="P325" s="39">
        <f t="shared" si="135"/>
        <v>0</v>
      </c>
      <c r="Q325" s="66">
        <f t="shared" si="136"/>
        <v>0</v>
      </c>
    </row>
    <row r="326" spans="1:17" ht="13.5" hidden="1" thickBot="1" x14ac:dyDescent="0.25">
      <c r="A326" s="112"/>
      <c r="B326" s="114"/>
      <c r="C326" s="116"/>
      <c r="D326" s="67"/>
      <c r="E326" s="51"/>
      <c r="F326" s="45"/>
      <c r="G326" s="45"/>
      <c r="H326" s="45"/>
      <c r="I326" s="45"/>
      <c r="J326" s="24">
        <f>SUM(E326:I326)</f>
        <v>0</v>
      </c>
      <c r="K326" s="56"/>
      <c r="L326" s="45"/>
      <c r="M326" s="24">
        <f>SUM(K326:L326)</f>
        <v>0</v>
      </c>
      <c r="N326" s="56"/>
      <c r="O326" s="45"/>
      <c r="P326" s="23">
        <f>SUM(N326:O326)</f>
        <v>0</v>
      </c>
      <c r="Q326" s="63">
        <f t="shared" si="136"/>
        <v>0</v>
      </c>
    </row>
  </sheetData>
  <sheetProtection sheet="1" objects="1" scenarios="1"/>
  <mergeCells count="495"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D96:D97"/>
    <mergeCell ref="A89:A90"/>
    <mergeCell ref="B89:B90"/>
    <mergeCell ref="C89:C90"/>
    <mergeCell ref="D89:D90"/>
    <mergeCell ref="A91:A92"/>
    <mergeCell ref="B91:B92"/>
    <mergeCell ref="C91:C92"/>
    <mergeCell ref="D91:D92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D133:D134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35:A136"/>
    <mergeCell ref="B135:B136"/>
    <mergeCell ref="C135:C136"/>
    <mergeCell ref="A137:A138"/>
    <mergeCell ref="B137:B138"/>
    <mergeCell ref="C137:C138"/>
    <mergeCell ref="A128:A129"/>
    <mergeCell ref="B128:B129"/>
    <mergeCell ref="C128:C129"/>
    <mergeCell ref="A133:B134"/>
    <mergeCell ref="C133:C134"/>
    <mergeCell ref="A130:A131"/>
    <mergeCell ref="B130:B131"/>
    <mergeCell ref="C130:C131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3:D164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88:A189"/>
    <mergeCell ref="B188:B189"/>
    <mergeCell ref="C188:C189"/>
    <mergeCell ref="A190:A191"/>
    <mergeCell ref="B190:B191"/>
    <mergeCell ref="C190:C191"/>
    <mergeCell ref="A184:B185"/>
    <mergeCell ref="C184:C185"/>
    <mergeCell ref="D184:D185"/>
    <mergeCell ref="A186:A187"/>
    <mergeCell ref="B186:B187"/>
    <mergeCell ref="C186:C187"/>
    <mergeCell ref="A202:A203"/>
    <mergeCell ref="B202:B203"/>
    <mergeCell ref="C202:C203"/>
    <mergeCell ref="A192:A193"/>
    <mergeCell ref="B192:B193"/>
    <mergeCell ref="C192:C193"/>
    <mergeCell ref="A194:A195"/>
    <mergeCell ref="B194:B195"/>
    <mergeCell ref="C194:C195"/>
    <mergeCell ref="A196:A197"/>
    <mergeCell ref="B196:B197"/>
    <mergeCell ref="C196:C197"/>
    <mergeCell ref="A200:A201"/>
    <mergeCell ref="B200:B201"/>
    <mergeCell ref="C200:C201"/>
    <mergeCell ref="A198:A199"/>
    <mergeCell ref="B198:B199"/>
    <mergeCell ref="C198:C199"/>
    <mergeCell ref="A216:A217"/>
    <mergeCell ref="B216:B217"/>
    <mergeCell ref="C216:C217"/>
    <mergeCell ref="A206:A207"/>
    <mergeCell ref="B206:B207"/>
    <mergeCell ref="C206:C207"/>
    <mergeCell ref="A208:A209"/>
    <mergeCell ref="B208:B209"/>
    <mergeCell ref="C208:C209"/>
    <mergeCell ref="D210:D211"/>
    <mergeCell ref="A212:A213"/>
    <mergeCell ref="B212:B213"/>
    <mergeCell ref="C212:C213"/>
    <mergeCell ref="A214:A215"/>
    <mergeCell ref="B214:B215"/>
    <mergeCell ref="C214:C215"/>
    <mergeCell ref="A210:A211"/>
    <mergeCell ref="B210:B211"/>
    <mergeCell ref="C210:C211"/>
    <mergeCell ref="C229:C230"/>
    <mergeCell ref="A223:B224"/>
    <mergeCell ref="C223:C224"/>
    <mergeCell ref="D223:D224"/>
    <mergeCell ref="A225:A226"/>
    <mergeCell ref="B225:B226"/>
    <mergeCell ref="C225:C226"/>
    <mergeCell ref="A218:A219"/>
    <mergeCell ref="B218:B219"/>
    <mergeCell ref="C218:C219"/>
    <mergeCell ref="A220:A221"/>
    <mergeCell ref="B220:B221"/>
    <mergeCell ref="C220:C221"/>
    <mergeCell ref="A256:A257"/>
    <mergeCell ref="B256:B257"/>
    <mergeCell ref="C256:C257"/>
    <mergeCell ref="A258:A259"/>
    <mergeCell ref="B258:B259"/>
    <mergeCell ref="C258:C259"/>
    <mergeCell ref="C262:C263"/>
    <mergeCell ref="B243:B244"/>
    <mergeCell ref="C243:C244"/>
    <mergeCell ref="A246:B247"/>
    <mergeCell ref="C246:C247"/>
    <mergeCell ref="A254:A255"/>
    <mergeCell ref="B254:B255"/>
    <mergeCell ref="C254:C255"/>
    <mergeCell ref="A248:A249"/>
    <mergeCell ref="B248:B249"/>
    <mergeCell ref="C248:C249"/>
    <mergeCell ref="A264:A265"/>
    <mergeCell ref="B264:B265"/>
    <mergeCell ref="C264:C265"/>
    <mergeCell ref="A267:B268"/>
    <mergeCell ref="C267:C268"/>
    <mergeCell ref="D267:D268"/>
    <mergeCell ref="A260:A261"/>
    <mergeCell ref="B260:B261"/>
    <mergeCell ref="C260:C261"/>
    <mergeCell ref="A262:A263"/>
    <mergeCell ref="B262:B263"/>
    <mergeCell ref="A273:A274"/>
    <mergeCell ref="B273:B274"/>
    <mergeCell ref="C273:C274"/>
    <mergeCell ref="A275:A276"/>
    <mergeCell ref="B275:B276"/>
    <mergeCell ref="C275:C276"/>
    <mergeCell ref="A269:A270"/>
    <mergeCell ref="B269:B270"/>
    <mergeCell ref="C269:C270"/>
    <mergeCell ref="A271:A272"/>
    <mergeCell ref="B271:B272"/>
    <mergeCell ref="C271:C272"/>
    <mergeCell ref="A281:A282"/>
    <mergeCell ref="B281:B282"/>
    <mergeCell ref="C281:C282"/>
    <mergeCell ref="A283:A284"/>
    <mergeCell ref="B283:B284"/>
    <mergeCell ref="C283:C284"/>
    <mergeCell ref="A277:A278"/>
    <mergeCell ref="B277:B278"/>
    <mergeCell ref="C277:C278"/>
    <mergeCell ref="A279:A280"/>
    <mergeCell ref="B279:B280"/>
    <mergeCell ref="C279:C280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165:A166"/>
    <mergeCell ref="B165:B166"/>
    <mergeCell ref="C165:C166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D246:D247"/>
    <mergeCell ref="A239:A240"/>
    <mergeCell ref="B239:B240"/>
    <mergeCell ref="C239:C240"/>
    <mergeCell ref="A241:A242"/>
    <mergeCell ref="B241:B242"/>
    <mergeCell ref="C241:C242"/>
    <mergeCell ref="A235:A236"/>
    <mergeCell ref="B235:B236"/>
    <mergeCell ref="C235:C236"/>
    <mergeCell ref="A237:A238"/>
    <mergeCell ref="D248:D249"/>
    <mergeCell ref="A250:A251"/>
    <mergeCell ref="B250:B251"/>
    <mergeCell ref="C250:C251"/>
    <mergeCell ref="A243:A244"/>
    <mergeCell ref="A204:A205"/>
    <mergeCell ref="B204:B205"/>
    <mergeCell ref="C204:C205"/>
    <mergeCell ref="A252:A253"/>
    <mergeCell ref="B252:B253"/>
    <mergeCell ref="C252:C253"/>
    <mergeCell ref="B237:B238"/>
    <mergeCell ref="C237:C238"/>
    <mergeCell ref="A231:A232"/>
    <mergeCell ref="B231:B232"/>
    <mergeCell ref="C231:C232"/>
    <mergeCell ref="A233:A234"/>
    <mergeCell ref="B233:B234"/>
    <mergeCell ref="C233:C234"/>
    <mergeCell ref="A227:A228"/>
    <mergeCell ref="B227:B228"/>
    <mergeCell ref="C227:C228"/>
    <mergeCell ref="A229:A230"/>
    <mergeCell ref="B229:B2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6"/>
  <sheetViews>
    <sheetView workbookViewId="0">
      <pane xSplit="3" ySplit="3" topLeftCell="D171" activePane="bottomRight" state="frozen"/>
      <selection pane="topRight" activeCell="D1" sqref="D1"/>
      <selection pane="bottomLeft" activeCell="A4" sqref="A4"/>
      <selection pane="bottomRight" activeCell="G203" sqref="G203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3"/>
    <col min="19" max="19" width="10" style="93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  <c r="R1" s="92"/>
      <c r="S1" s="92"/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  <c r="R2" s="92"/>
      <c r="S2" s="9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  <c r="R3" s="92"/>
      <c r="S3" s="92"/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E6+E39+E58+E85+E96+E109+E116+E133+E146+E157+E184+E223+E246+E267</f>
        <v>853954</v>
      </c>
      <c r="F4" s="5">
        <f t="shared" si="0"/>
        <v>303993</v>
      </c>
      <c r="G4" s="5">
        <f t="shared" si="0"/>
        <v>1146942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2516297</v>
      </c>
      <c r="K4" s="5">
        <f>K6+K39+K58+K85+K96+K109+K116+K133+K146+K157+K184+K223+K246+K267</f>
        <v>805397</v>
      </c>
      <c r="L4" s="5">
        <f>L6+L39+L58+L85+L96+L109+L116+L133+L146+L157+L184+L223+L246+L267</f>
        <v>0</v>
      </c>
      <c r="M4" s="5">
        <f>SUM(K4:L4)</f>
        <v>805397</v>
      </c>
      <c r="N4" s="5">
        <f>N6+N39+N58+N85+N96+N109+N116+N133+N146+N157+N184+N223+N246+N267</f>
        <v>0</v>
      </c>
      <c r="O4" s="7">
        <f>O6+O39+O58+O85+O96+O109+O116+O133+O146+O157+O184+O223+O246+O267</f>
        <v>183976</v>
      </c>
      <c r="P4" s="7">
        <f>SUM(N4:O4)</f>
        <v>183976</v>
      </c>
      <c r="Q4" s="8">
        <f>P4+M4+J4</f>
        <v>3505670</v>
      </c>
      <c r="S4" s="94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260145.01</v>
      </c>
      <c r="F5" s="13">
        <f t="shared" si="0"/>
        <v>93698.87</v>
      </c>
      <c r="G5" s="13">
        <f t="shared" si="0"/>
        <v>322296.45</v>
      </c>
      <c r="H5" s="13">
        <f t="shared" si="0"/>
        <v>152295.27000000002</v>
      </c>
      <c r="I5" s="13">
        <f t="shared" si="0"/>
        <v>6031.0499999999993</v>
      </c>
      <c r="J5" s="13">
        <f t="shared" si="1"/>
        <v>834466.65000000014</v>
      </c>
      <c r="K5" s="13">
        <f>K7+K40+K59+K86+K97+K110+K117+K134+K147+K158+K185+K224+K247+K268</f>
        <v>39001.75</v>
      </c>
      <c r="L5" s="13">
        <f>L7+L40+L59+L86+L97+L110+L117+L134+L147+L158+L185+L224+L247+L268</f>
        <v>0</v>
      </c>
      <c r="M5" s="13">
        <f>SUM(K5:L5)</f>
        <v>39001.75</v>
      </c>
      <c r="N5" s="13">
        <f>N7+N40+N59+N86+N97+N110+N117+N134+N147+N158+N185+N224+N247+N268</f>
        <v>0</v>
      </c>
      <c r="O5" s="13">
        <f>O7+O40+O59+O86+O97+O110+O117+O134+O147+O158+O185+O224+O247+O268</f>
        <v>54118.520000000004</v>
      </c>
      <c r="P5" s="14">
        <f>SUM(N5:O5)</f>
        <v>54118.520000000004</v>
      </c>
      <c r="Q5" s="15">
        <f>P5+M5+J5</f>
        <v>927586.92000000016</v>
      </c>
      <c r="S5" s="94"/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71925</v>
      </c>
      <c r="H6" s="17">
        <f t="shared" si="2"/>
        <v>15723</v>
      </c>
      <c r="I6" s="17">
        <f t="shared" si="2"/>
        <v>0</v>
      </c>
      <c r="J6" s="18">
        <f t="shared" si="1"/>
        <v>129418</v>
      </c>
      <c r="K6" s="16">
        <f>K8+K14+K16+K18+K20+K22+K34+K36</f>
        <v>50000</v>
      </c>
      <c r="L6" s="17">
        <f>L8+L14+L16+L18+L20+L22+L34+L36</f>
        <v>0</v>
      </c>
      <c r="M6" s="18">
        <f t="shared" ref="M6:M37" si="3">SUM(K6:L6)</f>
        <v>50000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179418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9152.17</v>
      </c>
      <c r="F7" s="22">
        <f t="shared" si="2"/>
        <v>4915.9500000000007</v>
      </c>
      <c r="G7" s="22">
        <f t="shared" si="2"/>
        <v>13025.02</v>
      </c>
      <c r="H7" s="22">
        <f t="shared" si="2"/>
        <v>4551.6799999999994</v>
      </c>
      <c r="I7" s="22">
        <f t="shared" si="2"/>
        <v>0</v>
      </c>
      <c r="J7" s="23">
        <f t="shared" si="1"/>
        <v>31644.82</v>
      </c>
      <c r="K7" s="21">
        <f>K9+K15+K17+K19+K21+K23+K35+K37</f>
        <v>70</v>
      </c>
      <c r="L7" s="22">
        <f>L9+L15+L17+L19+L21+L23+L35+L37</f>
        <v>0</v>
      </c>
      <c r="M7" s="23">
        <f t="shared" si="3"/>
        <v>70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31714.82</v>
      </c>
      <c r="S7" s="94"/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113"/>
      <c r="B9" s="113"/>
      <c r="C9" s="115"/>
      <c r="D9" s="131"/>
      <c r="E9" s="31">
        <f>E11+E13</f>
        <v>9152.17</v>
      </c>
      <c r="F9" s="32">
        <f>F11+F13</f>
        <v>4915.9500000000007</v>
      </c>
      <c r="G9" s="32">
        <f t="shared" si="4"/>
        <v>6369.02</v>
      </c>
      <c r="H9" s="32">
        <f t="shared" si="4"/>
        <v>0</v>
      </c>
      <c r="I9" s="32">
        <f t="shared" si="4"/>
        <v>0</v>
      </c>
      <c r="J9" s="33">
        <f t="shared" si="1"/>
        <v>20437.14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20437.14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113"/>
      <c r="B11" s="113"/>
      <c r="C11" s="115"/>
      <c r="D11" s="36"/>
      <c r="E11" s="42">
        <v>9152.17</v>
      </c>
      <c r="F11" s="43">
        <v>3205.55</v>
      </c>
      <c r="G11" s="43">
        <v>1154.76</v>
      </c>
      <c r="H11" s="43">
        <v>0</v>
      </c>
      <c r="I11" s="43"/>
      <c r="J11" s="33">
        <f t="shared" si="7"/>
        <v>13512.480000000001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13512.480000000001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113"/>
      <c r="B13" s="113"/>
      <c r="C13" s="115"/>
      <c r="D13" s="36"/>
      <c r="E13" s="42"/>
      <c r="F13" s="43">
        <v>1710.4</v>
      </c>
      <c r="G13" s="43">
        <v>5214.26</v>
      </c>
      <c r="H13" s="43"/>
      <c r="I13" s="43"/>
      <c r="J13" s="33">
        <f t="shared" si="7"/>
        <v>6924.66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6924.66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1418.08</v>
      </c>
      <c r="I15" s="43"/>
      <c r="J15" s="33">
        <f t="shared" si="7"/>
        <v>1418.08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1418.08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2800.2</v>
      </c>
      <c r="I17" s="43"/>
      <c r="J17" s="33">
        <f t="shared" si="7"/>
        <v>2800.2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2800.2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333.4</v>
      </c>
      <c r="I19" s="43"/>
      <c r="J19" s="33">
        <f t="shared" si="7"/>
        <v>333.4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333.4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29000</v>
      </c>
      <c r="H20" s="38">
        <v>0</v>
      </c>
      <c r="I20" s="38">
        <v>0</v>
      </c>
      <c r="J20" s="39">
        <f t="shared" si="7"/>
        <v>29000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59000</v>
      </c>
    </row>
    <row r="21" spans="1:17" x14ac:dyDescent="0.2">
      <c r="A21" s="113"/>
      <c r="B21" s="113"/>
      <c r="C21" s="115"/>
      <c r="D21" s="36"/>
      <c r="E21" s="42"/>
      <c r="F21" s="43"/>
      <c r="G21" s="43">
        <v>0</v>
      </c>
      <c r="H21" s="43"/>
      <c r="I21" s="43"/>
      <c r="J21" s="33">
        <f t="shared" si="7"/>
        <v>0</v>
      </c>
      <c r="K21" s="42">
        <v>70</v>
      </c>
      <c r="L21" s="43"/>
      <c r="M21" s="33">
        <f t="shared" si="3"/>
        <v>70</v>
      </c>
      <c r="N21" s="42"/>
      <c r="O21" s="43"/>
      <c r="P21" s="34">
        <f t="shared" si="5"/>
        <v>0</v>
      </c>
      <c r="Q21" s="35">
        <f t="shared" si="6"/>
        <v>70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22500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22500</v>
      </c>
      <c r="K22" s="37">
        <f t="shared" si="8"/>
        <v>10000</v>
      </c>
      <c r="L22" s="38">
        <f t="shared" si="8"/>
        <v>0</v>
      </c>
      <c r="M22" s="39">
        <f t="shared" si="8"/>
        <v>10000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32500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4460</v>
      </c>
      <c r="H23" s="32">
        <f t="shared" si="9"/>
        <v>0</v>
      </c>
      <c r="I23" s="32">
        <f t="shared" si="9"/>
        <v>0</v>
      </c>
      <c r="J23" s="33">
        <f>J25+J27+J29+J31+J33</f>
        <v>4460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4460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5000</v>
      </c>
      <c r="H24" s="38">
        <v>0</v>
      </c>
      <c r="I24" s="38">
        <v>0</v>
      </c>
      <c r="J24" s="39">
        <f t="shared" si="7"/>
        <v>5000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5000</v>
      </c>
    </row>
    <row r="25" spans="1:17" x14ac:dyDescent="0.2">
      <c r="A25" s="113"/>
      <c r="B25" s="113"/>
      <c r="C25" s="115"/>
      <c r="D25" s="36"/>
      <c r="E25" s="42"/>
      <c r="F25" s="43"/>
      <c r="G25" s="43">
        <v>2770</v>
      </c>
      <c r="H25" s="43"/>
      <c r="I25" s="43"/>
      <c r="J25" s="33">
        <f t="shared" si="7"/>
        <v>2770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2770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113"/>
      <c r="B27" s="113"/>
      <c r="C27" s="115"/>
      <c r="D27" s="36"/>
      <c r="E27" s="42"/>
      <c r="F27" s="43"/>
      <c r="G27" s="43">
        <v>1300</v>
      </c>
      <c r="H27" s="43"/>
      <c r="I27" s="43"/>
      <c r="J27" s="33">
        <f>SUM(E27:I27)</f>
        <v>1300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1300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10000</v>
      </c>
      <c r="L28" s="38">
        <v>0</v>
      </c>
      <c r="M28" s="39">
        <f t="shared" si="3"/>
        <v>10000</v>
      </c>
      <c r="N28" s="37">
        <v>0</v>
      </c>
      <c r="O28" s="38">
        <v>0</v>
      </c>
      <c r="P28" s="40">
        <f t="shared" si="5"/>
        <v>0</v>
      </c>
      <c r="Q28" s="41">
        <f t="shared" si="6"/>
        <v>17000</v>
      </c>
    </row>
    <row r="29" spans="1:17" x14ac:dyDescent="0.2">
      <c r="A29" s="113"/>
      <c r="B29" s="113"/>
      <c r="C29" s="120"/>
      <c r="D29" s="131"/>
      <c r="E29" s="42"/>
      <c r="F29" s="43"/>
      <c r="G29" s="43">
        <v>390</v>
      </c>
      <c r="H29" s="43"/>
      <c r="I29" s="43"/>
      <c r="J29" s="33">
        <f t="shared" si="7"/>
        <v>390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390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78.2</v>
      </c>
      <c r="G40" s="22">
        <f t="shared" si="10"/>
        <v>3010.77</v>
      </c>
      <c r="H40" s="22">
        <f t="shared" si="10"/>
        <v>0</v>
      </c>
      <c r="I40" s="22">
        <f t="shared" si="10"/>
        <v>0</v>
      </c>
      <c r="J40" s="24">
        <f t="shared" si="11"/>
        <v>3088.97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3088.97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344.7</v>
      </c>
      <c r="H42" s="43"/>
      <c r="I42" s="43"/>
      <c r="J42" s="34">
        <f t="shared" si="11"/>
        <v>344.7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344.7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78.2</v>
      </c>
      <c r="G44" s="32">
        <f t="shared" si="15"/>
        <v>400</v>
      </c>
      <c r="H44" s="32">
        <f t="shared" si="15"/>
        <v>0</v>
      </c>
      <c r="I44" s="32">
        <f t="shared" si="15"/>
        <v>0</v>
      </c>
      <c r="J44" s="34">
        <f t="shared" si="15"/>
        <v>478.2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478.2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113"/>
      <c r="B46" s="113"/>
      <c r="C46" s="115"/>
      <c r="D46" s="36"/>
      <c r="E46" s="42"/>
      <c r="F46" s="43">
        <v>78.2</v>
      </c>
      <c r="G46" s="43">
        <v>400</v>
      </c>
      <c r="H46" s="43"/>
      <c r="I46" s="43"/>
      <c r="J46" s="34">
        <f t="shared" si="11"/>
        <v>478.2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478.2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9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9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9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9" x14ac:dyDescent="0.2">
      <c r="A52" s="113"/>
      <c r="B52" s="113"/>
      <c r="C52" s="115"/>
      <c r="D52" s="36"/>
      <c r="E52" s="42"/>
      <c r="F52" s="43"/>
      <c r="G52" s="43">
        <v>1064.52</v>
      </c>
      <c r="H52" s="43"/>
      <c r="I52" s="43"/>
      <c r="J52" s="34">
        <f t="shared" si="11"/>
        <v>1064.52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1064.52</v>
      </c>
    </row>
    <row r="53" spans="1:19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9" x14ac:dyDescent="0.2">
      <c r="A54" s="113"/>
      <c r="B54" s="113"/>
      <c r="C54" s="115"/>
      <c r="D54" s="36"/>
      <c r="E54" s="42"/>
      <c r="F54" s="43"/>
      <c r="G54" s="43">
        <v>1201.55</v>
      </c>
      <c r="H54" s="43"/>
      <c r="I54" s="43"/>
      <c r="J54" s="34">
        <f t="shared" si="11"/>
        <v>1201.55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1201.55</v>
      </c>
    </row>
    <row r="55" spans="1:19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9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9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9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9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17614.95</v>
      </c>
      <c r="H59" s="22">
        <f t="shared" si="22"/>
        <v>0</v>
      </c>
      <c r="I59" s="22">
        <f t="shared" si="22"/>
        <v>0</v>
      </c>
      <c r="J59" s="24">
        <f t="shared" si="17"/>
        <v>17909.61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17909.61</v>
      </c>
      <c r="S59" s="94"/>
    </row>
    <row r="60" spans="1:19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9" x14ac:dyDescent="0.2">
      <c r="A61" s="113"/>
      <c r="B61" s="113"/>
      <c r="C61" s="115"/>
      <c r="D61" s="36"/>
      <c r="E61" s="42"/>
      <c r="F61" s="43"/>
      <c r="G61" s="43">
        <v>4192.4799999999996</v>
      </c>
      <c r="H61" s="43"/>
      <c r="I61" s="43"/>
      <c r="J61" s="34">
        <f t="shared" si="17"/>
        <v>4192.4799999999996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4192.4799999999996</v>
      </c>
    </row>
    <row r="62" spans="1:19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9" x14ac:dyDescent="0.2">
      <c r="A63" s="113"/>
      <c r="B63" s="113"/>
      <c r="C63" s="115"/>
      <c r="D63" s="36"/>
      <c r="E63" s="42"/>
      <c r="F63" s="43"/>
      <c r="G63" s="43">
        <v>5218.17</v>
      </c>
      <c r="H63" s="43"/>
      <c r="I63" s="43"/>
      <c r="J63" s="34">
        <f t="shared" si="17"/>
        <v>5218.17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5218.17</v>
      </c>
    </row>
    <row r="64" spans="1:19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113"/>
      <c r="B69" s="113"/>
      <c r="C69" s="115"/>
      <c r="D69" s="36"/>
      <c r="E69" s="42"/>
      <c r="F69" s="43"/>
      <c r="G69" s="43">
        <v>786</v>
      </c>
      <c r="H69" s="43"/>
      <c r="I69" s="43"/>
      <c r="J69" s="34">
        <f t="shared" si="17"/>
        <v>786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786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13"/>
      <c r="B77" s="113"/>
      <c r="C77" s="11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113"/>
      <c r="B79" s="113"/>
      <c r="C79" s="115"/>
      <c r="D79" s="36"/>
      <c r="E79" s="42"/>
      <c r="F79" s="43"/>
      <c r="G79" s="43">
        <v>3494.84</v>
      </c>
      <c r="H79" s="43"/>
      <c r="I79" s="43"/>
      <c r="J79" s="34">
        <f t="shared" si="17"/>
        <v>3494.84</v>
      </c>
      <c r="K79" s="55"/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3494.84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537.9</v>
      </c>
      <c r="H81" s="43"/>
      <c r="I81" s="43"/>
      <c r="J81" s="34">
        <f t="shared" si="17"/>
        <v>537.9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537.9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18727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0</v>
      </c>
      <c r="F86" s="22">
        <f t="shared" si="27"/>
        <v>0</v>
      </c>
      <c r="G86" s="22">
        <f t="shared" si="27"/>
        <v>728.43999999999994</v>
      </c>
      <c r="H86" s="22">
        <f t="shared" si="27"/>
        <v>8</v>
      </c>
      <c r="I86" s="22">
        <f t="shared" si="27"/>
        <v>0</v>
      </c>
      <c r="J86" s="24">
        <f t="shared" si="28"/>
        <v>736.43999999999994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736.43999999999994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7" x14ac:dyDescent="0.2">
      <c r="A88" s="113"/>
      <c r="B88" s="113"/>
      <c r="C88" s="115"/>
      <c r="D88" s="36"/>
      <c r="E88" s="42">
        <v>0</v>
      </c>
      <c r="F88" s="43">
        <v>0</v>
      </c>
      <c r="G88" s="43">
        <v>179.79</v>
      </c>
      <c r="H88" s="43">
        <v>8</v>
      </c>
      <c r="I88" s="43"/>
      <c r="J88" s="34">
        <f t="shared" si="28"/>
        <v>187.79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187.79</v>
      </c>
    </row>
    <row r="89" spans="1:17" ht="12.75" customHeight="1" x14ac:dyDescent="0.2">
      <c r="A89" s="117" t="s">
        <v>81</v>
      </c>
      <c r="B89" s="117"/>
      <c r="C89" s="119" t="s">
        <v>84</v>
      </c>
      <c r="D89" s="89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89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548.65</v>
      </c>
      <c r="H94" s="45"/>
      <c r="I94" s="45"/>
      <c r="J94" s="24">
        <f t="shared" si="28"/>
        <v>548.65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548.65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28220.770000000004</v>
      </c>
      <c r="F97" s="22">
        <f t="shared" si="32"/>
        <v>9685.82</v>
      </c>
      <c r="G97" s="22">
        <f t="shared" si="32"/>
        <v>6318.75</v>
      </c>
      <c r="H97" s="22">
        <f t="shared" si="32"/>
        <v>0</v>
      </c>
      <c r="I97" s="22">
        <f t="shared" si="32"/>
        <v>0</v>
      </c>
      <c r="J97" s="24">
        <f t="shared" si="33"/>
        <v>44225.340000000004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44225.340000000004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18970.080000000002</v>
      </c>
      <c r="F99" s="43">
        <v>6689.71</v>
      </c>
      <c r="G99" s="43">
        <v>2849.02</v>
      </c>
      <c r="H99" s="43">
        <v>0</v>
      </c>
      <c r="I99" s="43"/>
      <c r="J99" s="34">
        <f t="shared" si="33"/>
        <v>28508.81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28508.81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113"/>
      <c r="B103" s="113"/>
      <c r="C103" s="115"/>
      <c r="D103" s="36"/>
      <c r="E103" s="42">
        <v>9250.69</v>
      </c>
      <c r="F103" s="43">
        <v>2726.41</v>
      </c>
      <c r="G103" s="43">
        <v>902.08</v>
      </c>
      <c r="H103" s="43">
        <v>0</v>
      </c>
      <c r="I103" s="43"/>
      <c r="J103" s="34">
        <f t="shared" si="33"/>
        <v>12879.18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12879.18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113"/>
      <c r="B105" s="113"/>
      <c r="C105" s="115"/>
      <c r="D105" s="36"/>
      <c r="E105" s="42"/>
      <c r="F105" s="43">
        <v>66</v>
      </c>
      <c r="G105" s="43">
        <v>220.52</v>
      </c>
      <c r="H105" s="43"/>
      <c r="I105" s="43"/>
      <c r="J105" s="34">
        <f t="shared" si="33"/>
        <v>286.52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286.52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113"/>
      <c r="B107" s="113"/>
      <c r="C107" s="115"/>
      <c r="D107" s="36"/>
      <c r="E107" s="51"/>
      <c r="F107" s="45">
        <v>203.7</v>
      </c>
      <c r="G107" s="45">
        <v>2347.13</v>
      </c>
      <c r="H107" s="45"/>
      <c r="I107" s="45"/>
      <c r="J107" s="24">
        <f t="shared" si="33"/>
        <v>2550.83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2550.83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60196.270000000004</v>
      </c>
      <c r="H110" s="22">
        <f t="shared" si="37"/>
        <v>0</v>
      </c>
      <c r="I110" s="22">
        <f t="shared" si="37"/>
        <v>0</v>
      </c>
      <c r="J110" s="24">
        <f t="shared" si="38"/>
        <v>60196.270000000004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60196.270000000004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59410.55</v>
      </c>
      <c r="H112" s="43"/>
      <c r="I112" s="43"/>
      <c r="J112" s="34">
        <f t="shared" si="38"/>
        <v>59410.55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59410.55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785.72</v>
      </c>
      <c r="H114" s="45"/>
      <c r="I114" s="45"/>
      <c r="J114" s="24">
        <f t="shared" si="38"/>
        <v>785.72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785.72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13962.48</v>
      </c>
      <c r="H117" s="22">
        <f t="shared" si="42"/>
        <v>0</v>
      </c>
      <c r="I117" s="22">
        <f t="shared" si="42"/>
        <v>1008.71</v>
      </c>
      <c r="J117" s="24">
        <f t="shared" si="43"/>
        <v>14971.189999999999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5720</v>
      </c>
      <c r="P117" s="24">
        <f t="shared" si="47"/>
        <v>5720</v>
      </c>
      <c r="Q117" s="25">
        <f t="shared" si="48"/>
        <v>20691.189999999999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11008.42</v>
      </c>
      <c r="H119" s="43"/>
      <c r="I119" s="43"/>
      <c r="J119" s="34">
        <f t="shared" si="43"/>
        <v>11008.42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11008.42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1827.48</v>
      </c>
      <c r="H121" s="43"/>
      <c r="I121" s="43"/>
      <c r="J121" s="34">
        <f t="shared" si="43"/>
        <v>1827.48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1827.48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1126.58</v>
      </c>
      <c r="H123" s="43"/>
      <c r="I123" s="43"/>
      <c r="J123" s="34">
        <f t="shared" si="43"/>
        <v>1126.58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1126.58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1008.71</v>
      </c>
      <c r="J127" s="34">
        <f t="shared" si="43"/>
        <v>1008.71</v>
      </c>
      <c r="K127" s="42"/>
      <c r="L127" s="43"/>
      <c r="M127" s="34">
        <f t="shared" si="45"/>
        <v>0</v>
      </c>
      <c r="N127" s="55"/>
      <c r="O127" s="43">
        <v>5720</v>
      </c>
      <c r="P127" s="34">
        <f t="shared" si="47"/>
        <v>5720</v>
      </c>
      <c r="Q127" s="35">
        <f t="shared" si="48"/>
        <v>6728.71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>
        <v>0</v>
      </c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53675.1</v>
      </c>
      <c r="F134" s="32">
        <f t="shared" si="52"/>
        <v>18401.789999999997</v>
      </c>
      <c r="G134" s="32">
        <f t="shared" si="52"/>
        <v>10483.09</v>
      </c>
      <c r="H134" s="32">
        <f t="shared" si="52"/>
        <v>217.35</v>
      </c>
      <c r="I134" s="32">
        <f t="shared" si="52"/>
        <v>0</v>
      </c>
      <c r="J134" s="33">
        <f t="shared" si="53"/>
        <v>82777.33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82777.33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111"/>
      <c r="B136" s="113"/>
      <c r="C136" s="115"/>
      <c r="D136" s="36"/>
      <c r="E136" s="42">
        <v>49523.53</v>
      </c>
      <c r="F136" s="43">
        <v>17116.939999999999</v>
      </c>
      <c r="G136" s="43">
        <v>8494.14</v>
      </c>
      <c r="H136" s="43">
        <v>217.35</v>
      </c>
      <c r="I136" s="43"/>
      <c r="J136" s="34">
        <f t="shared" si="53"/>
        <v>75351.960000000006</v>
      </c>
      <c r="K136" s="42">
        <v>0</v>
      </c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75351.960000000006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idden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130</v>
      </c>
      <c r="B141" s="113"/>
      <c r="C141" s="115" t="s">
        <v>131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112"/>
      <c r="B144" s="114"/>
      <c r="C144" s="116"/>
      <c r="D144" s="50"/>
      <c r="E144" s="51">
        <v>4151.57</v>
      </c>
      <c r="F144" s="45">
        <v>1284.8499999999999</v>
      </c>
      <c r="G144" s="45">
        <v>1694.95</v>
      </c>
      <c r="H144" s="45">
        <v>0</v>
      </c>
      <c r="I144" s="45"/>
      <c r="J144" s="23">
        <f t="shared" si="53"/>
        <v>7131.37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7131.37</v>
      </c>
    </row>
    <row r="145" spans="1:19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9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9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9860.4</v>
      </c>
      <c r="H147" s="22">
        <f t="shared" si="57"/>
        <v>141360.67000000001</v>
      </c>
      <c r="I147" s="22">
        <f>I149+I151+I153+I155</f>
        <v>0</v>
      </c>
      <c r="J147" s="24">
        <f>SUM(E147:I147)</f>
        <v>151221.07</v>
      </c>
      <c r="K147" s="53">
        <f>K149+K151+K153+K155</f>
        <v>38795.17</v>
      </c>
      <c r="L147" s="22">
        <f>L149+L151+L153+L155</f>
        <v>0</v>
      </c>
      <c r="M147" s="24">
        <f t="shared" si="58"/>
        <v>38795.17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190016.24</v>
      </c>
    </row>
    <row r="148" spans="1:19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9" x14ac:dyDescent="0.2">
      <c r="A149" s="111"/>
      <c r="B149" s="113"/>
      <c r="C149" s="115"/>
      <c r="D149" s="59"/>
      <c r="E149" s="42"/>
      <c r="F149" s="43"/>
      <c r="G149" s="43"/>
      <c r="H149" s="43">
        <v>140560.67000000001</v>
      </c>
      <c r="I149" s="43"/>
      <c r="J149" s="34">
        <f t="shared" si="60"/>
        <v>140560.67000000001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140560.67000000001</v>
      </c>
    </row>
    <row r="150" spans="1:19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9" x14ac:dyDescent="0.2">
      <c r="A151" s="111"/>
      <c r="B151" s="113"/>
      <c r="C151" s="115"/>
      <c r="D151" s="59"/>
      <c r="E151" s="42"/>
      <c r="F151" s="43"/>
      <c r="G151" s="43"/>
      <c r="H151" s="43">
        <v>800</v>
      </c>
      <c r="I151" s="43"/>
      <c r="J151" s="34">
        <f t="shared" si="60"/>
        <v>800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800</v>
      </c>
    </row>
    <row r="152" spans="1:19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9" x14ac:dyDescent="0.2">
      <c r="A153" s="111"/>
      <c r="B153" s="113"/>
      <c r="C153" s="115"/>
      <c r="D153" s="59"/>
      <c r="E153" s="42"/>
      <c r="F153" s="43"/>
      <c r="G153" s="43">
        <v>9860.4</v>
      </c>
      <c r="H153" s="43"/>
      <c r="I153" s="43"/>
      <c r="J153" s="34">
        <f>SUM(E153:I153)</f>
        <v>9860.4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9860.4</v>
      </c>
    </row>
    <row r="154" spans="1:19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9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38795.17</v>
      </c>
      <c r="L155" s="45"/>
      <c r="M155" s="24">
        <f t="shared" si="58"/>
        <v>38795.17</v>
      </c>
      <c r="N155" s="56"/>
      <c r="O155" s="45"/>
      <c r="P155" s="24">
        <f t="shared" si="59"/>
        <v>0</v>
      </c>
      <c r="Q155" s="25">
        <f t="shared" si="61"/>
        <v>38795.17</v>
      </c>
    </row>
    <row r="156" spans="1:19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9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9" ht="12.75" customHeight="1" x14ac:dyDescent="0.2">
      <c r="A158" s="133"/>
      <c r="B158" s="134"/>
      <c r="C158" s="135"/>
      <c r="D158" s="131"/>
      <c r="E158" s="31">
        <f t="shared" ref="E158:I158" si="68">E160+E162+E164+E166+E168+E170+E172++E174+E176+E178</f>
        <v>8085.16</v>
      </c>
      <c r="F158" s="32">
        <f t="shared" si="68"/>
        <v>3140.93</v>
      </c>
      <c r="G158" s="32">
        <f t="shared" si="68"/>
        <v>23394.1</v>
      </c>
      <c r="H158" s="32">
        <f t="shared" si="68"/>
        <v>170.78</v>
      </c>
      <c r="I158" s="32">
        <f t="shared" si="68"/>
        <v>0</v>
      </c>
      <c r="J158" s="34">
        <f t="shared" si="63"/>
        <v>34790.97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34790.97</v>
      </c>
      <c r="S158" s="94"/>
    </row>
    <row r="159" spans="1:19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9" x14ac:dyDescent="0.2">
      <c r="A160" s="111"/>
      <c r="B160" s="113"/>
      <c r="C160" s="115"/>
      <c r="D160" s="36"/>
      <c r="E160" s="42">
        <v>8085.16</v>
      </c>
      <c r="F160" s="43">
        <v>3140.93</v>
      </c>
      <c r="G160" s="43"/>
      <c r="H160" s="43">
        <v>170.78</v>
      </c>
      <c r="I160" s="43"/>
      <c r="J160" s="34">
        <f t="shared" si="63"/>
        <v>11396.87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11396.87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50000</v>
      </c>
      <c r="H161" s="38">
        <v>0</v>
      </c>
      <c r="I161" s="38">
        <v>0</v>
      </c>
      <c r="J161" s="29">
        <f t="shared" si="63"/>
        <v>50000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50000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5827.19</v>
      </c>
      <c r="H162" s="43"/>
      <c r="I162" s="43"/>
      <c r="J162" s="34">
        <f t="shared" si="63"/>
        <v>5827.19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5827.19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4000</v>
      </c>
      <c r="H163" s="38">
        <v>0</v>
      </c>
      <c r="I163" s="38">
        <v>0</v>
      </c>
      <c r="J163" s="29">
        <f t="shared" si="63"/>
        <v>4000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4000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3144.84</v>
      </c>
      <c r="H164" s="43"/>
      <c r="I164" s="43"/>
      <c r="J164" s="34">
        <f t="shared" si="63"/>
        <v>3144.84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3144.84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5000</v>
      </c>
      <c r="H165" s="38">
        <v>0</v>
      </c>
      <c r="I165" s="38">
        <v>0</v>
      </c>
      <c r="J165" s="29">
        <f t="shared" si="63"/>
        <v>5000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5000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2304</v>
      </c>
      <c r="H166" s="43"/>
      <c r="I166" s="43"/>
      <c r="J166" s="34">
        <f t="shared" si="63"/>
        <v>2304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2304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25480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10432.780000000001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3"/>
        <v>0</v>
      </c>
      <c r="K170" s="55">
        <v>0</v>
      </c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111" t="s">
        <v>147</v>
      </c>
      <c r="B171" s="113"/>
      <c r="C171" s="115" t="s">
        <v>277</v>
      </c>
      <c r="D171" s="13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111"/>
      <c r="B172" s="113"/>
      <c r="C172" s="115"/>
      <c r="D172" s="131"/>
      <c r="E172" s="42"/>
      <c r="F172" s="43"/>
      <c r="G172" s="43">
        <v>685.29</v>
      </c>
      <c r="H172" s="43"/>
      <c r="I172" s="43"/>
      <c r="J172" s="34">
        <f t="shared" ref="J172:J178" si="75">SUM(E172:I172)</f>
        <v>685.29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685.29</v>
      </c>
    </row>
    <row r="173" spans="1:17" x14ac:dyDescent="0.2">
      <c r="A173" s="111" t="s">
        <v>147</v>
      </c>
      <c r="B173" s="113"/>
      <c r="C173" s="115" t="s">
        <v>226</v>
      </c>
      <c r="D173" s="13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111"/>
      <c r="B174" s="113"/>
      <c r="C174" s="115"/>
      <c r="D174" s="131"/>
      <c r="E174" s="42"/>
      <c r="F174" s="43"/>
      <c r="G174" s="43">
        <v>0</v>
      </c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111" t="s">
        <v>275</v>
      </c>
      <c r="B175" s="113"/>
      <c r="C175" s="115" t="s">
        <v>148</v>
      </c>
      <c r="D175" s="13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111"/>
      <c r="B176" s="113"/>
      <c r="C176" s="115"/>
      <c r="D176" s="131"/>
      <c r="E176" s="42"/>
      <c r="F176" s="43"/>
      <c r="G176" s="43">
        <v>0</v>
      </c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9" x14ac:dyDescent="0.2">
      <c r="A177" s="111" t="s">
        <v>147</v>
      </c>
      <c r="B177" s="113"/>
      <c r="C177" s="115" t="s">
        <v>278</v>
      </c>
      <c r="D177" s="13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9" ht="13.5" thickBot="1" x14ac:dyDescent="0.25">
      <c r="A178" s="112"/>
      <c r="B178" s="114"/>
      <c r="C178" s="116"/>
      <c r="D178" s="122"/>
      <c r="E178" s="51"/>
      <c r="F178" s="45"/>
      <c r="G178" s="45">
        <v>1000</v>
      </c>
      <c r="H178" s="45"/>
      <c r="I178" s="45"/>
      <c r="J178" s="24">
        <f t="shared" si="75"/>
        <v>1000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1000</v>
      </c>
    </row>
    <row r="179" spans="1:19" s="104" customFormat="1" hidden="1" x14ac:dyDescent="0.2">
      <c r="A179" s="100"/>
      <c r="B179" s="100"/>
      <c r="C179" s="101"/>
      <c r="D179" s="100"/>
      <c r="E179" s="102"/>
      <c r="F179" s="102"/>
      <c r="G179" s="102"/>
      <c r="H179" s="102"/>
      <c r="I179" s="102"/>
      <c r="J179" s="103"/>
      <c r="K179" s="102"/>
      <c r="L179" s="102"/>
      <c r="M179" s="103"/>
      <c r="N179" s="102"/>
      <c r="O179" s="102"/>
      <c r="P179" s="103"/>
      <c r="Q179" s="103"/>
      <c r="R179" s="109"/>
      <c r="S179" s="109"/>
    </row>
    <row r="180" spans="1:19" s="104" customFormat="1" hidden="1" x14ac:dyDescent="0.2">
      <c r="A180" s="100"/>
      <c r="B180" s="100"/>
      <c r="C180" s="101"/>
      <c r="D180" s="100"/>
      <c r="E180" s="102"/>
      <c r="F180" s="102"/>
      <c r="G180" s="102"/>
      <c r="H180" s="102"/>
      <c r="I180" s="102"/>
      <c r="J180" s="103"/>
      <c r="K180" s="102"/>
      <c r="L180" s="102"/>
      <c r="M180" s="103"/>
      <c r="N180" s="102"/>
      <c r="O180" s="102"/>
      <c r="P180" s="103"/>
      <c r="Q180" s="103"/>
      <c r="R180" s="109"/>
      <c r="S180" s="109"/>
    </row>
    <row r="181" spans="1:19" s="104" customFormat="1" hidden="1" x14ac:dyDescent="0.2">
      <c r="A181" s="100"/>
      <c r="B181" s="100"/>
      <c r="C181" s="101"/>
      <c r="D181" s="100"/>
      <c r="E181" s="102"/>
      <c r="F181" s="102"/>
      <c r="G181" s="102"/>
      <c r="H181" s="102"/>
      <c r="I181" s="102"/>
      <c r="J181" s="103"/>
      <c r="K181" s="102"/>
      <c r="L181" s="102"/>
      <c r="M181" s="103"/>
      <c r="N181" s="102"/>
      <c r="O181" s="102"/>
      <c r="P181" s="103"/>
      <c r="Q181" s="103"/>
      <c r="R181" s="109"/>
      <c r="S181" s="109"/>
    </row>
    <row r="182" spans="1:19" s="104" customFormat="1" hidden="1" x14ac:dyDescent="0.2">
      <c r="A182" s="100"/>
      <c r="B182" s="100"/>
      <c r="C182" s="101"/>
      <c r="D182" s="100"/>
      <c r="E182" s="102"/>
      <c r="F182" s="102"/>
      <c r="G182" s="102"/>
      <c r="H182" s="102"/>
      <c r="I182" s="102"/>
      <c r="J182" s="103"/>
      <c r="K182" s="102"/>
      <c r="L182" s="102"/>
      <c r="M182" s="103"/>
      <c r="N182" s="102"/>
      <c r="O182" s="102"/>
      <c r="P182" s="103"/>
      <c r="Q182" s="103"/>
      <c r="R182" s="109"/>
      <c r="S182" s="109"/>
    </row>
    <row r="183" spans="1:19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9" ht="12.75" customHeight="1" x14ac:dyDescent="0.2">
      <c r="A184" s="124" t="s">
        <v>149</v>
      </c>
      <c r="B184" s="125"/>
      <c r="C184" s="128" t="s">
        <v>150</v>
      </c>
      <c r="D184" s="121"/>
      <c r="E184" s="16">
        <f>E186+E188+E190+E192++E206+E208+E210+E218+E220</f>
        <v>92946</v>
      </c>
      <c r="F184" s="17">
        <f t="shared" ref="F184:H184" si="84">F186+F188+F190+F192++F206+F208+F210+F218+F220</f>
        <v>32489</v>
      </c>
      <c r="G184" s="17">
        <f>G186+G188+G190+G192++G206+G208+G210+G218+G220</f>
        <v>283009</v>
      </c>
      <c r="H184" s="17">
        <f t="shared" si="84"/>
        <v>500</v>
      </c>
      <c r="I184" s="17">
        <f>I186+I188+I190+I192++I206+I208+I210+I218+I220</f>
        <v>600</v>
      </c>
      <c r="J184" s="19">
        <f>SUM(E184:I184)</f>
        <v>409544</v>
      </c>
      <c r="K184" s="52">
        <f>K186+K188+K190+K192++K206+K208+K210+K218+K220</f>
        <v>408307</v>
      </c>
      <c r="L184" s="17">
        <f>L186+L188+L190+L192++L206+L208+L210+L218+L220</f>
        <v>0</v>
      </c>
      <c r="M184" s="19">
        <f t="shared" ref="M184:M211" si="85">SUM(K184:L184)</f>
        <v>408307</v>
      </c>
      <c r="N184" s="52">
        <f>N186+N188+N190+N192++N206+N208+N210+N218+N220</f>
        <v>0</v>
      </c>
      <c r="O184" s="17">
        <f>O186+O188+O190+O192++O206+O208+O210+O218+O220</f>
        <v>90700</v>
      </c>
      <c r="P184" s="19">
        <f>SUM(N184:O184)</f>
        <v>90700</v>
      </c>
      <c r="Q184" s="20">
        <f>P184+M184+J184</f>
        <v>908551</v>
      </c>
    </row>
    <row r="185" spans="1:19" ht="13.5" customHeight="1" thickBot="1" x14ac:dyDescent="0.25">
      <c r="A185" s="126"/>
      <c r="B185" s="127"/>
      <c r="C185" s="129"/>
      <c r="D185" s="122"/>
      <c r="E185" s="21">
        <f t="shared" ref="E185:I185" si="86">E187+E189+E191+E193++E207+E209+E211+E219+E221</f>
        <v>35116.339999999997</v>
      </c>
      <c r="F185" s="22">
        <f t="shared" si="86"/>
        <v>11873.470000000001</v>
      </c>
      <c r="G185" s="22">
        <f t="shared" si="86"/>
        <v>79446.48</v>
      </c>
      <c r="H185" s="22">
        <f t="shared" si="86"/>
        <v>378.76</v>
      </c>
      <c r="I185" s="22">
        <f t="shared" si="86"/>
        <v>170.12</v>
      </c>
      <c r="J185" s="24">
        <f t="shared" ref="J185:J221" si="87">SUM(E185:I185)</f>
        <v>126985.16999999998</v>
      </c>
      <c r="K185" s="53">
        <f t="shared" ref="K185:L185" si="88">K187+K189+K191+K193++K207+K209+K211+K219+K221</f>
        <v>0</v>
      </c>
      <c r="L185" s="22">
        <f t="shared" si="88"/>
        <v>0</v>
      </c>
      <c r="M185" s="24">
        <f t="shared" si="85"/>
        <v>0</v>
      </c>
      <c r="N185" s="53">
        <f>N187+N189+N191+N193++N207+N209+N211+N219+N221</f>
        <v>0</v>
      </c>
      <c r="O185" s="22">
        <f t="shared" ref="O185" si="89">O187+O189+O191+O193++O207+O209+O211+O219+O221</f>
        <v>23151.96</v>
      </c>
      <c r="P185" s="24">
        <f t="shared" ref="P185:P221" si="90">SUM(N185:O185)</f>
        <v>23151.96</v>
      </c>
      <c r="Q185" s="25">
        <f t="shared" ref="Q185:Q221" si="91">P185+M185+J185</f>
        <v>150137.12999999998</v>
      </c>
      <c r="S185" s="94"/>
    </row>
    <row r="186" spans="1:19" x14ac:dyDescent="0.2">
      <c r="A186" s="132" t="s">
        <v>151</v>
      </c>
      <c r="B186" s="118"/>
      <c r="C186" s="120" t="s">
        <v>280</v>
      </c>
      <c r="D186" s="49" t="s">
        <v>26</v>
      </c>
      <c r="E186" s="26">
        <v>45315</v>
      </c>
      <c r="F186" s="27">
        <v>15841</v>
      </c>
      <c r="G186" s="27">
        <v>15160</v>
      </c>
      <c r="H186" s="27">
        <v>200</v>
      </c>
      <c r="I186" s="27">
        <v>0</v>
      </c>
      <c r="J186" s="29">
        <f t="shared" si="87"/>
        <v>76516</v>
      </c>
      <c r="K186" s="54">
        <v>0</v>
      </c>
      <c r="L186" s="27">
        <v>0</v>
      </c>
      <c r="M186" s="29">
        <f t="shared" si="85"/>
        <v>0</v>
      </c>
      <c r="N186" s="54">
        <v>0</v>
      </c>
      <c r="O186" s="27">
        <v>0</v>
      </c>
      <c r="P186" s="29">
        <f t="shared" si="90"/>
        <v>0</v>
      </c>
      <c r="Q186" s="30">
        <f t="shared" si="91"/>
        <v>76516</v>
      </c>
    </row>
    <row r="187" spans="1:19" x14ac:dyDescent="0.2">
      <c r="A187" s="123"/>
      <c r="B187" s="113"/>
      <c r="C187" s="115"/>
      <c r="D187" s="36"/>
      <c r="E187" s="42">
        <v>22042.43</v>
      </c>
      <c r="F187" s="43">
        <v>7286.3</v>
      </c>
      <c r="G187" s="43">
        <v>5321.87</v>
      </c>
      <c r="H187" s="43">
        <v>378.76</v>
      </c>
      <c r="I187" s="43"/>
      <c r="J187" s="34">
        <f t="shared" si="87"/>
        <v>35029.360000000001</v>
      </c>
      <c r="K187" s="55"/>
      <c r="L187" s="43"/>
      <c r="M187" s="34">
        <f t="shared" si="85"/>
        <v>0</v>
      </c>
      <c r="N187" s="55"/>
      <c r="O187" s="43"/>
      <c r="P187" s="34">
        <f t="shared" si="90"/>
        <v>0</v>
      </c>
      <c r="Q187" s="35">
        <f t="shared" si="91"/>
        <v>35029.360000000001</v>
      </c>
    </row>
    <row r="188" spans="1:19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2300</v>
      </c>
      <c r="H188" s="38">
        <v>0</v>
      </c>
      <c r="I188" s="38">
        <v>0</v>
      </c>
      <c r="J188" s="29">
        <f t="shared" si="87"/>
        <v>2300</v>
      </c>
      <c r="K188" s="44">
        <v>0</v>
      </c>
      <c r="L188" s="38">
        <v>0</v>
      </c>
      <c r="M188" s="40">
        <f t="shared" si="85"/>
        <v>0</v>
      </c>
      <c r="N188" s="44">
        <v>0</v>
      </c>
      <c r="O188" s="38">
        <v>0</v>
      </c>
      <c r="P188" s="40">
        <f t="shared" si="90"/>
        <v>0</v>
      </c>
      <c r="Q188" s="41">
        <f t="shared" si="91"/>
        <v>2300</v>
      </c>
    </row>
    <row r="189" spans="1:19" x14ac:dyDescent="0.2">
      <c r="A189" s="111"/>
      <c r="B189" s="113"/>
      <c r="C189" s="115"/>
      <c r="D189" s="36"/>
      <c r="E189" s="42"/>
      <c r="F189" s="43"/>
      <c r="G189" s="43">
        <v>108</v>
      </c>
      <c r="H189" s="43"/>
      <c r="I189" s="43"/>
      <c r="J189" s="34">
        <f t="shared" si="87"/>
        <v>108</v>
      </c>
      <c r="K189" s="55"/>
      <c r="L189" s="43"/>
      <c r="M189" s="34">
        <f t="shared" si="85"/>
        <v>0</v>
      </c>
      <c r="N189" s="55"/>
      <c r="O189" s="43"/>
      <c r="P189" s="34">
        <f t="shared" si="90"/>
        <v>0</v>
      </c>
      <c r="Q189" s="35">
        <f t="shared" si="91"/>
        <v>108</v>
      </c>
    </row>
    <row r="190" spans="1:19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17100</v>
      </c>
      <c r="H190" s="38">
        <v>0</v>
      </c>
      <c r="I190" s="38">
        <v>0</v>
      </c>
      <c r="J190" s="29">
        <f t="shared" si="87"/>
        <v>17100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0</v>
      </c>
      <c r="P190" s="40">
        <f t="shared" si="90"/>
        <v>0</v>
      </c>
      <c r="Q190" s="41">
        <f t="shared" si="91"/>
        <v>17100</v>
      </c>
    </row>
    <row r="191" spans="1:19" x14ac:dyDescent="0.2">
      <c r="A191" s="111"/>
      <c r="B191" s="113"/>
      <c r="C191" s="115"/>
      <c r="D191" s="36"/>
      <c r="E191" s="42"/>
      <c r="F191" s="43"/>
      <c r="G191" s="43">
        <v>2437.39</v>
      </c>
      <c r="H191" s="43"/>
      <c r="I191" s="43"/>
      <c r="J191" s="34">
        <f t="shared" si="87"/>
        <v>2437.39</v>
      </c>
      <c r="K191" s="55"/>
      <c r="L191" s="43"/>
      <c r="M191" s="34">
        <f t="shared" si="85"/>
        <v>0</v>
      </c>
      <c r="N191" s="55"/>
      <c r="O191" s="43"/>
      <c r="P191" s="34">
        <f t="shared" si="90"/>
        <v>0</v>
      </c>
      <c r="Q191" s="35">
        <f t="shared" si="91"/>
        <v>2437.39</v>
      </c>
    </row>
    <row r="192" spans="1:19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92">F194+F196+F198+F200+F202+F204</f>
        <v>0</v>
      </c>
      <c r="G192" s="38">
        <f t="shared" si="92"/>
        <v>13000</v>
      </c>
      <c r="H192" s="38">
        <f t="shared" si="92"/>
        <v>0</v>
      </c>
      <c r="I192" s="38">
        <f t="shared" si="92"/>
        <v>600</v>
      </c>
      <c r="J192" s="29">
        <f t="shared" si="87"/>
        <v>13600</v>
      </c>
      <c r="K192" s="44">
        <f t="shared" ref="K192:L193" si="93">K194+K196+K198+K200+K202+K204</f>
        <v>0</v>
      </c>
      <c r="L192" s="38">
        <f t="shared" si="93"/>
        <v>0</v>
      </c>
      <c r="M192" s="40">
        <f t="shared" si="85"/>
        <v>0</v>
      </c>
      <c r="N192" s="44">
        <f t="shared" ref="N192:O193" si="94">N194+N196+N198+N200+N202+N204</f>
        <v>0</v>
      </c>
      <c r="O192" s="38">
        <f>O194+O196+O198+O200+O202+O204</f>
        <v>90700</v>
      </c>
      <c r="P192" s="40">
        <f t="shared" si="90"/>
        <v>90700</v>
      </c>
      <c r="Q192" s="41">
        <f>P192+M192+J192</f>
        <v>104300</v>
      </c>
    </row>
    <row r="193" spans="1:17" x14ac:dyDescent="0.2">
      <c r="A193" s="111"/>
      <c r="B193" s="113"/>
      <c r="C193" s="115"/>
      <c r="D193" s="36"/>
      <c r="E193" s="42">
        <f t="shared" ref="E193:I193" si="95">E195+E197+E199+E201+E203+E205</f>
        <v>0</v>
      </c>
      <c r="F193" s="57">
        <f t="shared" si="95"/>
        <v>0</v>
      </c>
      <c r="G193" s="57">
        <f t="shared" si="95"/>
        <v>3571.0299999999997</v>
      </c>
      <c r="H193" s="57">
        <f t="shared" si="95"/>
        <v>0</v>
      </c>
      <c r="I193" s="57">
        <f t="shared" si="95"/>
        <v>170.12</v>
      </c>
      <c r="J193" s="34">
        <f t="shared" si="87"/>
        <v>3741.1499999999996</v>
      </c>
      <c r="K193" s="57">
        <f t="shared" si="93"/>
        <v>0</v>
      </c>
      <c r="L193" s="32">
        <f t="shared" si="93"/>
        <v>0</v>
      </c>
      <c r="M193" s="34">
        <f t="shared" si="85"/>
        <v>0</v>
      </c>
      <c r="N193" s="57">
        <f t="shared" si="94"/>
        <v>0</v>
      </c>
      <c r="O193" s="32">
        <f t="shared" si="94"/>
        <v>23151.96</v>
      </c>
      <c r="P193" s="34">
        <f t="shared" si="90"/>
        <v>23151.96</v>
      </c>
      <c r="Q193" s="35">
        <f t="shared" ref="Q193:Q205" si="96">P193+M193+J193</f>
        <v>26893.11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87"/>
        <v>1500</v>
      </c>
      <c r="K194" s="44">
        <v>0</v>
      </c>
      <c r="L194" s="38">
        <v>0</v>
      </c>
      <c r="M194" s="40">
        <f t="shared" si="85"/>
        <v>0</v>
      </c>
      <c r="N194" s="44">
        <v>0</v>
      </c>
      <c r="O194" s="38">
        <v>10000</v>
      </c>
      <c r="P194" s="40">
        <f t="shared" si="90"/>
        <v>10000</v>
      </c>
      <c r="Q194" s="41">
        <f t="shared" si="96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508.38</v>
      </c>
      <c r="H195" s="43"/>
      <c r="I195" s="43"/>
      <c r="J195" s="34">
        <f t="shared" si="87"/>
        <v>508.38</v>
      </c>
      <c r="K195" s="55"/>
      <c r="L195" s="43"/>
      <c r="M195" s="34">
        <f t="shared" si="85"/>
        <v>0</v>
      </c>
      <c r="N195" s="55"/>
      <c r="O195" s="43">
        <v>0</v>
      </c>
      <c r="P195" s="34">
        <f t="shared" si="90"/>
        <v>0</v>
      </c>
      <c r="Q195" s="35">
        <f t="shared" si="96"/>
        <v>508.38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2100</v>
      </c>
      <c r="H196" s="38">
        <v>0</v>
      </c>
      <c r="I196" s="38">
        <v>0</v>
      </c>
      <c r="J196" s="29">
        <f t="shared" si="87"/>
        <v>2100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53376</v>
      </c>
      <c r="P196" s="40">
        <f t="shared" si="90"/>
        <v>53376</v>
      </c>
      <c r="Q196" s="41">
        <f t="shared" si="96"/>
        <v>55476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639.79</v>
      </c>
      <c r="H197" s="43"/>
      <c r="I197" s="43"/>
      <c r="J197" s="34">
        <f t="shared" si="87"/>
        <v>639.79</v>
      </c>
      <c r="K197" s="55"/>
      <c r="L197" s="43"/>
      <c r="M197" s="34">
        <f t="shared" si="85"/>
        <v>0</v>
      </c>
      <c r="N197" s="55"/>
      <c r="O197" s="43">
        <v>17791.96</v>
      </c>
      <c r="P197" s="34">
        <f t="shared" si="90"/>
        <v>17791.96</v>
      </c>
      <c r="Q197" s="35">
        <f t="shared" si="96"/>
        <v>18431.75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87"/>
        <v>2500</v>
      </c>
      <c r="K198" s="44">
        <v>0</v>
      </c>
      <c r="L198" s="38">
        <v>0</v>
      </c>
      <c r="M198" s="40">
        <f t="shared" ref="M198:M199" si="97">SUM(K198:L198)</f>
        <v>0</v>
      </c>
      <c r="N198" s="44">
        <v>0</v>
      </c>
      <c r="O198" s="38">
        <v>11244</v>
      </c>
      <c r="P198" s="40">
        <f t="shared" ref="P198:P199" si="98">SUM(N198:O198)</f>
        <v>11244</v>
      </c>
      <c r="Q198" s="41">
        <f t="shared" si="96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832.42</v>
      </c>
      <c r="H199" s="43"/>
      <c r="I199" s="43"/>
      <c r="J199" s="34">
        <f t="shared" si="87"/>
        <v>832.42</v>
      </c>
      <c r="K199" s="55"/>
      <c r="L199" s="43"/>
      <c r="M199" s="34">
        <f t="shared" si="97"/>
        <v>0</v>
      </c>
      <c r="N199" s="55"/>
      <c r="O199" s="43">
        <v>0</v>
      </c>
      <c r="P199" s="34">
        <f t="shared" si="98"/>
        <v>0</v>
      </c>
      <c r="Q199" s="35">
        <f t="shared" si="96"/>
        <v>832.42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87"/>
        <v>900</v>
      </c>
      <c r="K200" s="44">
        <v>0</v>
      </c>
      <c r="L200" s="38">
        <v>0</v>
      </c>
      <c r="M200" s="40">
        <f t="shared" si="85"/>
        <v>0</v>
      </c>
      <c r="N200" s="44">
        <v>0</v>
      </c>
      <c r="O200" s="38">
        <v>16080</v>
      </c>
      <c r="P200" s="40">
        <f t="shared" si="90"/>
        <v>16080</v>
      </c>
      <c r="Q200" s="41">
        <f t="shared" si="96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100.04</v>
      </c>
      <c r="H201" s="43"/>
      <c r="I201" s="43"/>
      <c r="J201" s="34">
        <f t="shared" si="87"/>
        <v>100.04</v>
      </c>
      <c r="K201" s="55"/>
      <c r="L201" s="43"/>
      <c r="M201" s="34">
        <f t="shared" si="85"/>
        <v>0</v>
      </c>
      <c r="N201" s="55"/>
      <c r="O201" s="43">
        <v>5360</v>
      </c>
      <c r="P201" s="34">
        <f t="shared" si="90"/>
        <v>5360</v>
      </c>
      <c r="Q201" s="35">
        <f t="shared" si="96"/>
        <v>5460.04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6000</v>
      </c>
      <c r="H202" s="38">
        <v>0</v>
      </c>
      <c r="I202" s="38">
        <v>600</v>
      </c>
      <c r="J202" s="29">
        <f t="shared" ref="J202:J205" si="99">SUM(E202:I202)</f>
        <v>6600</v>
      </c>
      <c r="K202" s="44">
        <v>0</v>
      </c>
      <c r="L202" s="38">
        <v>0</v>
      </c>
      <c r="M202" s="40">
        <f t="shared" ref="M202:M205" si="100">SUM(K202:L202)</f>
        <v>0</v>
      </c>
      <c r="N202" s="44">
        <v>0</v>
      </c>
      <c r="O202" s="38">
        <v>0</v>
      </c>
      <c r="P202" s="40">
        <f t="shared" ref="P202:P205" si="101">SUM(N202:O202)</f>
        <v>0</v>
      </c>
      <c r="Q202" s="41">
        <f t="shared" si="96"/>
        <v>6600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1127.78</v>
      </c>
      <c r="H203" s="43"/>
      <c r="I203" s="43">
        <v>170.12</v>
      </c>
      <c r="J203" s="34">
        <f t="shared" si="99"/>
        <v>1297.9000000000001</v>
      </c>
      <c r="K203" s="55"/>
      <c r="L203" s="43"/>
      <c r="M203" s="34">
        <f t="shared" si="100"/>
        <v>0</v>
      </c>
      <c r="N203" s="55"/>
      <c r="O203" s="43"/>
      <c r="P203" s="34">
        <f t="shared" si="101"/>
        <v>0</v>
      </c>
      <c r="Q203" s="35">
        <f t="shared" si="96"/>
        <v>1297.9000000000001</v>
      </c>
    </row>
    <row r="204" spans="1:17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99"/>
        <v>0</v>
      </c>
      <c r="K204" s="44">
        <v>0</v>
      </c>
      <c r="L204" s="38">
        <v>0</v>
      </c>
      <c r="M204" s="40">
        <f t="shared" si="100"/>
        <v>0</v>
      </c>
      <c r="N204" s="44">
        <v>0</v>
      </c>
      <c r="O204" s="38">
        <v>0</v>
      </c>
      <c r="P204" s="40">
        <f t="shared" si="101"/>
        <v>0</v>
      </c>
      <c r="Q204" s="41">
        <f t="shared" si="96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>
        <v>362.62</v>
      </c>
      <c r="H205" s="43"/>
      <c r="I205" s="43"/>
      <c r="J205" s="34">
        <f t="shared" si="99"/>
        <v>362.62</v>
      </c>
      <c r="K205" s="55"/>
      <c r="L205" s="43"/>
      <c r="M205" s="34">
        <f t="shared" si="100"/>
        <v>0</v>
      </c>
      <c r="N205" s="55"/>
      <c r="O205" s="43"/>
      <c r="P205" s="34">
        <f t="shared" si="101"/>
        <v>0</v>
      </c>
      <c r="Q205" s="35">
        <f t="shared" si="96"/>
        <v>362.62</v>
      </c>
    </row>
    <row r="206" spans="1:17" ht="12.75" customHeight="1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133000</v>
      </c>
      <c r="H206" s="38">
        <v>0</v>
      </c>
      <c r="I206" s="38">
        <v>0</v>
      </c>
      <c r="J206" s="29">
        <f t="shared" si="87"/>
        <v>133000</v>
      </c>
      <c r="K206" s="44">
        <v>0</v>
      </c>
      <c r="L206" s="38">
        <v>0</v>
      </c>
      <c r="M206" s="40">
        <f t="shared" si="85"/>
        <v>0</v>
      </c>
      <c r="N206" s="44">
        <v>0</v>
      </c>
      <c r="O206" s="38">
        <v>0</v>
      </c>
      <c r="P206" s="40">
        <f t="shared" si="90"/>
        <v>0</v>
      </c>
      <c r="Q206" s="41">
        <f t="shared" si="91"/>
        <v>133000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22230.57</v>
      </c>
      <c r="H207" s="43"/>
      <c r="I207" s="43"/>
      <c r="J207" s="34">
        <f t="shared" si="87"/>
        <v>22230.57</v>
      </c>
      <c r="K207" s="55"/>
      <c r="L207" s="43"/>
      <c r="M207" s="34">
        <f t="shared" si="85"/>
        <v>0</v>
      </c>
      <c r="N207" s="55"/>
      <c r="O207" s="43"/>
      <c r="P207" s="34">
        <f t="shared" si="90"/>
        <v>0</v>
      </c>
      <c r="Q207" s="35">
        <f t="shared" si="91"/>
        <v>22230.57</v>
      </c>
    </row>
    <row r="208" spans="1:17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5500</v>
      </c>
      <c r="H208" s="38">
        <v>0</v>
      </c>
      <c r="I208" s="38">
        <v>0</v>
      </c>
      <c r="J208" s="29">
        <f t="shared" si="87"/>
        <v>5500</v>
      </c>
      <c r="K208" s="44">
        <v>7000</v>
      </c>
      <c r="L208" s="38">
        <v>0</v>
      </c>
      <c r="M208" s="40">
        <f t="shared" si="85"/>
        <v>7000</v>
      </c>
      <c r="N208" s="44">
        <v>0</v>
      </c>
      <c r="O208" s="38">
        <v>0</v>
      </c>
      <c r="P208" s="40">
        <f t="shared" si="90"/>
        <v>0</v>
      </c>
      <c r="Q208" s="41">
        <f t="shared" si="91"/>
        <v>12500</v>
      </c>
    </row>
    <row r="209" spans="1:19" x14ac:dyDescent="0.2">
      <c r="A209" s="111"/>
      <c r="B209" s="113"/>
      <c r="C209" s="115"/>
      <c r="D209" s="36"/>
      <c r="E209" s="42"/>
      <c r="F209" s="43"/>
      <c r="G209" s="43">
        <v>275.87</v>
      </c>
      <c r="H209" s="43"/>
      <c r="I209" s="43"/>
      <c r="J209" s="34">
        <f t="shared" si="87"/>
        <v>275.87</v>
      </c>
      <c r="K209" s="55">
        <v>0</v>
      </c>
      <c r="L209" s="43"/>
      <c r="M209" s="34">
        <f t="shared" si="85"/>
        <v>0</v>
      </c>
      <c r="N209" s="55"/>
      <c r="O209" s="43"/>
      <c r="P209" s="34">
        <f t="shared" si="90"/>
        <v>0</v>
      </c>
      <c r="Q209" s="35">
        <f t="shared" si="91"/>
        <v>275.87</v>
      </c>
    </row>
    <row r="210" spans="1:19" x14ac:dyDescent="0.2">
      <c r="A210" s="111" t="s">
        <v>163</v>
      </c>
      <c r="B210" s="113"/>
      <c r="C210" s="115" t="s">
        <v>164</v>
      </c>
      <c r="D210" s="131"/>
      <c r="E210" s="37">
        <f>E212+E214+E216</f>
        <v>0</v>
      </c>
      <c r="F210" s="38">
        <f t="shared" ref="F210:I211" si="102">F212+F214+F216</f>
        <v>0</v>
      </c>
      <c r="G210" s="38">
        <f>G212+G214+G216</f>
        <v>79500</v>
      </c>
      <c r="H210" s="38">
        <f t="shared" ref="H210:I210" si="103">H212+H214+H216</f>
        <v>0</v>
      </c>
      <c r="I210" s="38">
        <f t="shared" si="103"/>
        <v>0</v>
      </c>
      <c r="J210" s="29">
        <f t="shared" si="87"/>
        <v>79500</v>
      </c>
      <c r="K210" s="44">
        <f t="shared" ref="K210:L211" si="104">K212+K214+K216</f>
        <v>0</v>
      </c>
      <c r="L210" s="38">
        <f t="shared" si="104"/>
        <v>0</v>
      </c>
      <c r="M210" s="40">
        <f t="shared" si="85"/>
        <v>0</v>
      </c>
      <c r="N210" s="44">
        <f t="shared" ref="N210:O211" si="105">N212+N214+N216</f>
        <v>0</v>
      </c>
      <c r="O210" s="38">
        <f t="shared" si="105"/>
        <v>0</v>
      </c>
      <c r="P210" s="40">
        <f t="shared" si="90"/>
        <v>0</v>
      </c>
      <c r="Q210" s="41">
        <f>P210+M210+J210</f>
        <v>79500</v>
      </c>
    </row>
    <row r="211" spans="1:19" x14ac:dyDescent="0.2">
      <c r="A211" s="111"/>
      <c r="B211" s="113"/>
      <c r="C211" s="115"/>
      <c r="D211" s="131"/>
      <c r="E211" s="31">
        <f>E213+E215+E217</f>
        <v>0</v>
      </c>
      <c r="F211" s="32">
        <f t="shared" si="102"/>
        <v>0</v>
      </c>
      <c r="G211" s="32">
        <f t="shared" si="102"/>
        <v>34568.270000000004</v>
      </c>
      <c r="H211" s="32">
        <f t="shared" si="102"/>
        <v>0</v>
      </c>
      <c r="I211" s="32">
        <f t="shared" si="102"/>
        <v>0</v>
      </c>
      <c r="J211" s="34">
        <f t="shared" si="87"/>
        <v>34568.270000000004</v>
      </c>
      <c r="K211" s="57">
        <f t="shared" si="104"/>
        <v>0</v>
      </c>
      <c r="L211" s="32">
        <f t="shared" si="104"/>
        <v>0</v>
      </c>
      <c r="M211" s="34">
        <f t="shared" si="85"/>
        <v>0</v>
      </c>
      <c r="N211" s="57">
        <f t="shared" si="105"/>
        <v>0</v>
      </c>
      <c r="O211" s="32">
        <f t="shared" si="105"/>
        <v>0</v>
      </c>
      <c r="P211" s="34">
        <f t="shared" si="90"/>
        <v>0</v>
      </c>
      <c r="Q211" s="35">
        <f>P211+M211+J211</f>
        <v>34568.270000000004</v>
      </c>
    </row>
    <row r="212" spans="1:19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62000</v>
      </c>
      <c r="H212" s="38">
        <v>0</v>
      </c>
      <c r="I212" s="38">
        <v>0</v>
      </c>
      <c r="J212" s="29">
        <f>SUM(E212:I212)</f>
        <v>62000</v>
      </c>
      <c r="K212" s="44">
        <v>0</v>
      </c>
      <c r="L212" s="38">
        <v>0</v>
      </c>
      <c r="M212" s="40">
        <f t="shared" ref="M212:M221" si="106">SUM(K212:L212)</f>
        <v>0</v>
      </c>
      <c r="N212" s="44">
        <v>0</v>
      </c>
      <c r="O212" s="38">
        <v>0</v>
      </c>
      <c r="P212" s="40">
        <f t="shared" si="90"/>
        <v>0</v>
      </c>
      <c r="Q212" s="41">
        <f t="shared" si="91"/>
        <v>62000</v>
      </c>
    </row>
    <row r="213" spans="1:19" x14ac:dyDescent="0.2">
      <c r="A213" s="111"/>
      <c r="B213" s="113"/>
      <c r="C213" s="115"/>
      <c r="D213" s="36"/>
      <c r="E213" s="42"/>
      <c r="F213" s="43"/>
      <c r="G213" s="43">
        <v>23487.11</v>
      </c>
      <c r="H213" s="43"/>
      <c r="I213" s="43"/>
      <c r="J213" s="34">
        <f t="shared" si="87"/>
        <v>23487.11</v>
      </c>
      <c r="K213" s="55"/>
      <c r="L213" s="43"/>
      <c r="M213" s="34">
        <f t="shared" si="106"/>
        <v>0</v>
      </c>
      <c r="N213" s="55"/>
      <c r="O213" s="43"/>
      <c r="P213" s="34">
        <f t="shared" si="90"/>
        <v>0</v>
      </c>
      <c r="Q213" s="35">
        <f t="shared" si="91"/>
        <v>23487.11</v>
      </c>
    </row>
    <row r="214" spans="1:19" ht="12.75" customHeight="1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8000</v>
      </c>
      <c r="H214" s="38">
        <v>0</v>
      </c>
      <c r="I214" s="38">
        <v>0</v>
      </c>
      <c r="J214" s="29">
        <f t="shared" si="87"/>
        <v>8000</v>
      </c>
      <c r="K214" s="44">
        <v>0</v>
      </c>
      <c r="L214" s="38">
        <v>0</v>
      </c>
      <c r="M214" s="40">
        <f t="shared" si="106"/>
        <v>0</v>
      </c>
      <c r="N214" s="44">
        <v>0</v>
      </c>
      <c r="O214" s="38">
        <v>0</v>
      </c>
      <c r="P214" s="40">
        <f t="shared" si="90"/>
        <v>0</v>
      </c>
      <c r="Q214" s="41">
        <f t="shared" si="91"/>
        <v>8000</v>
      </c>
    </row>
    <row r="215" spans="1:19" x14ac:dyDescent="0.2">
      <c r="A215" s="111"/>
      <c r="B215" s="113"/>
      <c r="C215" s="115"/>
      <c r="D215" s="36"/>
      <c r="E215" s="31"/>
      <c r="F215" s="43"/>
      <c r="G215" s="43">
        <v>8151.29</v>
      </c>
      <c r="H215" s="43"/>
      <c r="I215" s="43"/>
      <c r="J215" s="34">
        <f t="shared" si="87"/>
        <v>8151.29</v>
      </c>
      <c r="K215" s="55"/>
      <c r="L215" s="43"/>
      <c r="M215" s="34">
        <f t="shared" si="106"/>
        <v>0</v>
      </c>
      <c r="N215" s="55"/>
      <c r="O215" s="43"/>
      <c r="P215" s="34">
        <f t="shared" si="90"/>
        <v>0</v>
      </c>
      <c r="Q215" s="35">
        <f t="shared" si="91"/>
        <v>8151.29</v>
      </c>
    </row>
    <row r="216" spans="1:19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7" si="107">SUM(E216:I216)</f>
        <v>9500</v>
      </c>
      <c r="K216" s="44">
        <v>0</v>
      </c>
      <c r="L216" s="38">
        <v>0</v>
      </c>
      <c r="M216" s="40">
        <f t="shared" si="106"/>
        <v>0</v>
      </c>
      <c r="N216" s="44">
        <v>0</v>
      </c>
      <c r="O216" s="38">
        <v>0</v>
      </c>
      <c r="P216" s="40">
        <f t="shared" ref="P216:P217" si="108">SUM(N216:O216)</f>
        <v>0</v>
      </c>
      <c r="Q216" s="41">
        <f t="shared" si="91"/>
        <v>9500</v>
      </c>
    </row>
    <row r="217" spans="1:19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07"/>
        <v>2929.87</v>
      </c>
      <c r="K217" s="55"/>
      <c r="L217" s="43"/>
      <c r="M217" s="34">
        <f t="shared" si="106"/>
        <v>0</v>
      </c>
      <c r="N217" s="55"/>
      <c r="O217" s="43"/>
      <c r="P217" s="34">
        <f t="shared" si="108"/>
        <v>0</v>
      </c>
      <c r="Q217" s="35">
        <f t="shared" si="91"/>
        <v>2929.87</v>
      </c>
    </row>
    <row r="218" spans="1:19" x14ac:dyDescent="0.2">
      <c r="A218" s="111" t="s">
        <v>166</v>
      </c>
      <c r="B218" s="113"/>
      <c r="C218" s="115" t="s">
        <v>285</v>
      </c>
      <c r="D218" s="36" t="s">
        <v>71</v>
      </c>
      <c r="E218" s="37">
        <v>47631</v>
      </c>
      <c r="F218" s="38">
        <v>16648</v>
      </c>
      <c r="G218" s="38">
        <v>15449</v>
      </c>
      <c r="H218" s="38">
        <v>300</v>
      </c>
      <c r="I218" s="38">
        <v>0</v>
      </c>
      <c r="J218" s="29">
        <f t="shared" si="87"/>
        <v>80028</v>
      </c>
      <c r="K218" s="44">
        <v>0</v>
      </c>
      <c r="L218" s="38">
        <v>0</v>
      </c>
      <c r="M218" s="40">
        <f t="shared" si="106"/>
        <v>0</v>
      </c>
      <c r="N218" s="44">
        <v>0</v>
      </c>
      <c r="O218" s="38">
        <v>0</v>
      </c>
      <c r="P218" s="40">
        <f t="shared" si="90"/>
        <v>0</v>
      </c>
      <c r="Q218" s="41">
        <f t="shared" si="91"/>
        <v>80028</v>
      </c>
    </row>
    <row r="219" spans="1:19" x14ac:dyDescent="0.2">
      <c r="A219" s="111"/>
      <c r="B219" s="113"/>
      <c r="C219" s="115"/>
      <c r="D219" s="36"/>
      <c r="E219" s="42">
        <v>13073.91</v>
      </c>
      <c r="F219" s="43">
        <v>4587.17</v>
      </c>
      <c r="G219" s="43">
        <v>10933.48</v>
      </c>
      <c r="H219" s="43">
        <v>0</v>
      </c>
      <c r="I219" s="43"/>
      <c r="J219" s="34">
        <f t="shared" si="87"/>
        <v>28594.560000000001</v>
      </c>
      <c r="K219" s="55"/>
      <c r="L219" s="43"/>
      <c r="M219" s="34">
        <f t="shared" si="106"/>
        <v>0</v>
      </c>
      <c r="N219" s="55"/>
      <c r="O219" s="43"/>
      <c r="P219" s="34">
        <f t="shared" si="90"/>
        <v>0</v>
      </c>
      <c r="Q219" s="35">
        <f t="shared" si="91"/>
        <v>28594.560000000001</v>
      </c>
    </row>
    <row r="220" spans="1:19" x14ac:dyDescent="0.2">
      <c r="A220" s="111" t="s">
        <v>167</v>
      </c>
      <c r="B220" s="113"/>
      <c r="C220" s="115" t="s">
        <v>168</v>
      </c>
      <c r="D220" s="36" t="s">
        <v>71</v>
      </c>
      <c r="E220" s="37">
        <v>0</v>
      </c>
      <c r="F220" s="38">
        <v>0</v>
      </c>
      <c r="G220" s="38">
        <v>2000</v>
      </c>
      <c r="H220" s="38">
        <v>0</v>
      </c>
      <c r="I220" s="38">
        <v>0</v>
      </c>
      <c r="J220" s="29">
        <f t="shared" si="87"/>
        <v>2000</v>
      </c>
      <c r="K220" s="44">
        <v>401307</v>
      </c>
      <c r="L220" s="38">
        <v>0</v>
      </c>
      <c r="M220" s="40">
        <f t="shared" si="106"/>
        <v>401307</v>
      </c>
      <c r="N220" s="44">
        <v>0</v>
      </c>
      <c r="O220" s="38">
        <v>0</v>
      </c>
      <c r="P220" s="40">
        <f t="shared" si="90"/>
        <v>0</v>
      </c>
      <c r="Q220" s="41">
        <f t="shared" si="91"/>
        <v>403307</v>
      </c>
    </row>
    <row r="221" spans="1:19" ht="12.75" customHeight="1" thickBot="1" x14ac:dyDescent="0.25">
      <c r="A221" s="112"/>
      <c r="B221" s="114"/>
      <c r="C221" s="116"/>
      <c r="D221" s="50"/>
      <c r="E221" s="51"/>
      <c r="F221" s="45"/>
      <c r="G221" s="45">
        <v>0</v>
      </c>
      <c r="H221" s="45"/>
      <c r="I221" s="45"/>
      <c r="J221" s="24">
        <f t="shared" si="87"/>
        <v>0</v>
      </c>
      <c r="K221" s="56">
        <v>0</v>
      </c>
      <c r="L221" s="45"/>
      <c r="M221" s="24">
        <f t="shared" si="106"/>
        <v>0</v>
      </c>
      <c r="N221" s="56"/>
      <c r="O221" s="45"/>
      <c r="P221" s="24">
        <f t="shared" si="90"/>
        <v>0</v>
      </c>
      <c r="Q221" s="25">
        <f t="shared" si="91"/>
        <v>0</v>
      </c>
    </row>
    <row r="222" spans="1:19" ht="13.5" customHeight="1" thickBot="1" x14ac:dyDescent="0.25">
      <c r="D222" s="48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9" ht="12.75" customHeight="1" x14ac:dyDescent="0.2">
      <c r="A223" s="124" t="s">
        <v>169</v>
      </c>
      <c r="B223" s="125"/>
      <c r="C223" s="128" t="s">
        <v>170</v>
      </c>
      <c r="D223" s="121"/>
      <c r="E223" s="16">
        <f>E225+E227+E229+E231+E233+E235+E237+E239+E241+E243</f>
        <v>121433</v>
      </c>
      <c r="F223" s="17">
        <f t="shared" ref="F223:I224" si="109">F225+F227+F229+F231+F233+F235+F237+F239+F241+F243</f>
        <v>42490</v>
      </c>
      <c r="G223" s="17">
        <f t="shared" si="109"/>
        <v>42033</v>
      </c>
      <c r="H223" s="17">
        <f t="shared" si="109"/>
        <v>10752</v>
      </c>
      <c r="I223" s="17">
        <f t="shared" si="109"/>
        <v>0</v>
      </c>
      <c r="J223" s="19">
        <f t="shared" ref="J223:J244" si="110">SUM(E223:I223)</f>
        <v>216708</v>
      </c>
      <c r="K223" s="52">
        <f>K225+K227+K229+K231+K233+K235+K237+K239+K241+K243</f>
        <v>0</v>
      </c>
      <c r="L223" s="17">
        <f>L225+L227+L229+L231+L233+L235+L237+L239+L241+L243</f>
        <v>0</v>
      </c>
      <c r="M223" s="19">
        <f t="shared" ref="M223:M244" si="111">SUM(K223:L223)</f>
        <v>0</v>
      </c>
      <c r="N223" s="52">
        <f>N225+N227+N229+N231+N233+N235+N237+N239+N241+N243</f>
        <v>0</v>
      </c>
      <c r="O223" s="17">
        <f>O225+O227+O229+O231+O233+O235+O237+O239+O241+O243</f>
        <v>0</v>
      </c>
      <c r="P223" s="19">
        <f t="shared" ref="P223:P244" si="112">SUM(N223:O223)</f>
        <v>0</v>
      </c>
      <c r="Q223" s="20">
        <f t="shared" ref="Q223:Q244" si="113">P223+M223+J223</f>
        <v>216708</v>
      </c>
    </row>
    <row r="224" spans="1:19" ht="13.5" thickBot="1" x14ac:dyDescent="0.25">
      <c r="A224" s="126"/>
      <c r="B224" s="127"/>
      <c r="C224" s="129"/>
      <c r="D224" s="122"/>
      <c r="E224" s="21">
        <f>E226+E228+E230+E232+E234+E236+E238+E240+E242+E244</f>
        <v>35970.959999999999</v>
      </c>
      <c r="F224" s="22">
        <f t="shared" si="109"/>
        <v>12985.029999999999</v>
      </c>
      <c r="G224" s="22">
        <f t="shared" si="109"/>
        <v>13022.919999999998</v>
      </c>
      <c r="H224" s="22">
        <f t="shared" si="109"/>
        <v>3348.42</v>
      </c>
      <c r="I224" s="22">
        <f t="shared" si="109"/>
        <v>0</v>
      </c>
      <c r="J224" s="24">
        <f t="shared" si="110"/>
        <v>65327.329999999994</v>
      </c>
      <c r="K224" s="53">
        <f>K226+K228+K230+K232+K234+K236+K238+K240+K242+K244</f>
        <v>0</v>
      </c>
      <c r="L224" s="22">
        <f>L226+L228+L230+L232+L234+L236+L238+L240+L242+L244</f>
        <v>0</v>
      </c>
      <c r="M224" s="24">
        <f t="shared" si="111"/>
        <v>0</v>
      </c>
      <c r="N224" s="53">
        <f>N226+N228+N230+N232+N234+N236+N238+N240+N242+N244</f>
        <v>0</v>
      </c>
      <c r="O224" s="22">
        <f>O226+O228+O230+O232+O234+O236+O238+O240+O242+O244</f>
        <v>0</v>
      </c>
      <c r="P224" s="24">
        <f t="shared" si="112"/>
        <v>0</v>
      </c>
      <c r="Q224" s="25">
        <f t="shared" si="113"/>
        <v>65327.329999999994</v>
      </c>
      <c r="S224" s="94"/>
    </row>
    <row r="225" spans="1:17" ht="12.75" customHeight="1" x14ac:dyDescent="0.2">
      <c r="A225" s="123" t="s">
        <v>171</v>
      </c>
      <c r="B225" s="118"/>
      <c r="C225" s="120" t="s">
        <v>172</v>
      </c>
      <c r="D225" s="49" t="s">
        <v>173</v>
      </c>
      <c r="E225" s="26">
        <v>0</v>
      </c>
      <c r="F225" s="27">
        <v>0</v>
      </c>
      <c r="G225" s="27">
        <v>0</v>
      </c>
      <c r="H225" s="27">
        <v>1230</v>
      </c>
      <c r="I225" s="27">
        <v>0</v>
      </c>
      <c r="J225" s="29">
        <f t="shared" si="110"/>
        <v>1230</v>
      </c>
      <c r="K225" s="54">
        <v>0</v>
      </c>
      <c r="L225" s="27">
        <v>0</v>
      </c>
      <c r="M225" s="29">
        <f>SUM(K225:L225)</f>
        <v>0</v>
      </c>
      <c r="N225" s="54">
        <v>0</v>
      </c>
      <c r="O225" s="27">
        <v>0</v>
      </c>
      <c r="P225" s="29">
        <f t="shared" si="112"/>
        <v>0</v>
      </c>
      <c r="Q225" s="30">
        <f t="shared" si="113"/>
        <v>1230</v>
      </c>
    </row>
    <row r="226" spans="1:17" x14ac:dyDescent="0.2">
      <c r="A226" s="111"/>
      <c r="B226" s="113"/>
      <c r="C226" s="115"/>
      <c r="D226" s="36"/>
      <c r="E226" s="42"/>
      <c r="F226" s="43"/>
      <c r="G226" s="43"/>
      <c r="H226" s="43">
        <v>390</v>
      </c>
      <c r="I226" s="43"/>
      <c r="J226" s="34">
        <f t="shared" si="110"/>
        <v>390</v>
      </c>
      <c r="K226" s="55"/>
      <c r="L226" s="43"/>
      <c r="M226" s="34">
        <f t="shared" si="111"/>
        <v>0</v>
      </c>
      <c r="N226" s="55"/>
      <c r="O226" s="43"/>
      <c r="P226" s="34">
        <f t="shared" si="112"/>
        <v>0</v>
      </c>
      <c r="Q226" s="35">
        <f t="shared" si="113"/>
        <v>390</v>
      </c>
    </row>
    <row r="227" spans="1:17" x14ac:dyDescent="0.2">
      <c r="A227" s="111" t="s">
        <v>174</v>
      </c>
      <c r="B227" s="113"/>
      <c r="C227" s="115" t="s">
        <v>175</v>
      </c>
      <c r="D227" s="36" t="s">
        <v>176</v>
      </c>
      <c r="E227" s="37">
        <v>0</v>
      </c>
      <c r="F227" s="38">
        <v>0</v>
      </c>
      <c r="G227" s="38">
        <v>0</v>
      </c>
      <c r="H227" s="38">
        <v>1162</v>
      </c>
      <c r="I227" s="38">
        <v>0</v>
      </c>
      <c r="J227" s="29">
        <f t="shared" si="110"/>
        <v>1162</v>
      </c>
      <c r="K227" s="44">
        <v>0</v>
      </c>
      <c r="L227" s="38">
        <v>0</v>
      </c>
      <c r="M227" s="40">
        <f>SUM(K227:L227)</f>
        <v>0</v>
      </c>
      <c r="N227" s="44">
        <v>0</v>
      </c>
      <c r="O227" s="38">
        <v>0</v>
      </c>
      <c r="P227" s="40">
        <f t="shared" si="112"/>
        <v>0</v>
      </c>
      <c r="Q227" s="41">
        <f t="shared" si="113"/>
        <v>1162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387.4</v>
      </c>
      <c r="I228" s="43"/>
      <c r="J228" s="34">
        <f t="shared" si="110"/>
        <v>387.4</v>
      </c>
      <c r="K228" s="55"/>
      <c r="L228" s="43"/>
      <c r="M228" s="34">
        <f t="shared" si="111"/>
        <v>0</v>
      </c>
      <c r="N228" s="55"/>
      <c r="O228" s="43"/>
      <c r="P228" s="34">
        <f t="shared" si="112"/>
        <v>0</v>
      </c>
      <c r="Q228" s="35">
        <f t="shared" si="113"/>
        <v>387.4</v>
      </c>
    </row>
    <row r="229" spans="1:17" ht="12.75" customHeight="1" x14ac:dyDescent="0.2">
      <c r="A229" s="111" t="s">
        <v>177</v>
      </c>
      <c r="B229" s="113"/>
      <c r="C229" s="115" t="s">
        <v>178</v>
      </c>
      <c r="D229" s="36" t="s">
        <v>173</v>
      </c>
      <c r="E229" s="37">
        <v>0</v>
      </c>
      <c r="F229" s="38">
        <v>0</v>
      </c>
      <c r="G229" s="38">
        <v>600</v>
      </c>
      <c r="H229" s="38">
        <v>0</v>
      </c>
      <c r="I229" s="38">
        <v>0</v>
      </c>
      <c r="J229" s="29">
        <f t="shared" si="110"/>
        <v>600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2"/>
        <v>0</v>
      </c>
      <c r="Q229" s="41">
        <f t="shared" si="113"/>
        <v>600</v>
      </c>
    </row>
    <row r="230" spans="1:17" x14ac:dyDescent="0.2">
      <c r="A230" s="111"/>
      <c r="B230" s="113"/>
      <c r="C230" s="115"/>
      <c r="D230" s="36"/>
      <c r="E230" s="42"/>
      <c r="F230" s="43"/>
      <c r="G230" s="43">
        <v>375.26</v>
      </c>
      <c r="H230" s="43"/>
      <c r="I230" s="43"/>
      <c r="J230" s="34">
        <f t="shared" si="110"/>
        <v>375.26</v>
      </c>
      <c r="K230" s="55"/>
      <c r="L230" s="43"/>
      <c r="M230" s="34">
        <f t="shared" si="111"/>
        <v>0</v>
      </c>
      <c r="N230" s="55"/>
      <c r="O230" s="43"/>
      <c r="P230" s="34">
        <f t="shared" si="112"/>
        <v>0</v>
      </c>
      <c r="Q230" s="35">
        <f t="shared" si="113"/>
        <v>375.26</v>
      </c>
    </row>
    <row r="231" spans="1:17" ht="12.75" customHeight="1" x14ac:dyDescent="0.2">
      <c r="A231" s="111" t="s">
        <v>179</v>
      </c>
      <c r="B231" s="113"/>
      <c r="C231" s="115" t="s">
        <v>180</v>
      </c>
      <c r="D231" s="36" t="s">
        <v>181</v>
      </c>
      <c r="E231" s="37">
        <v>21433</v>
      </c>
      <c r="F231" s="38">
        <v>7490</v>
      </c>
      <c r="G231" s="61">
        <v>1380</v>
      </c>
      <c r="H231" s="38">
        <v>200</v>
      </c>
      <c r="I231" s="38">
        <v>0</v>
      </c>
      <c r="J231" s="29">
        <f t="shared" si="110"/>
        <v>30503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2"/>
        <v>0</v>
      </c>
      <c r="Q231" s="41">
        <f t="shared" si="113"/>
        <v>30503</v>
      </c>
    </row>
    <row r="232" spans="1:17" x14ac:dyDescent="0.2">
      <c r="A232" s="111"/>
      <c r="B232" s="113"/>
      <c r="C232" s="115"/>
      <c r="D232" s="36"/>
      <c r="E232" s="42">
        <v>4419.7</v>
      </c>
      <c r="F232" s="43">
        <v>1550.29</v>
      </c>
      <c r="G232" s="43">
        <v>373.27</v>
      </c>
      <c r="H232" s="43">
        <v>53.51</v>
      </c>
      <c r="I232" s="43"/>
      <c r="J232" s="34">
        <f t="shared" si="110"/>
        <v>6396.77</v>
      </c>
      <c r="K232" s="55"/>
      <c r="L232" s="43"/>
      <c r="M232" s="34">
        <f t="shared" si="111"/>
        <v>0</v>
      </c>
      <c r="N232" s="55"/>
      <c r="O232" s="43"/>
      <c r="P232" s="34">
        <f t="shared" si="112"/>
        <v>0</v>
      </c>
      <c r="Q232" s="35">
        <f t="shared" si="113"/>
        <v>6396.77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182</v>
      </c>
      <c r="E233" s="37">
        <v>100000</v>
      </c>
      <c r="F233" s="38">
        <v>35000</v>
      </c>
      <c r="G233" s="38">
        <v>20280</v>
      </c>
      <c r="H233" s="38">
        <v>750</v>
      </c>
      <c r="I233" s="38">
        <v>0</v>
      </c>
      <c r="J233" s="29">
        <f t="shared" si="110"/>
        <v>156030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2"/>
        <v>0</v>
      </c>
      <c r="Q233" s="41">
        <f t="shared" si="113"/>
        <v>156030</v>
      </c>
    </row>
    <row r="234" spans="1:17" x14ac:dyDescent="0.2">
      <c r="A234" s="111"/>
      <c r="B234" s="113"/>
      <c r="C234" s="115"/>
      <c r="D234" s="36"/>
      <c r="E234" s="42">
        <v>31551.26</v>
      </c>
      <c r="F234" s="43">
        <v>11434.74</v>
      </c>
      <c r="G234" s="43">
        <v>6589.94</v>
      </c>
      <c r="H234" s="43">
        <v>289.23</v>
      </c>
      <c r="I234" s="43"/>
      <c r="J234" s="34">
        <f t="shared" si="110"/>
        <v>49865.170000000006</v>
      </c>
      <c r="K234" s="55"/>
      <c r="L234" s="43"/>
      <c r="M234" s="34">
        <f t="shared" si="111"/>
        <v>0</v>
      </c>
      <c r="N234" s="55"/>
      <c r="O234" s="43"/>
      <c r="P234" s="34">
        <f t="shared" si="112"/>
        <v>0</v>
      </c>
      <c r="Q234" s="35">
        <f t="shared" si="113"/>
        <v>49865.170000000006</v>
      </c>
    </row>
    <row r="235" spans="1:17" x14ac:dyDescent="0.2">
      <c r="A235" s="111" t="s">
        <v>183</v>
      </c>
      <c r="B235" s="113"/>
      <c r="C235" s="115" t="s">
        <v>184</v>
      </c>
      <c r="D235" s="36" t="s">
        <v>173</v>
      </c>
      <c r="E235" s="37">
        <v>0</v>
      </c>
      <c r="F235" s="38">
        <v>0</v>
      </c>
      <c r="G235" s="38">
        <v>12600</v>
      </c>
      <c r="H235" s="38">
        <v>0</v>
      </c>
      <c r="I235" s="38">
        <v>0</v>
      </c>
      <c r="J235" s="29">
        <f t="shared" si="110"/>
        <v>12600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2"/>
        <v>0</v>
      </c>
      <c r="Q235" s="41">
        <f t="shared" si="113"/>
        <v>12600</v>
      </c>
    </row>
    <row r="236" spans="1:17" x14ac:dyDescent="0.2">
      <c r="A236" s="111"/>
      <c r="B236" s="113"/>
      <c r="C236" s="115"/>
      <c r="D236" s="36"/>
      <c r="E236" s="42"/>
      <c r="F236" s="43"/>
      <c r="G236" s="43">
        <v>4257.24</v>
      </c>
      <c r="H236" s="43"/>
      <c r="I236" s="43"/>
      <c r="J236" s="34">
        <f t="shared" si="110"/>
        <v>4257.24</v>
      </c>
      <c r="K236" s="55"/>
      <c r="L236" s="43"/>
      <c r="M236" s="34">
        <f t="shared" si="111"/>
        <v>0</v>
      </c>
      <c r="N236" s="55"/>
      <c r="O236" s="43"/>
      <c r="P236" s="34">
        <f t="shared" si="112"/>
        <v>0</v>
      </c>
      <c r="Q236" s="35">
        <f t="shared" si="113"/>
        <v>4257.24</v>
      </c>
    </row>
    <row r="237" spans="1:17" ht="12.75" customHeight="1" x14ac:dyDescent="0.2">
      <c r="A237" s="111" t="s">
        <v>185</v>
      </c>
      <c r="B237" s="113"/>
      <c r="C237" s="115" t="s">
        <v>186</v>
      </c>
      <c r="D237" s="36" t="s">
        <v>187</v>
      </c>
      <c r="E237" s="37">
        <v>0</v>
      </c>
      <c r="F237" s="38">
        <v>0</v>
      </c>
      <c r="G237" s="38">
        <v>7173</v>
      </c>
      <c r="H237" s="38">
        <v>0</v>
      </c>
      <c r="I237" s="38">
        <v>0</v>
      </c>
      <c r="J237" s="29">
        <f t="shared" si="110"/>
        <v>7173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2"/>
        <v>0</v>
      </c>
      <c r="Q237" s="41">
        <f t="shared" si="113"/>
        <v>7173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1427.21</v>
      </c>
      <c r="H238" s="43"/>
      <c r="I238" s="43"/>
      <c r="J238" s="34">
        <f t="shared" si="110"/>
        <v>1427.21</v>
      </c>
      <c r="K238" s="55"/>
      <c r="L238" s="43"/>
      <c r="M238" s="34">
        <f t="shared" si="111"/>
        <v>0</v>
      </c>
      <c r="N238" s="55"/>
      <c r="O238" s="43"/>
      <c r="P238" s="34">
        <f t="shared" si="112"/>
        <v>0</v>
      </c>
      <c r="Q238" s="35">
        <f t="shared" si="113"/>
        <v>1427.21</v>
      </c>
    </row>
    <row r="239" spans="1:17" ht="12.75" customHeight="1" x14ac:dyDescent="0.2">
      <c r="A239" s="111" t="s">
        <v>188</v>
      </c>
      <c r="B239" s="113"/>
      <c r="C239" s="115" t="s">
        <v>189</v>
      </c>
      <c r="D239" s="36" t="s">
        <v>173</v>
      </c>
      <c r="E239" s="37">
        <v>0</v>
      </c>
      <c r="F239" s="38">
        <v>0</v>
      </c>
      <c r="G239" s="38">
        <v>0</v>
      </c>
      <c r="H239" s="38">
        <v>570</v>
      </c>
      <c r="I239" s="38">
        <v>0</v>
      </c>
      <c r="J239" s="29">
        <f t="shared" si="110"/>
        <v>570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2"/>
        <v>0</v>
      </c>
      <c r="Q239" s="41">
        <f t="shared" si="113"/>
        <v>570</v>
      </c>
    </row>
    <row r="240" spans="1:17" x14ac:dyDescent="0.2">
      <c r="A240" s="111"/>
      <c r="B240" s="113"/>
      <c r="C240" s="115"/>
      <c r="D240" s="36"/>
      <c r="E240" s="42"/>
      <c r="F240" s="43"/>
      <c r="G240" s="43"/>
      <c r="H240" s="43">
        <v>70.56</v>
      </c>
      <c r="I240" s="43"/>
      <c r="J240" s="34">
        <f t="shared" si="110"/>
        <v>70.56</v>
      </c>
      <c r="K240" s="55"/>
      <c r="L240" s="43"/>
      <c r="M240" s="34">
        <f t="shared" si="111"/>
        <v>0</v>
      </c>
      <c r="N240" s="55"/>
      <c r="O240" s="43"/>
      <c r="P240" s="34">
        <f t="shared" si="112"/>
        <v>0</v>
      </c>
      <c r="Q240" s="35">
        <f t="shared" si="113"/>
        <v>70.56</v>
      </c>
    </row>
    <row r="241" spans="1:17" x14ac:dyDescent="0.2">
      <c r="A241" s="111" t="s">
        <v>190</v>
      </c>
      <c r="B241" s="113"/>
      <c r="C241" s="115" t="s">
        <v>191</v>
      </c>
      <c r="D241" s="36" t="s">
        <v>173</v>
      </c>
      <c r="E241" s="37">
        <v>0</v>
      </c>
      <c r="F241" s="38">
        <v>0</v>
      </c>
      <c r="G241" s="38">
        <v>0</v>
      </c>
      <c r="H241" s="38">
        <v>200</v>
      </c>
      <c r="I241" s="38">
        <v>0</v>
      </c>
      <c r="J241" s="29">
        <f t="shared" si="110"/>
        <v>200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12"/>
        <v>0</v>
      </c>
      <c r="Q241" s="41">
        <f t="shared" si="113"/>
        <v>200</v>
      </c>
    </row>
    <row r="242" spans="1:17" x14ac:dyDescent="0.2">
      <c r="A242" s="111"/>
      <c r="B242" s="113"/>
      <c r="C242" s="115"/>
      <c r="D242" s="36"/>
      <c r="E242" s="42"/>
      <c r="F242" s="43"/>
      <c r="G242" s="43"/>
      <c r="H242" s="43">
        <v>165.72</v>
      </c>
      <c r="I242" s="43"/>
      <c r="J242" s="34">
        <f t="shared" si="110"/>
        <v>165.72</v>
      </c>
      <c r="K242" s="55"/>
      <c r="L242" s="43"/>
      <c r="M242" s="34">
        <f t="shared" si="111"/>
        <v>0</v>
      </c>
      <c r="N242" s="55"/>
      <c r="O242" s="43"/>
      <c r="P242" s="34">
        <f t="shared" si="112"/>
        <v>0</v>
      </c>
      <c r="Q242" s="35">
        <f t="shared" si="113"/>
        <v>165.72</v>
      </c>
    </row>
    <row r="243" spans="1:17" x14ac:dyDescent="0.2">
      <c r="A243" s="111" t="s">
        <v>192</v>
      </c>
      <c r="B243" s="113"/>
      <c r="C243" s="115" t="s">
        <v>193</v>
      </c>
      <c r="D243" s="36" t="s">
        <v>194</v>
      </c>
      <c r="E243" s="37">
        <v>0</v>
      </c>
      <c r="F243" s="38">
        <v>0</v>
      </c>
      <c r="G243" s="38">
        <v>0</v>
      </c>
      <c r="H243" s="38">
        <v>6640</v>
      </c>
      <c r="I243" s="38">
        <v>0</v>
      </c>
      <c r="J243" s="29">
        <f t="shared" si="110"/>
        <v>6640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12"/>
        <v>0</v>
      </c>
      <c r="Q243" s="41">
        <f t="shared" si="113"/>
        <v>6640</v>
      </c>
    </row>
    <row r="244" spans="1:17" ht="12.75" customHeight="1" thickBot="1" x14ac:dyDescent="0.25">
      <c r="A244" s="112"/>
      <c r="B244" s="114"/>
      <c r="C244" s="116"/>
      <c r="D244" s="50"/>
      <c r="E244" s="51"/>
      <c r="F244" s="45"/>
      <c r="G244" s="45"/>
      <c r="H244" s="45">
        <v>1992</v>
      </c>
      <c r="I244" s="45"/>
      <c r="J244" s="24">
        <f t="shared" si="110"/>
        <v>1992</v>
      </c>
      <c r="K244" s="56"/>
      <c r="L244" s="45"/>
      <c r="M244" s="24">
        <f t="shared" si="111"/>
        <v>0</v>
      </c>
      <c r="N244" s="56"/>
      <c r="O244" s="45"/>
      <c r="P244" s="24">
        <f t="shared" si="112"/>
        <v>0</v>
      </c>
      <c r="Q244" s="25">
        <f t="shared" si="113"/>
        <v>1992</v>
      </c>
    </row>
    <row r="245" spans="1:17" ht="13.5" customHeight="1" thickBot="1" x14ac:dyDescent="0.25">
      <c r="D245" s="48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2">
      <c r="A246" s="124" t="s">
        <v>195</v>
      </c>
      <c r="B246" s="125"/>
      <c r="C246" s="128" t="s">
        <v>196</v>
      </c>
      <c r="D246" s="121"/>
      <c r="E246" s="16">
        <f>E248+E250+E252+E254+E256+E258+E260+E262+E264</f>
        <v>0</v>
      </c>
      <c r="F246" s="17">
        <f t="shared" ref="E246:I247" si="114">F248+F250+F252+F254+F256+F258+F260+F262+F264</f>
        <v>0</v>
      </c>
      <c r="G246" s="17">
        <f>G248+G250+G252+G254+G256+G258+G260+G262+G264</f>
        <v>80066</v>
      </c>
      <c r="H246" s="17">
        <f t="shared" si="114"/>
        <v>0</v>
      </c>
      <c r="I246" s="17">
        <f>I248+I250+I252+I254+I256+I258+I260+I262+I264</f>
        <v>14372</v>
      </c>
      <c r="J246" s="19">
        <f>SUM(E246:I246)</f>
        <v>94438</v>
      </c>
      <c r="K246" s="52">
        <f>K248+K250+K252+K254+K256+K258+K260+K262+K264</f>
        <v>16090</v>
      </c>
      <c r="L246" s="17">
        <f>L248+L250+L252+L254+L256+L258+L260+L262+L264</f>
        <v>0</v>
      </c>
      <c r="M246" s="19">
        <f>SUM(K246:L246)</f>
        <v>16090</v>
      </c>
      <c r="N246" s="52">
        <f>N248+N250+N252+N254+N256+N258+N260+N262+N264</f>
        <v>0</v>
      </c>
      <c r="O246" s="17">
        <f>O248+O250+O252+O254+O256+O258+O260+O262+O264</f>
        <v>76116</v>
      </c>
      <c r="P246" s="19">
        <f>SUM(N246:O246)</f>
        <v>76116</v>
      </c>
      <c r="Q246" s="20">
        <f>P246+M246+J246</f>
        <v>186644</v>
      </c>
    </row>
    <row r="247" spans="1:17" ht="13.5" thickBot="1" x14ac:dyDescent="0.25">
      <c r="A247" s="126"/>
      <c r="B247" s="127"/>
      <c r="C247" s="129"/>
      <c r="D247" s="122"/>
      <c r="E247" s="21">
        <f t="shared" si="114"/>
        <v>0</v>
      </c>
      <c r="F247" s="22">
        <f t="shared" si="114"/>
        <v>0</v>
      </c>
      <c r="G247" s="22">
        <f t="shared" si="114"/>
        <v>24622.46</v>
      </c>
      <c r="H247" s="22">
        <f t="shared" si="114"/>
        <v>0</v>
      </c>
      <c r="I247" s="22">
        <f t="shared" si="114"/>
        <v>4852.2199999999993</v>
      </c>
      <c r="J247" s="24">
        <f t="shared" ref="J247:J265" si="115">SUM(E247:I247)</f>
        <v>29474.68</v>
      </c>
      <c r="K247" s="53">
        <f>K249+K251+K253+K255+K257+K259+K261+K263+K265</f>
        <v>136.58000000000001</v>
      </c>
      <c r="L247" s="22">
        <f>L249+L251+L253+L255+L257+L259+L261+L263+L265</f>
        <v>0</v>
      </c>
      <c r="M247" s="24">
        <f t="shared" ref="M247:M263" si="116">SUM(K247:L247)</f>
        <v>136.58000000000001</v>
      </c>
      <c r="N247" s="53">
        <f>N249+N251+N253+N255+N257+N259+N261+N263+N265</f>
        <v>0</v>
      </c>
      <c r="O247" s="22">
        <f>O249+O251+O253+O255+O257+O259+O261+O263+O265</f>
        <v>25246.560000000001</v>
      </c>
      <c r="P247" s="24">
        <f t="shared" ref="P247:P265" si="117">SUM(N247:O247)</f>
        <v>25246.560000000001</v>
      </c>
      <c r="Q247" s="25">
        <f t="shared" ref="Q247:Q265" si="118">P247+M247+J247</f>
        <v>54857.820000000007</v>
      </c>
    </row>
    <row r="248" spans="1:17" ht="12.75" customHeight="1" x14ac:dyDescent="0.2">
      <c r="A248" s="123" t="s">
        <v>197</v>
      </c>
      <c r="B248" s="118"/>
      <c r="C248" s="120" t="s">
        <v>198</v>
      </c>
      <c r="D248" s="130"/>
      <c r="E248" s="26">
        <v>0</v>
      </c>
      <c r="F248" s="27">
        <v>0</v>
      </c>
      <c r="G248" s="27">
        <v>0</v>
      </c>
      <c r="H248" s="27">
        <v>0</v>
      </c>
      <c r="I248" s="27">
        <v>0</v>
      </c>
      <c r="J248" s="29">
        <f t="shared" si="115"/>
        <v>0</v>
      </c>
      <c r="K248" s="54">
        <v>0</v>
      </c>
      <c r="L248" s="27">
        <v>0</v>
      </c>
      <c r="M248" s="29">
        <f>SUM(K248:L248)</f>
        <v>0</v>
      </c>
      <c r="N248" s="54">
        <v>0</v>
      </c>
      <c r="O248" s="27">
        <v>0</v>
      </c>
      <c r="P248" s="29">
        <f t="shared" si="117"/>
        <v>0</v>
      </c>
      <c r="Q248" s="30">
        <f t="shared" si="118"/>
        <v>0</v>
      </c>
    </row>
    <row r="249" spans="1:17" x14ac:dyDescent="0.2">
      <c r="A249" s="111"/>
      <c r="B249" s="113"/>
      <c r="C249" s="115"/>
      <c r="D249" s="131"/>
      <c r="E249" s="42"/>
      <c r="F249" s="43"/>
      <c r="G249" s="43"/>
      <c r="H249" s="43"/>
      <c r="I249" s="43"/>
      <c r="J249" s="34"/>
      <c r="K249" s="55"/>
      <c r="L249" s="43"/>
      <c r="M249" s="34">
        <f t="shared" si="116"/>
        <v>0</v>
      </c>
      <c r="N249" s="55"/>
      <c r="O249" s="43"/>
      <c r="P249" s="34">
        <f t="shared" si="117"/>
        <v>0</v>
      </c>
      <c r="Q249" s="35">
        <f t="shared" si="118"/>
        <v>0</v>
      </c>
    </row>
    <row r="250" spans="1:17" x14ac:dyDescent="0.2">
      <c r="A250" s="111" t="s">
        <v>199</v>
      </c>
      <c r="B250" s="113"/>
      <c r="C250" s="115" t="s">
        <v>200</v>
      </c>
      <c r="D250" s="36" t="s">
        <v>26</v>
      </c>
      <c r="E250" s="37">
        <v>0</v>
      </c>
      <c r="F250" s="38">
        <v>0</v>
      </c>
      <c r="G250" s="38">
        <v>79900</v>
      </c>
      <c r="H250" s="38">
        <v>0</v>
      </c>
      <c r="I250" s="38">
        <v>0</v>
      </c>
      <c r="J250" s="29">
        <f t="shared" si="115"/>
        <v>79900</v>
      </c>
      <c r="K250" s="44">
        <v>0</v>
      </c>
      <c r="L250" s="38">
        <v>0</v>
      </c>
      <c r="M250" s="40">
        <f>SUM(K250:L250)</f>
        <v>0</v>
      </c>
      <c r="N250" s="44">
        <v>0</v>
      </c>
      <c r="O250" s="38">
        <v>0</v>
      </c>
      <c r="P250" s="40">
        <f t="shared" si="117"/>
        <v>0</v>
      </c>
      <c r="Q250" s="41">
        <f t="shared" si="118"/>
        <v>79900</v>
      </c>
    </row>
    <row r="251" spans="1:17" x14ac:dyDescent="0.2">
      <c r="A251" s="111"/>
      <c r="B251" s="113"/>
      <c r="C251" s="115"/>
      <c r="D251" s="36"/>
      <c r="E251" s="42"/>
      <c r="F251" s="43"/>
      <c r="G251" s="43">
        <v>24622.46</v>
      </c>
      <c r="H251" s="43"/>
      <c r="I251" s="43"/>
      <c r="J251" s="34">
        <f t="shared" si="115"/>
        <v>24622.46</v>
      </c>
      <c r="K251" s="55"/>
      <c r="L251" s="43"/>
      <c r="M251" s="34">
        <f t="shared" si="116"/>
        <v>0</v>
      </c>
      <c r="N251" s="55"/>
      <c r="O251" s="43"/>
      <c r="P251" s="34">
        <f t="shared" si="117"/>
        <v>0</v>
      </c>
      <c r="Q251" s="35">
        <f t="shared" si="118"/>
        <v>24622.46</v>
      </c>
    </row>
    <row r="252" spans="1:17" x14ac:dyDescent="0.2">
      <c r="A252" s="111" t="s">
        <v>201</v>
      </c>
      <c r="B252" s="113"/>
      <c r="C252" s="115" t="s">
        <v>202</v>
      </c>
      <c r="D252" s="36" t="s">
        <v>120</v>
      </c>
      <c r="E252" s="37">
        <v>0</v>
      </c>
      <c r="F252" s="38">
        <v>0</v>
      </c>
      <c r="G252" s="38">
        <v>0</v>
      </c>
      <c r="H252" s="38">
        <v>0</v>
      </c>
      <c r="I252" s="38">
        <v>1590</v>
      </c>
      <c r="J252" s="29">
        <f t="shared" si="115"/>
        <v>1590</v>
      </c>
      <c r="K252" s="44"/>
      <c r="L252" s="38">
        <v>0</v>
      </c>
      <c r="M252" s="40">
        <f>SUM(K252:L252)</f>
        <v>0</v>
      </c>
      <c r="N252" s="44">
        <v>0</v>
      </c>
      <c r="O252" s="38">
        <v>28202</v>
      </c>
      <c r="P252" s="40">
        <f t="shared" si="117"/>
        <v>28202</v>
      </c>
      <c r="Q252" s="41">
        <f t="shared" si="118"/>
        <v>29792</v>
      </c>
    </row>
    <row r="253" spans="1:17" x14ac:dyDescent="0.2">
      <c r="A253" s="111"/>
      <c r="B253" s="113"/>
      <c r="C253" s="115"/>
      <c r="D253" s="36"/>
      <c r="E253" s="42"/>
      <c r="F253" s="43"/>
      <c r="G253" s="43"/>
      <c r="H253" s="43"/>
      <c r="I253" s="43">
        <v>466.22</v>
      </c>
      <c r="J253" s="34">
        <f t="shared" si="115"/>
        <v>466.22</v>
      </c>
      <c r="K253" s="55"/>
      <c r="L253" s="43"/>
      <c r="M253" s="34">
        <f t="shared" si="116"/>
        <v>0</v>
      </c>
      <c r="N253" s="55"/>
      <c r="O253" s="43">
        <v>9400.52</v>
      </c>
      <c r="P253" s="34">
        <f t="shared" si="117"/>
        <v>9400.52</v>
      </c>
      <c r="Q253" s="35">
        <f t="shared" si="118"/>
        <v>9866.74</v>
      </c>
    </row>
    <row r="254" spans="1:17" x14ac:dyDescent="0.2">
      <c r="A254" s="111" t="s">
        <v>201</v>
      </c>
      <c r="B254" s="113"/>
      <c r="C254" s="115" t="s">
        <v>202</v>
      </c>
      <c r="D254" s="36" t="s">
        <v>26</v>
      </c>
      <c r="E254" s="37">
        <v>0</v>
      </c>
      <c r="F254" s="38">
        <v>0</v>
      </c>
      <c r="G254" s="38">
        <v>0</v>
      </c>
      <c r="H254" s="38">
        <v>0</v>
      </c>
      <c r="I254" s="38">
        <v>0</v>
      </c>
      <c r="J254" s="29">
        <f t="shared" si="115"/>
        <v>0</v>
      </c>
      <c r="K254" s="44">
        <v>11090</v>
      </c>
      <c r="L254" s="38">
        <v>0</v>
      </c>
      <c r="M254" s="40">
        <f>SUM(K254:L254)</f>
        <v>11090</v>
      </c>
      <c r="N254" s="44">
        <v>0</v>
      </c>
      <c r="O254" s="38">
        <v>0</v>
      </c>
      <c r="P254" s="40">
        <f t="shared" si="117"/>
        <v>0</v>
      </c>
      <c r="Q254" s="41">
        <f t="shared" si="118"/>
        <v>11090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/>
      <c r="J255" s="34">
        <f t="shared" si="115"/>
        <v>0</v>
      </c>
      <c r="K255" s="55">
        <v>0</v>
      </c>
      <c r="L255" s="43"/>
      <c r="M255" s="34">
        <f t="shared" si="116"/>
        <v>0</v>
      </c>
      <c r="N255" s="55"/>
      <c r="O255" s="43"/>
      <c r="P255" s="34">
        <f t="shared" si="117"/>
        <v>0</v>
      </c>
      <c r="Q255" s="35">
        <f t="shared" si="118"/>
        <v>0</v>
      </c>
    </row>
    <row r="256" spans="1:17" ht="12.75" customHeight="1" x14ac:dyDescent="0.2">
      <c r="A256" s="111" t="s">
        <v>203</v>
      </c>
      <c r="B256" s="113"/>
      <c r="C256" s="115" t="s">
        <v>204</v>
      </c>
      <c r="D256" s="36" t="s">
        <v>26</v>
      </c>
      <c r="E256" s="37">
        <v>0</v>
      </c>
      <c r="F256" s="38">
        <v>0</v>
      </c>
      <c r="G256" s="38">
        <v>166</v>
      </c>
      <c r="H256" s="38">
        <v>0</v>
      </c>
      <c r="I256" s="38">
        <v>0</v>
      </c>
      <c r="J256" s="29">
        <f t="shared" si="115"/>
        <v>166</v>
      </c>
      <c r="K256" s="44">
        <v>5000</v>
      </c>
      <c r="L256" s="38">
        <v>0</v>
      </c>
      <c r="M256" s="40">
        <f>SUM(K256:L256)</f>
        <v>5000</v>
      </c>
      <c r="N256" s="44">
        <v>0</v>
      </c>
      <c r="O256" s="38">
        <v>0</v>
      </c>
      <c r="P256" s="40">
        <f t="shared" si="117"/>
        <v>0</v>
      </c>
      <c r="Q256" s="41">
        <f t="shared" si="118"/>
        <v>5166</v>
      </c>
    </row>
    <row r="257" spans="1:19" x14ac:dyDescent="0.2">
      <c r="A257" s="111"/>
      <c r="B257" s="113"/>
      <c r="C257" s="115"/>
      <c r="D257" s="36"/>
      <c r="E257" s="42"/>
      <c r="F257" s="43"/>
      <c r="G257" s="43">
        <v>0</v>
      </c>
      <c r="H257" s="43"/>
      <c r="I257" s="43"/>
      <c r="J257" s="34">
        <f t="shared" si="115"/>
        <v>0</v>
      </c>
      <c r="K257" s="55">
        <v>136.58000000000001</v>
      </c>
      <c r="L257" s="43"/>
      <c r="M257" s="34">
        <f t="shared" si="116"/>
        <v>136.58000000000001</v>
      </c>
      <c r="N257" s="55"/>
      <c r="O257" s="43"/>
      <c r="P257" s="34">
        <f t="shared" si="117"/>
        <v>0</v>
      </c>
      <c r="Q257" s="35">
        <f t="shared" si="118"/>
        <v>136.58000000000001</v>
      </c>
    </row>
    <row r="258" spans="1:19" x14ac:dyDescent="0.2">
      <c r="A258" s="111" t="s">
        <v>205</v>
      </c>
      <c r="B258" s="113"/>
      <c r="C258" s="115" t="s">
        <v>208</v>
      </c>
      <c r="D258" s="36" t="s">
        <v>120</v>
      </c>
      <c r="E258" s="37">
        <v>0</v>
      </c>
      <c r="F258" s="38">
        <v>0</v>
      </c>
      <c r="G258" s="38">
        <v>0</v>
      </c>
      <c r="H258" s="38">
        <v>0</v>
      </c>
      <c r="I258" s="38">
        <v>3552</v>
      </c>
      <c r="J258" s="29">
        <f t="shared" si="115"/>
        <v>3552</v>
      </c>
      <c r="K258" s="44">
        <v>0</v>
      </c>
      <c r="L258" s="38">
        <v>0</v>
      </c>
      <c r="M258" s="40">
        <f>SUM(K258:L258)</f>
        <v>0</v>
      </c>
      <c r="N258" s="44">
        <v>0</v>
      </c>
      <c r="O258" s="38"/>
      <c r="P258" s="40">
        <f t="shared" si="117"/>
        <v>0</v>
      </c>
      <c r="Q258" s="41">
        <f t="shared" si="118"/>
        <v>3552</v>
      </c>
    </row>
    <row r="259" spans="1:19" x14ac:dyDescent="0.2">
      <c r="A259" s="111"/>
      <c r="B259" s="113"/>
      <c r="C259" s="115"/>
      <c r="D259" s="36"/>
      <c r="E259" s="42"/>
      <c r="F259" s="43"/>
      <c r="G259" s="43"/>
      <c r="H259" s="43"/>
      <c r="I259" s="43">
        <v>1220.72</v>
      </c>
      <c r="J259" s="34">
        <f t="shared" si="115"/>
        <v>1220.72</v>
      </c>
      <c r="K259" s="55"/>
      <c r="L259" s="43"/>
      <c r="M259" s="34">
        <f t="shared" si="116"/>
        <v>0</v>
      </c>
      <c r="N259" s="55"/>
      <c r="O259" s="43"/>
      <c r="P259" s="34">
        <f t="shared" si="117"/>
        <v>0</v>
      </c>
      <c r="Q259" s="35">
        <f t="shared" si="118"/>
        <v>1220.72</v>
      </c>
    </row>
    <row r="260" spans="1:19" ht="12.75" customHeight="1" x14ac:dyDescent="0.2">
      <c r="A260" s="111" t="s">
        <v>205</v>
      </c>
      <c r="B260" s="113"/>
      <c r="C260" s="119" t="s">
        <v>206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4317</v>
      </c>
      <c r="J260" s="29">
        <f t="shared" si="115"/>
        <v>4317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>
        <v>15044</v>
      </c>
      <c r="P260" s="40">
        <f t="shared" si="117"/>
        <v>15044</v>
      </c>
      <c r="Q260" s="41">
        <f t="shared" si="118"/>
        <v>19361</v>
      </c>
    </row>
    <row r="261" spans="1:19" x14ac:dyDescent="0.2">
      <c r="A261" s="111"/>
      <c r="B261" s="113"/>
      <c r="C261" s="120"/>
      <c r="D261" s="36"/>
      <c r="E261" s="42"/>
      <c r="F261" s="43"/>
      <c r="G261" s="43"/>
      <c r="H261" s="43"/>
      <c r="I261" s="43">
        <v>1481.26</v>
      </c>
      <c r="J261" s="34">
        <f t="shared" si="115"/>
        <v>1481.26</v>
      </c>
      <c r="K261" s="55"/>
      <c r="L261" s="43"/>
      <c r="M261" s="34">
        <f t="shared" si="116"/>
        <v>0</v>
      </c>
      <c r="N261" s="55"/>
      <c r="O261" s="43">
        <v>4978.04</v>
      </c>
      <c r="P261" s="34">
        <f t="shared" si="117"/>
        <v>4978.04</v>
      </c>
      <c r="Q261" s="35">
        <f t="shared" si="118"/>
        <v>6459.3</v>
      </c>
    </row>
    <row r="262" spans="1:19" ht="12.75" customHeight="1" x14ac:dyDescent="0.2">
      <c r="A262" s="111" t="s">
        <v>205</v>
      </c>
      <c r="B262" s="113"/>
      <c r="C262" s="119" t="s">
        <v>207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4913</v>
      </c>
      <c r="J262" s="29">
        <f t="shared" si="115"/>
        <v>4913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16466</v>
      </c>
      <c r="P262" s="40">
        <f t="shared" si="117"/>
        <v>16466</v>
      </c>
      <c r="Q262" s="41">
        <f t="shared" si="118"/>
        <v>21379</v>
      </c>
    </row>
    <row r="263" spans="1:19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1684.02</v>
      </c>
      <c r="J263" s="34">
        <f t="shared" si="115"/>
        <v>1684.02</v>
      </c>
      <c r="K263" s="55"/>
      <c r="L263" s="43"/>
      <c r="M263" s="34">
        <f t="shared" si="116"/>
        <v>0</v>
      </c>
      <c r="N263" s="55"/>
      <c r="O263" s="43">
        <v>5446.34</v>
      </c>
      <c r="P263" s="34">
        <f t="shared" si="117"/>
        <v>5446.34</v>
      </c>
      <c r="Q263" s="35">
        <f t="shared" si="118"/>
        <v>7130.3600000000006</v>
      </c>
    </row>
    <row r="264" spans="1:19" x14ac:dyDescent="0.2">
      <c r="A264" s="111" t="s">
        <v>205</v>
      </c>
      <c r="B264" s="113"/>
      <c r="C264" s="115" t="s">
        <v>209</v>
      </c>
      <c r="D264" s="36" t="s">
        <v>26</v>
      </c>
      <c r="E264" s="37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f t="shared" si="115"/>
        <v>0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16404</v>
      </c>
      <c r="P264" s="40">
        <f t="shared" si="117"/>
        <v>16404</v>
      </c>
      <c r="Q264" s="41">
        <f t="shared" si="118"/>
        <v>16404</v>
      </c>
    </row>
    <row r="265" spans="1:19" ht="12.75" customHeight="1" thickBot="1" x14ac:dyDescent="0.25">
      <c r="A265" s="112"/>
      <c r="B265" s="114"/>
      <c r="C265" s="116"/>
      <c r="D265" s="50"/>
      <c r="E265" s="51"/>
      <c r="F265" s="45"/>
      <c r="G265" s="45"/>
      <c r="H265" s="45"/>
      <c r="I265" s="45"/>
      <c r="J265" s="24">
        <f t="shared" si="115"/>
        <v>0</v>
      </c>
      <c r="K265" s="56"/>
      <c r="L265" s="45"/>
      <c r="M265" s="24">
        <v>0</v>
      </c>
      <c r="N265" s="56"/>
      <c r="O265" s="45">
        <v>5421.66</v>
      </c>
      <c r="P265" s="24">
        <f t="shared" si="117"/>
        <v>5421.66</v>
      </c>
      <c r="Q265" s="25">
        <f t="shared" si="118"/>
        <v>5421.66</v>
      </c>
    </row>
    <row r="266" spans="1:19" ht="13.5" customHeight="1" thickBot="1" x14ac:dyDescent="0.25">
      <c r="D266" s="48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9" ht="12.75" customHeight="1" x14ac:dyDescent="0.2">
      <c r="A267" s="124" t="s">
        <v>210</v>
      </c>
      <c r="B267" s="125"/>
      <c r="C267" s="128" t="s">
        <v>211</v>
      </c>
      <c r="D267" s="121"/>
      <c r="E267" s="16">
        <f t="shared" ref="E267:I268" si="119">E269+E271+E273+E275+E293+E295+E297+E319+E321+E323</f>
        <v>308417</v>
      </c>
      <c r="F267" s="17">
        <f t="shared" si="119"/>
        <v>110645</v>
      </c>
      <c r="G267" s="17">
        <f>G269+G271+G273+G275+G293+G295+G297+G321+G323</f>
        <v>92437</v>
      </c>
      <c r="H267" s="17">
        <f>H269+H271+H273+H275+H293+H295+H297+H321+H323+H325</f>
        <v>9156</v>
      </c>
      <c r="I267" s="17">
        <f t="shared" si="119"/>
        <v>0</v>
      </c>
      <c r="J267" s="19">
        <f>SUM(E267:I267)</f>
        <v>520655</v>
      </c>
      <c r="K267" s="52">
        <f>K269+K271+K273+K275+K293+K295+K297+K319+K321+K323</f>
        <v>0</v>
      </c>
      <c r="L267" s="17">
        <f>L269+L271+L273+L275+L293+L295+L297+L319+L321+L323</f>
        <v>0</v>
      </c>
      <c r="M267" s="19">
        <f>SUM(K267:L267)</f>
        <v>0</v>
      </c>
      <c r="N267" s="52">
        <f>N269+N271+N273+N275+N293+N295+N297+N319+N321+N323</f>
        <v>0</v>
      </c>
      <c r="O267" s="17">
        <f>O269+O271+O273+O275+O293+O295+O297+O319+O321+O323</f>
        <v>0</v>
      </c>
      <c r="P267" s="18">
        <f>SUM(N267:O267)</f>
        <v>0</v>
      </c>
      <c r="Q267" s="62">
        <f>P267+M267+J267</f>
        <v>520655</v>
      </c>
    </row>
    <row r="268" spans="1:19" ht="13.5" thickBot="1" x14ac:dyDescent="0.25">
      <c r="A268" s="126"/>
      <c r="B268" s="127"/>
      <c r="C268" s="129"/>
      <c r="D268" s="122"/>
      <c r="E268" s="21">
        <f>E270+E272+E274+E276+E294+E296+E298+E320+E322+E324</f>
        <v>89744.51</v>
      </c>
      <c r="F268" s="22">
        <f t="shared" si="119"/>
        <v>32503.02</v>
      </c>
      <c r="G268" s="22">
        <f>G270+G272+G274+G276+G294+G296+G298+G322+G324</f>
        <v>46610.320000000007</v>
      </c>
      <c r="H268" s="22">
        <f>H270+H272+H274+H276+H294+H296+H298+H326+H322+H324</f>
        <v>2259.61</v>
      </c>
      <c r="I268" s="22">
        <f t="shared" si="119"/>
        <v>0</v>
      </c>
      <c r="J268" s="24">
        <f>SUM(E268:I268)</f>
        <v>171117.46</v>
      </c>
      <c r="K268" s="53">
        <f>K270+K272+K274+K276+K294+K296+K298+K320+K322+K324</f>
        <v>0</v>
      </c>
      <c r="L268" s="22">
        <f>L270+L272+L274+L276+L294+L296+L298+L320+L322+L324</f>
        <v>0</v>
      </c>
      <c r="M268" s="24">
        <f>SUM(K268:L268)</f>
        <v>0</v>
      </c>
      <c r="N268" s="53">
        <f>N270+N272+N274+N276+N294+N296+N298+N320+N322+N324</f>
        <v>0</v>
      </c>
      <c r="O268" s="22">
        <f>O270+O272+O274+O276+O294+O296+O298+O320+O322+O324+O326</f>
        <v>0</v>
      </c>
      <c r="P268" s="23">
        <f>SUM(N268:O268)</f>
        <v>0</v>
      </c>
      <c r="Q268" s="63">
        <f>P268+M268+J268</f>
        <v>171117.46</v>
      </c>
      <c r="S268" s="94"/>
    </row>
    <row r="269" spans="1:19" ht="12.75" customHeight="1" x14ac:dyDescent="0.2">
      <c r="A269" s="123" t="s">
        <v>212</v>
      </c>
      <c r="B269" s="118"/>
      <c r="C269" s="120" t="s">
        <v>213</v>
      </c>
      <c r="D269" s="49" t="s">
        <v>46</v>
      </c>
      <c r="E269" s="26">
        <v>308417</v>
      </c>
      <c r="F269" s="27">
        <v>110645</v>
      </c>
      <c r="G269" s="27">
        <v>0</v>
      </c>
      <c r="H269" s="27">
        <v>0</v>
      </c>
      <c r="I269" s="27">
        <v>0</v>
      </c>
      <c r="J269" s="29">
        <f t="shared" ref="J269:J295" si="120">SUM(E269:I269)</f>
        <v>419062</v>
      </c>
      <c r="K269" s="54"/>
      <c r="L269" s="27">
        <v>0</v>
      </c>
      <c r="M269" s="29">
        <f t="shared" ref="M269:M281" si="121">SUM(K269:L269)</f>
        <v>0</v>
      </c>
      <c r="N269" s="54">
        <v>0</v>
      </c>
      <c r="O269" s="27">
        <v>0</v>
      </c>
      <c r="P269" s="28">
        <f t="shared" ref="P269:P325" si="122">SUM(N269:O269)</f>
        <v>0</v>
      </c>
      <c r="Q269" s="64">
        <f t="shared" ref="Q269:Q326" si="123">P269+M269+J269</f>
        <v>419062</v>
      </c>
    </row>
    <row r="270" spans="1:19" x14ac:dyDescent="0.2">
      <c r="A270" s="111"/>
      <c r="B270" s="113"/>
      <c r="C270" s="115"/>
      <c r="D270" s="36"/>
      <c r="E270" s="42">
        <v>89744.51</v>
      </c>
      <c r="F270" s="43">
        <v>32503.02</v>
      </c>
      <c r="G270" s="43"/>
      <c r="H270" s="43"/>
      <c r="I270" s="43"/>
      <c r="J270" s="34">
        <f t="shared" si="120"/>
        <v>122247.53</v>
      </c>
      <c r="K270" s="55"/>
      <c r="L270" s="43"/>
      <c r="M270" s="34">
        <f t="shared" si="121"/>
        <v>0</v>
      </c>
      <c r="N270" s="55"/>
      <c r="O270" s="43"/>
      <c r="P270" s="33">
        <f t="shared" si="122"/>
        <v>0</v>
      </c>
      <c r="Q270" s="65">
        <f t="shared" si="123"/>
        <v>122247.53</v>
      </c>
    </row>
    <row r="271" spans="1:19" ht="12.75" customHeight="1" x14ac:dyDescent="0.2">
      <c r="A271" s="111" t="s">
        <v>212</v>
      </c>
      <c r="B271" s="113"/>
      <c r="C271" s="115" t="s">
        <v>214</v>
      </c>
      <c r="D271" s="36"/>
      <c r="E271" s="37">
        <v>0</v>
      </c>
      <c r="F271" s="38">
        <v>0</v>
      </c>
      <c r="G271" s="38">
        <v>2000</v>
      </c>
      <c r="H271" s="38">
        <v>0</v>
      </c>
      <c r="I271" s="38">
        <v>0</v>
      </c>
      <c r="J271" s="40">
        <f t="shared" si="120"/>
        <v>2000</v>
      </c>
      <c r="K271" s="44">
        <v>0</v>
      </c>
      <c r="L271" s="38">
        <v>0</v>
      </c>
      <c r="M271" s="40">
        <f t="shared" si="121"/>
        <v>0</v>
      </c>
      <c r="N271" s="44">
        <v>0</v>
      </c>
      <c r="O271" s="38">
        <v>0</v>
      </c>
      <c r="P271" s="39">
        <f t="shared" si="122"/>
        <v>0</v>
      </c>
      <c r="Q271" s="66">
        <f t="shared" si="123"/>
        <v>2000</v>
      </c>
    </row>
    <row r="272" spans="1:19" x14ac:dyDescent="0.2">
      <c r="A272" s="111"/>
      <c r="B272" s="113"/>
      <c r="C272" s="115"/>
      <c r="D272" s="36"/>
      <c r="E272" s="42"/>
      <c r="F272" s="43"/>
      <c r="G272" s="43">
        <v>358.46</v>
      </c>
      <c r="H272" s="43"/>
      <c r="I272" s="43"/>
      <c r="J272" s="34">
        <f t="shared" si="120"/>
        <v>358.46</v>
      </c>
      <c r="K272" s="55"/>
      <c r="L272" s="43"/>
      <c r="M272" s="34">
        <f t="shared" si="121"/>
        <v>0</v>
      </c>
      <c r="N272" s="55"/>
      <c r="O272" s="43"/>
      <c r="P272" s="33">
        <f t="shared" si="122"/>
        <v>0</v>
      </c>
      <c r="Q272" s="65">
        <f t="shared" si="123"/>
        <v>358.46</v>
      </c>
    </row>
    <row r="273" spans="1:17" x14ac:dyDescent="0.2">
      <c r="A273" s="111" t="s">
        <v>212</v>
      </c>
      <c r="B273" s="113"/>
      <c r="C273" s="115" t="s">
        <v>215</v>
      </c>
      <c r="D273" s="36"/>
      <c r="E273" s="37">
        <v>0</v>
      </c>
      <c r="F273" s="38">
        <v>0</v>
      </c>
      <c r="G273" s="38">
        <v>9630</v>
      </c>
      <c r="H273" s="38">
        <v>0</v>
      </c>
      <c r="I273" s="38">
        <v>0</v>
      </c>
      <c r="J273" s="40">
        <f t="shared" si="120"/>
        <v>9630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9630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4088.06</v>
      </c>
      <c r="H274" s="43"/>
      <c r="I274" s="43"/>
      <c r="J274" s="34">
        <f t="shared" si="120"/>
        <v>4088.06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4088.06</v>
      </c>
    </row>
    <row r="275" spans="1:17" x14ac:dyDescent="0.2">
      <c r="A275" s="111" t="s">
        <v>212</v>
      </c>
      <c r="B275" s="113"/>
      <c r="C275" s="115" t="s">
        <v>216</v>
      </c>
      <c r="D275" s="36"/>
      <c r="E275" s="37">
        <f t="shared" ref="E275:I276" si="124">E277+E279+E281+E283+E285+E287+E289+E291</f>
        <v>0</v>
      </c>
      <c r="F275" s="38">
        <f t="shared" si="124"/>
        <v>0</v>
      </c>
      <c r="G275" s="38">
        <f t="shared" si="124"/>
        <v>14350</v>
      </c>
      <c r="H275" s="38">
        <f t="shared" si="124"/>
        <v>0</v>
      </c>
      <c r="I275" s="38">
        <f t="shared" si="124"/>
        <v>0</v>
      </c>
      <c r="J275" s="40">
        <f t="shared" si="120"/>
        <v>14350</v>
      </c>
      <c r="K275" s="44">
        <f>K277+K279+K281+K283+K285+K287+K289+K291</f>
        <v>0</v>
      </c>
      <c r="L275" s="38">
        <f>L277+L279+L281+L283+L285+L287+L289+L291</f>
        <v>0</v>
      </c>
      <c r="M275" s="40">
        <f t="shared" si="121"/>
        <v>0</v>
      </c>
      <c r="N275" s="44">
        <f>N277+N279+N281+N283+N285+N287+N289+N291</f>
        <v>0</v>
      </c>
      <c r="O275" s="38">
        <f>O277+O279+O281+O283+O285+O287+O289+O291</f>
        <v>0</v>
      </c>
      <c r="P275" s="39">
        <f t="shared" si="122"/>
        <v>0</v>
      </c>
      <c r="Q275" s="66">
        <f t="shared" si="123"/>
        <v>14350</v>
      </c>
    </row>
    <row r="276" spans="1:17" x14ac:dyDescent="0.2">
      <c r="A276" s="111"/>
      <c r="B276" s="113"/>
      <c r="C276" s="115"/>
      <c r="D276" s="36"/>
      <c r="E276" s="31">
        <f t="shared" si="124"/>
        <v>0</v>
      </c>
      <c r="F276" s="32">
        <f t="shared" si="124"/>
        <v>0</v>
      </c>
      <c r="G276" s="32">
        <f t="shared" si="124"/>
        <v>6275.82</v>
      </c>
      <c r="H276" s="32">
        <f t="shared" si="124"/>
        <v>0</v>
      </c>
      <c r="I276" s="32">
        <f t="shared" si="124"/>
        <v>0</v>
      </c>
      <c r="J276" s="34">
        <f t="shared" si="120"/>
        <v>6275.82</v>
      </c>
      <c r="K276" s="57">
        <f>K278+K280+K282+K284+K286+K288+K290+K292</f>
        <v>0</v>
      </c>
      <c r="L276" s="32">
        <f>L278+L280+L282+L284+L286+L288+L290+L292</f>
        <v>0</v>
      </c>
      <c r="M276" s="34">
        <f t="shared" si="121"/>
        <v>0</v>
      </c>
      <c r="N276" s="57">
        <f>N278+N280+N282+N284+N286+N288+N290+N292</f>
        <v>0</v>
      </c>
      <c r="O276" s="32">
        <f>O278+O280+O282+O284+O286+O288+O290+O292</f>
        <v>0</v>
      </c>
      <c r="P276" s="33">
        <f t="shared" si="122"/>
        <v>0</v>
      </c>
      <c r="Q276" s="65">
        <f t="shared" si="123"/>
        <v>6275.82</v>
      </c>
    </row>
    <row r="277" spans="1:17" x14ac:dyDescent="0.2">
      <c r="A277" s="111"/>
      <c r="B277" s="113" t="s">
        <v>217</v>
      </c>
      <c r="C277" s="115" t="s">
        <v>218</v>
      </c>
      <c r="D277" s="36"/>
      <c r="E277" s="37">
        <v>0</v>
      </c>
      <c r="F277" s="38">
        <v>0</v>
      </c>
      <c r="G277" s="38">
        <v>3000</v>
      </c>
      <c r="H277" s="38">
        <v>0</v>
      </c>
      <c r="I277" s="38">
        <v>0</v>
      </c>
      <c r="J277" s="40">
        <f t="shared" si="120"/>
        <v>3000</v>
      </c>
      <c r="K277" s="44">
        <v>0</v>
      </c>
      <c r="L277" s="38">
        <v>0</v>
      </c>
      <c r="M277" s="40">
        <f t="shared" si="121"/>
        <v>0</v>
      </c>
      <c r="N277" s="44">
        <v>0</v>
      </c>
      <c r="O277" s="38">
        <v>0</v>
      </c>
      <c r="P277" s="39">
        <f t="shared" si="122"/>
        <v>0</v>
      </c>
      <c r="Q277" s="66">
        <f t="shared" si="123"/>
        <v>3000</v>
      </c>
    </row>
    <row r="278" spans="1:17" x14ac:dyDescent="0.2">
      <c r="A278" s="111"/>
      <c r="B278" s="113"/>
      <c r="C278" s="115"/>
      <c r="D278" s="36"/>
      <c r="E278" s="42"/>
      <c r="F278" s="43"/>
      <c r="G278" s="43">
        <v>1853.46</v>
      </c>
      <c r="H278" s="43"/>
      <c r="I278" s="43"/>
      <c r="J278" s="34">
        <f t="shared" si="120"/>
        <v>1853.46</v>
      </c>
      <c r="K278" s="55"/>
      <c r="L278" s="43"/>
      <c r="M278" s="34">
        <f t="shared" si="121"/>
        <v>0</v>
      </c>
      <c r="N278" s="55"/>
      <c r="O278" s="43"/>
      <c r="P278" s="33">
        <f t="shared" si="122"/>
        <v>0</v>
      </c>
      <c r="Q278" s="65">
        <f t="shared" si="123"/>
        <v>1853.46</v>
      </c>
    </row>
    <row r="279" spans="1:17" ht="12.75" customHeight="1" x14ac:dyDescent="0.2">
      <c r="A279" s="111"/>
      <c r="B279" s="113" t="s">
        <v>219</v>
      </c>
      <c r="C279" s="115" t="s">
        <v>220</v>
      </c>
      <c r="D279" s="36"/>
      <c r="E279" s="37">
        <v>0</v>
      </c>
      <c r="F279" s="38">
        <v>0</v>
      </c>
      <c r="G279" s="38">
        <v>150</v>
      </c>
      <c r="H279" s="38">
        <v>0</v>
      </c>
      <c r="I279" s="38">
        <v>0</v>
      </c>
      <c r="J279" s="40">
        <f t="shared" si="120"/>
        <v>150</v>
      </c>
      <c r="K279" s="44">
        <v>0</v>
      </c>
      <c r="L279" s="38">
        <v>0</v>
      </c>
      <c r="M279" s="40">
        <f t="shared" si="121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150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10.99</v>
      </c>
      <c r="H280" s="43"/>
      <c r="I280" s="43"/>
      <c r="J280" s="34">
        <f t="shared" si="120"/>
        <v>10.99</v>
      </c>
      <c r="K280" s="55"/>
      <c r="L280" s="43"/>
      <c r="M280" s="34">
        <f t="shared" si="121"/>
        <v>0</v>
      </c>
      <c r="N280" s="55"/>
      <c r="O280" s="43"/>
      <c r="P280" s="33">
        <f t="shared" si="122"/>
        <v>0</v>
      </c>
      <c r="Q280" s="65">
        <f t="shared" si="123"/>
        <v>10.99</v>
      </c>
    </row>
    <row r="281" spans="1:17" x14ac:dyDescent="0.2">
      <c r="A281" s="111"/>
      <c r="B281" s="113" t="s">
        <v>221</v>
      </c>
      <c r="C281" s="115" t="s">
        <v>222</v>
      </c>
      <c r="D281" s="36"/>
      <c r="E281" s="37">
        <v>0</v>
      </c>
      <c r="F281" s="38">
        <v>0</v>
      </c>
      <c r="G281" s="38">
        <v>700</v>
      </c>
      <c r="H281" s="38">
        <v>0</v>
      </c>
      <c r="I281" s="38">
        <v>0</v>
      </c>
      <c r="J281" s="40">
        <f t="shared" si="120"/>
        <v>700</v>
      </c>
      <c r="K281" s="44">
        <v>0</v>
      </c>
      <c r="L281" s="38">
        <v>0</v>
      </c>
      <c r="M281" s="40">
        <f t="shared" si="121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700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160.76</v>
      </c>
      <c r="H282" s="43"/>
      <c r="I282" s="43"/>
      <c r="J282" s="34">
        <f t="shared" si="120"/>
        <v>160.76</v>
      </c>
      <c r="K282" s="55"/>
      <c r="L282" s="43"/>
      <c r="M282" s="34">
        <f t="shared" ref="M282:M325" si="125">SUM(K282:L282)</f>
        <v>0</v>
      </c>
      <c r="N282" s="55"/>
      <c r="O282" s="43"/>
      <c r="P282" s="33">
        <f t="shared" si="122"/>
        <v>0</v>
      </c>
      <c r="Q282" s="65">
        <f t="shared" si="123"/>
        <v>160.76</v>
      </c>
    </row>
    <row r="283" spans="1:17" x14ac:dyDescent="0.2">
      <c r="A283" s="111"/>
      <c r="B283" s="113" t="s">
        <v>223</v>
      </c>
      <c r="C283" s="115" t="s">
        <v>224</v>
      </c>
      <c r="D283" s="36"/>
      <c r="E283" s="37">
        <v>0</v>
      </c>
      <c r="F283" s="38">
        <v>0</v>
      </c>
      <c r="G283" s="38">
        <v>0</v>
      </c>
      <c r="H283" s="38">
        <v>0</v>
      </c>
      <c r="I283" s="38">
        <v>0</v>
      </c>
      <c r="J283" s="40">
        <f t="shared" si="120"/>
        <v>0</v>
      </c>
      <c r="K283" s="44">
        <v>0</v>
      </c>
      <c r="L283" s="38">
        <v>0</v>
      </c>
      <c r="M283" s="40">
        <f t="shared" si="125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0</v>
      </c>
    </row>
    <row r="284" spans="1:17" x14ac:dyDescent="0.2">
      <c r="A284" s="111"/>
      <c r="B284" s="113"/>
      <c r="C284" s="115"/>
      <c r="D284" s="36"/>
      <c r="E284" s="42"/>
      <c r="F284" s="43"/>
      <c r="G284" s="43"/>
      <c r="H284" s="43"/>
      <c r="I284" s="43"/>
      <c r="J284" s="34">
        <f t="shared" si="120"/>
        <v>0</v>
      </c>
      <c r="K284" s="55"/>
      <c r="L284" s="43"/>
      <c r="M284" s="34">
        <f t="shared" si="125"/>
        <v>0</v>
      </c>
      <c r="N284" s="55"/>
      <c r="O284" s="43"/>
      <c r="P284" s="33">
        <f t="shared" si="122"/>
        <v>0</v>
      </c>
      <c r="Q284" s="65">
        <f t="shared" si="123"/>
        <v>0</v>
      </c>
    </row>
    <row r="285" spans="1:17" ht="12.75" customHeight="1" x14ac:dyDescent="0.2">
      <c r="A285" s="111"/>
      <c r="B285" s="113" t="s">
        <v>225</v>
      </c>
      <c r="C285" s="115" t="s">
        <v>226</v>
      </c>
      <c r="D285" s="36"/>
      <c r="E285" s="37">
        <v>0</v>
      </c>
      <c r="F285" s="38">
        <v>0</v>
      </c>
      <c r="G285" s="38">
        <v>8000</v>
      </c>
      <c r="H285" s="38">
        <v>0</v>
      </c>
      <c r="I285" s="38">
        <v>0</v>
      </c>
      <c r="J285" s="40">
        <f t="shared" si="120"/>
        <v>8000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8000</v>
      </c>
    </row>
    <row r="286" spans="1:17" x14ac:dyDescent="0.2">
      <c r="A286" s="111"/>
      <c r="B286" s="113"/>
      <c r="C286" s="115"/>
      <c r="D286" s="36"/>
      <c r="E286" s="42"/>
      <c r="F286" s="43"/>
      <c r="G286" s="43">
        <v>2573.61</v>
      </c>
      <c r="H286" s="43"/>
      <c r="I286" s="43"/>
      <c r="J286" s="34">
        <f t="shared" si="120"/>
        <v>2573.61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2573.61</v>
      </c>
    </row>
    <row r="287" spans="1:17" ht="12.75" customHeight="1" x14ac:dyDescent="0.2">
      <c r="A287" s="111"/>
      <c r="B287" s="113" t="s">
        <v>227</v>
      </c>
      <c r="C287" s="115" t="s">
        <v>228</v>
      </c>
      <c r="D287" s="36"/>
      <c r="E287" s="37">
        <v>0</v>
      </c>
      <c r="F287" s="38">
        <v>0</v>
      </c>
      <c r="G287" s="38">
        <v>500</v>
      </c>
      <c r="H287" s="38">
        <v>0</v>
      </c>
      <c r="I287" s="38">
        <v>0</v>
      </c>
      <c r="J287" s="40">
        <f t="shared" si="120"/>
        <v>500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500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183</v>
      </c>
      <c r="H288" s="43"/>
      <c r="I288" s="43"/>
      <c r="J288" s="34">
        <f t="shared" si="120"/>
        <v>183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183</v>
      </c>
    </row>
    <row r="289" spans="1:17" ht="12.75" customHeight="1" x14ac:dyDescent="0.2">
      <c r="A289" s="111"/>
      <c r="B289" s="113" t="s">
        <v>229</v>
      </c>
      <c r="C289" s="115" t="s">
        <v>230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20"/>
        <v>500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0</v>
      </c>
      <c r="H290" s="43"/>
      <c r="I290" s="43"/>
      <c r="J290" s="34">
        <f t="shared" si="120"/>
        <v>0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0</v>
      </c>
    </row>
    <row r="291" spans="1:17" ht="12.75" customHeight="1" x14ac:dyDescent="0.2">
      <c r="A291" s="111"/>
      <c r="B291" s="113" t="s">
        <v>231</v>
      </c>
      <c r="C291" s="115" t="s">
        <v>232</v>
      </c>
      <c r="D291" s="36"/>
      <c r="E291" s="37">
        <v>0</v>
      </c>
      <c r="F291" s="38">
        <v>0</v>
      </c>
      <c r="G291" s="38">
        <v>1500</v>
      </c>
      <c r="H291" s="38">
        <v>0</v>
      </c>
      <c r="I291" s="38">
        <v>0</v>
      </c>
      <c r="J291" s="40">
        <f t="shared" si="120"/>
        <v>1500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1500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1494</v>
      </c>
      <c r="H292" s="43"/>
      <c r="I292" s="43"/>
      <c r="J292" s="34">
        <f t="shared" si="120"/>
        <v>1494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1494</v>
      </c>
    </row>
    <row r="293" spans="1:17" x14ac:dyDescent="0.2">
      <c r="A293" s="111" t="s">
        <v>212</v>
      </c>
      <c r="B293" s="117"/>
      <c r="C293" s="119" t="s">
        <v>233</v>
      </c>
      <c r="D293" s="36"/>
      <c r="E293" s="37">
        <v>0</v>
      </c>
      <c r="F293" s="38">
        <v>0</v>
      </c>
      <c r="G293" s="38">
        <v>15300</v>
      </c>
      <c r="H293" s="38">
        <v>0</v>
      </c>
      <c r="I293" s="38">
        <v>0</v>
      </c>
      <c r="J293" s="40">
        <f t="shared" si="120"/>
        <v>15300</v>
      </c>
      <c r="K293" s="44">
        <v>0</v>
      </c>
      <c r="L293" s="38">
        <v>0</v>
      </c>
      <c r="M293" s="40">
        <f t="shared" si="125"/>
        <v>0</v>
      </c>
      <c r="N293" s="44">
        <v>0</v>
      </c>
      <c r="O293" s="38">
        <v>0</v>
      </c>
      <c r="P293" s="39">
        <f t="shared" si="122"/>
        <v>0</v>
      </c>
      <c r="Q293" s="66">
        <f t="shared" si="123"/>
        <v>15300</v>
      </c>
    </row>
    <row r="294" spans="1:17" x14ac:dyDescent="0.2">
      <c r="A294" s="111"/>
      <c r="B294" s="118"/>
      <c r="C294" s="120"/>
      <c r="D294" s="36"/>
      <c r="E294" s="42"/>
      <c r="F294" s="43"/>
      <c r="G294" s="43">
        <v>5371.3</v>
      </c>
      <c r="H294" s="43"/>
      <c r="I294" s="43"/>
      <c r="J294" s="34">
        <f t="shared" si="120"/>
        <v>5371.3</v>
      </c>
      <c r="K294" s="55"/>
      <c r="L294" s="43"/>
      <c r="M294" s="34">
        <f t="shared" si="125"/>
        <v>0</v>
      </c>
      <c r="N294" s="55"/>
      <c r="O294" s="43"/>
      <c r="P294" s="33">
        <f t="shared" si="122"/>
        <v>0</v>
      </c>
      <c r="Q294" s="65">
        <f t="shared" si="123"/>
        <v>5371.3</v>
      </c>
    </row>
    <row r="295" spans="1:17" x14ac:dyDescent="0.2">
      <c r="A295" s="111" t="s">
        <v>212</v>
      </c>
      <c r="B295" s="117"/>
      <c r="C295" s="119" t="s">
        <v>234</v>
      </c>
      <c r="D295" s="36"/>
      <c r="E295" s="37">
        <v>0</v>
      </c>
      <c r="F295" s="38">
        <v>0</v>
      </c>
      <c r="G295" s="38">
        <v>50</v>
      </c>
      <c r="H295" s="38">
        <v>0</v>
      </c>
      <c r="I295" s="38">
        <v>0</v>
      </c>
      <c r="J295" s="40">
        <f t="shared" si="120"/>
        <v>50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50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0</v>
      </c>
      <c r="H296" s="43"/>
      <c r="I296" s="43"/>
      <c r="J296" s="34">
        <f t="shared" ref="J296:J325" si="126">SUM(E296:I296)</f>
        <v>0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0</v>
      </c>
    </row>
    <row r="297" spans="1:17" ht="12.75" customHeight="1" x14ac:dyDescent="0.2">
      <c r="A297" s="111" t="s">
        <v>212</v>
      </c>
      <c r="B297" s="113"/>
      <c r="C297" s="115" t="s">
        <v>235</v>
      </c>
      <c r="D297" s="36"/>
      <c r="E297" s="37">
        <f>E299+E301+E303+E305+E307+E313+E315+E317</f>
        <v>0</v>
      </c>
      <c r="F297" s="38">
        <f>F299+F301+F303+F305+F307+F313+F315+F317</f>
        <v>0</v>
      </c>
      <c r="G297" s="38">
        <f>G299+G301+G303+G305+G307+G309+G311+G313+G315+G317+G319</f>
        <v>51107</v>
      </c>
      <c r="H297" s="38">
        <f>H299+H301+H303+H305+H307+H313+H315+H317</f>
        <v>0</v>
      </c>
      <c r="I297" s="38">
        <f>I299+I301+I303+I305+I307+I313+I315+I317</f>
        <v>0</v>
      </c>
      <c r="J297" s="40">
        <f t="shared" si="126"/>
        <v>51107</v>
      </c>
      <c r="K297" s="44">
        <f>K299+K301+K303+K305+K307+K309+K311+K313</f>
        <v>0</v>
      </c>
      <c r="L297" s="38">
        <f>L299+L301+L303+L305+L307+L309+L311+L313</f>
        <v>0</v>
      </c>
      <c r="M297" s="40">
        <f t="shared" si="125"/>
        <v>0</v>
      </c>
      <c r="N297" s="44">
        <f>N299+N301+N303+N305+N307+N309+N311+N313</f>
        <v>0</v>
      </c>
      <c r="O297" s="38">
        <f>O299+O301+O303+O305+O307+O309+O311+O313</f>
        <v>0</v>
      </c>
      <c r="P297" s="39">
        <f t="shared" si="122"/>
        <v>0</v>
      </c>
      <c r="Q297" s="66">
        <f t="shared" si="123"/>
        <v>51107</v>
      </c>
    </row>
    <row r="298" spans="1:17" x14ac:dyDescent="0.2">
      <c r="A298" s="111"/>
      <c r="B298" s="113"/>
      <c r="C298" s="115"/>
      <c r="D298" s="36"/>
      <c r="E298" s="31">
        <f>E300+E302+E304+E306+E308+E310+E312+E314+E316+E318</f>
        <v>0</v>
      </c>
      <c r="F298" s="32">
        <f>F300+F302+F304+F306+F308+F310+F312+F314+F316+F318</f>
        <v>0</v>
      </c>
      <c r="G298" s="32">
        <f>G300+G302+G304+G306+G308+G310+G312+G314+G316+G318+G320</f>
        <v>30516.680000000004</v>
      </c>
      <c r="H298" s="32">
        <f>H300+H302+H304+H306+H308+H310+H312+H314+H316+H318</f>
        <v>0</v>
      </c>
      <c r="I298" s="32">
        <f>I300+I302+I304+I306+I308+I310+I312+I314+I316+I318</f>
        <v>0</v>
      </c>
      <c r="J298" s="34">
        <f t="shared" si="126"/>
        <v>30516.680000000004</v>
      </c>
      <c r="K298" s="57">
        <f>K300+K302+K304+K306+K308+K310+K312+K314+K316+K318</f>
        <v>0</v>
      </c>
      <c r="L298" s="32">
        <f>L300+L302+L304+L306+L308+L310+L312+L314+L316+L318</f>
        <v>0</v>
      </c>
      <c r="M298" s="34">
        <f t="shared" si="125"/>
        <v>0</v>
      </c>
      <c r="N298" s="57">
        <f>N300+N302+N304+N306+N308+N310+N312+N314+N316+N318</f>
        <v>0</v>
      </c>
      <c r="O298" s="32">
        <f>O300+O302+O304+O306+O308+O310+O312+O314+O316+O318</f>
        <v>0</v>
      </c>
      <c r="P298" s="33">
        <f t="shared" si="122"/>
        <v>0</v>
      </c>
      <c r="Q298" s="65">
        <f t="shared" si="123"/>
        <v>30516.680000000004</v>
      </c>
    </row>
    <row r="299" spans="1:17" x14ac:dyDescent="0.2">
      <c r="A299" s="111"/>
      <c r="B299" s="113" t="s">
        <v>236</v>
      </c>
      <c r="C299" s="115" t="s">
        <v>237</v>
      </c>
      <c r="D299" s="36"/>
      <c r="E299" s="37">
        <v>0</v>
      </c>
      <c r="F299" s="38">
        <v>0</v>
      </c>
      <c r="G299" s="38">
        <v>2000</v>
      </c>
      <c r="H299" s="38">
        <v>0</v>
      </c>
      <c r="I299" s="38">
        <v>0</v>
      </c>
      <c r="J299" s="40">
        <f t="shared" si="126"/>
        <v>2000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2"/>
        <v>0</v>
      </c>
      <c r="Q299" s="66">
        <f t="shared" si="123"/>
        <v>2000</v>
      </c>
    </row>
    <row r="300" spans="1:17" x14ac:dyDescent="0.2">
      <c r="A300" s="111"/>
      <c r="B300" s="113"/>
      <c r="C300" s="115"/>
      <c r="D300" s="36"/>
      <c r="E300" s="42"/>
      <c r="F300" s="43"/>
      <c r="G300" s="43">
        <v>651</v>
      </c>
      <c r="H300" s="43"/>
      <c r="I300" s="43"/>
      <c r="J300" s="34">
        <f t="shared" si="126"/>
        <v>651</v>
      </c>
      <c r="K300" s="55"/>
      <c r="L300" s="43"/>
      <c r="M300" s="34">
        <f t="shared" si="125"/>
        <v>0</v>
      </c>
      <c r="N300" s="55"/>
      <c r="O300" s="43"/>
      <c r="P300" s="33">
        <f t="shared" si="122"/>
        <v>0</v>
      </c>
      <c r="Q300" s="65">
        <f t="shared" si="123"/>
        <v>651</v>
      </c>
    </row>
    <row r="301" spans="1:17" x14ac:dyDescent="0.2">
      <c r="A301" s="111"/>
      <c r="B301" s="113" t="s">
        <v>238</v>
      </c>
      <c r="C301" s="115" t="s">
        <v>239</v>
      </c>
      <c r="D301" s="36"/>
      <c r="E301" s="37">
        <v>0</v>
      </c>
      <c r="F301" s="38">
        <v>0</v>
      </c>
      <c r="G301" s="38">
        <v>5800</v>
      </c>
      <c r="H301" s="38">
        <v>0</v>
      </c>
      <c r="I301" s="38">
        <v>0</v>
      </c>
      <c r="J301" s="40">
        <f t="shared" si="126"/>
        <v>5800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5800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1277.97</v>
      </c>
      <c r="H302" s="43"/>
      <c r="I302" s="43"/>
      <c r="J302" s="34">
        <f t="shared" si="126"/>
        <v>1277.97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1277.97</v>
      </c>
    </row>
    <row r="303" spans="1:17" x14ac:dyDescent="0.2">
      <c r="A303" s="111"/>
      <c r="B303" s="113" t="s">
        <v>240</v>
      </c>
      <c r="C303" s="115" t="s">
        <v>241</v>
      </c>
      <c r="D303" s="36"/>
      <c r="E303" s="37">
        <v>0</v>
      </c>
      <c r="F303" s="38">
        <v>0</v>
      </c>
      <c r="G303" s="38">
        <v>5000</v>
      </c>
      <c r="H303" s="38">
        <v>0</v>
      </c>
      <c r="I303" s="38">
        <v>0</v>
      </c>
      <c r="J303" s="40">
        <f t="shared" si="126"/>
        <v>5000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5000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1038</v>
      </c>
      <c r="H304" s="43"/>
      <c r="I304" s="43"/>
      <c r="J304" s="34">
        <f t="shared" si="126"/>
        <v>1038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1038</v>
      </c>
    </row>
    <row r="305" spans="1:17" x14ac:dyDescent="0.2">
      <c r="A305" s="111"/>
      <c r="B305" s="113" t="s">
        <v>242</v>
      </c>
      <c r="C305" s="115" t="s">
        <v>243</v>
      </c>
      <c r="D305" s="36"/>
      <c r="E305" s="37">
        <v>0</v>
      </c>
      <c r="F305" s="38">
        <v>0</v>
      </c>
      <c r="G305" s="38">
        <v>106</v>
      </c>
      <c r="H305" s="38">
        <v>0</v>
      </c>
      <c r="I305" s="38">
        <v>0</v>
      </c>
      <c r="J305" s="40">
        <f t="shared" si="126"/>
        <v>106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106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100.55</v>
      </c>
      <c r="H306" s="43"/>
      <c r="I306" s="43"/>
      <c r="J306" s="34">
        <f t="shared" si="126"/>
        <v>100.55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100.55</v>
      </c>
    </row>
    <row r="307" spans="1:17" x14ac:dyDescent="0.2">
      <c r="A307" s="111"/>
      <c r="B307" s="113" t="s">
        <v>244</v>
      </c>
      <c r="C307" s="115" t="s">
        <v>245</v>
      </c>
      <c r="D307" s="36"/>
      <c r="E307" s="37">
        <v>0</v>
      </c>
      <c r="F307" s="38">
        <v>0</v>
      </c>
      <c r="G307" s="38">
        <v>2300</v>
      </c>
      <c r="H307" s="38">
        <v>0</v>
      </c>
      <c r="I307" s="38">
        <v>0</v>
      </c>
      <c r="J307" s="40">
        <f t="shared" si="126"/>
        <v>2300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2300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1306.8399999999999</v>
      </c>
      <c r="H308" s="43"/>
      <c r="I308" s="43"/>
      <c r="J308" s="34">
        <f t="shared" si="126"/>
        <v>1306.8399999999999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1306.8399999999999</v>
      </c>
    </row>
    <row r="309" spans="1:17" x14ac:dyDescent="0.2">
      <c r="A309" s="111"/>
      <c r="B309" s="113" t="s">
        <v>246</v>
      </c>
      <c r="C309" s="115" t="s">
        <v>247</v>
      </c>
      <c r="D309" s="36"/>
      <c r="E309" s="37">
        <v>0</v>
      </c>
      <c r="F309" s="38">
        <v>0</v>
      </c>
      <c r="G309" s="38">
        <v>13700</v>
      </c>
      <c r="H309" s="38">
        <v>0</v>
      </c>
      <c r="I309" s="38">
        <v>0</v>
      </c>
      <c r="J309" s="40">
        <f t="shared" si="126"/>
        <v>13700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13700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17303.900000000001</v>
      </c>
      <c r="H310" s="43"/>
      <c r="I310" s="43"/>
      <c r="J310" s="34">
        <f t="shared" si="126"/>
        <v>17303.900000000001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17303.900000000001</v>
      </c>
    </row>
    <row r="311" spans="1:17" x14ac:dyDescent="0.2">
      <c r="A311" s="111"/>
      <c r="B311" s="113" t="s">
        <v>248</v>
      </c>
      <c r="C311" s="115" t="s">
        <v>249</v>
      </c>
      <c r="D311" s="36"/>
      <c r="E311" s="37">
        <v>0</v>
      </c>
      <c r="F311" s="38">
        <v>0</v>
      </c>
      <c r="G311" s="38">
        <v>6200</v>
      </c>
      <c r="H311" s="38">
        <v>0</v>
      </c>
      <c r="I311" s="38">
        <v>0</v>
      </c>
      <c r="J311" s="40">
        <f t="shared" si="126"/>
        <v>6200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6200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1911</v>
      </c>
      <c r="H312" s="43"/>
      <c r="I312" s="43"/>
      <c r="J312" s="34">
        <f t="shared" si="126"/>
        <v>1911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1911</v>
      </c>
    </row>
    <row r="313" spans="1:17" ht="12.75" customHeight="1" x14ac:dyDescent="0.2">
      <c r="A313" s="111"/>
      <c r="B313" s="113" t="s">
        <v>250</v>
      </c>
      <c r="C313" s="115" t="s">
        <v>251</v>
      </c>
      <c r="D313" s="36"/>
      <c r="E313" s="37">
        <v>0</v>
      </c>
      <c r="F313" s="38">
        <v>0</v>
      </c>
      <c r="G313" s="38">
        <v>3000</v>
      </c>
      <c r="H313" s="38">
        <v>0</v>
      </c>
      <c r="I313" s="38">
        <v>0</v>
      </c>
      <c r="J313" s="40">
        <f t="shared" si="126"/>
        <v>3000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3000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672.61</v>
      </c>
      <c r="H314" s="43"/>
      <c r="I314" s="43"/>
      <c r="J314" s="34">
        <f t="shared" si="126"/>
        <v>672.61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672.61</v>
      </c>
    </row>
    <row r="315" spans="1:17" x14ac:dyDescent="0.2">
      <c r="A315" s="111"/>
      <c r="B315" s="113" t="s">
        <v>252</v>
      </c>
      <c r="C315" s="115" t="s">
        <v>253</v>
      </c>
      <c r="D315" s="36"/>
      <c r="E315" s="37">
        <v>0</v>
      </c>
      <c r="F315" s="38">
        <v>0</v>
      </c>
      <c r="G315" s="38">
        <v>12000</v>
      </c>
      <c r="H315" s="38">
        <v>0</v>
      </c>
      <c r="I315" s="38">
        <v>0</v>
      </c>
      <c r="J315" s="40">
        <f t="shared" si="126"/>
        <v>12000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12000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5292.58</v>
      </c>
      <c r="H316" s="43"/>
      <c r="I316" s="43"/>
      <c r="J316" s="34">
        <f t="shared" si="126"/>
        <v>5292.58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5292.58</v>
      </c>
    </row>
    <row r="317" spans="1:17" x14ac:dyDescent="0.2">
      <c r="A317" s="111"/>
      <c r="B317" s="113" t="s">
        <v>254</v>
      </c>
      <c r="C317" s="115" t="s">
        <v>255</v>
      </c>
      <c r="D317" s="36"/>
      <c r="E317" s="37">
        <v>0</v>
      </c>
      <c r="F317" s="38">
        <v>0</v>
      </c>
      <c r="G317" s="38">
        <v>0</v>
      </c>
      <c r="H317" s="38">
        <v>0</v>
      </c>
      <c r="I317" s="38">
        <v>0</v>
      </c>
      <c r="J317" s="40">
        <f t="shared" si="126"/>
        <v>0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0</v>
      </c>
    </row>
    <row r="318" spans="1:17" x14ac:dyDescent="0.2">
      <c r="A318" s="111"/>
      <c r="B318" s="113"/>
      <c r="C318" s="115"/>
      <c r="D318" s="36"/>
      <c r="E318" s="42"/>
      <c r="F318" s="43"/>
      <c r="G318" s="43"/>
      <c r="H318" s="43"/>
      <c r="I318" s="43"/>
      <c r="J318" s="34">
        <f t="shared" si="126"/>
        <v>0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0</v>
      </c>
    </row>
    <row r="319" spans="1:17" x14ac:dyDescent="0.2">
      <c r="A319" s="111"/>
      <c r="B319" s="113" t="s">
        <v>256</v>
      </c>
      <c r="C319" s="115" t="s">
        <v>257</v>
      </c>
      <c r="D319" s="36"/>
      <c r="E319" s="37">
        <v>0</v>
      </c>
      <c r="F319" s="38">
        <v>0</v>
      </c>
      <c r="G319" s="38">
        <v>1001</v>
      </c>
      <c r="H319" s="38">
        <v>0</v>
      </c>
      <c r="I319" s="38">
        <v>0</v>
      </c>
      <c r="J319" s="40">
        <f t="shared" si="126"/>
        <v>1001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1001</v>
      </c>
    </row>
    <row r="320" spans="1:17" x14ac:dyDescent="0.2">
      <c r="A320" s="111"/>
      <c r="B320" s="113"/>
      <c r="C320" s="115"/>
      <c r="D320" s="36"/>
      <c r="E320" s="42"/>
      <c r="F320" s="43"/>
      <c r="G320" s="43">
        <v>962.23</v>
      </c>
      <c r="H320" s="43"/>
      <c r="I320" s="43"/>
      <c r="J320" s="34">
        <f t="shared" si="126"/>
        <v>962.23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962.23</v>
      </c>
    </row>
    <row r="321" spans="1:17" x14ac:dyDescent="0.2">
      <c r="A321" s="111" t="s">
        <v>212</v>
      </c>
      <c r="B321" s="113"/>
      <c r="C321" s="115" t="s">
        <v>258</v>
      </c>
      <c r="D321" s="36"/>
      <c r="E321" s="37">
        <v>0</v>
      </c>
      <c r="F321" s="38">
        <v>0</v>
      </c>
      <c r="G321" s="38">
        <v>0</v>
      </c>
      <c r="H321" s="38">
        <v>8506</v>
      </c>
      <c r="I321" s="38">
        <v>0</v>
      </c>
      <c r="J321" s="40">
        <f t="shared" si="126"/>
        <v>8506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8506</v>
      </c>
    </row>
    <row r="322" spans="1:17" x14ac:dyDescent="0.2">
      <c r="A322" s="111"/>
      <c r="B322" s="113"/>
      <c r="C322" s="115"/>
      <c r="D322" s="36"/>
      <c r="E322" s="42"/>
      <c r="F322" s="43"/>
      <c r="G322" s="43"/>
      <c r="H322" s="43">
        <v>2126.46</v>
      </c>
      <c r="I322" s="43"/>
      <c r="J322" s="34">
        <f t="shared" si="126"/>
        <v>2126.46</v>
      </c>
      <c r="K322" s="55"/>
      <c r="L322" s="43"/>
      <c r="M322" s="34">
        <f t="shared" si="125"/>
        <v>0</v>
      </c>
      <c r="N322" s="55"/>
      <c r="O322" s="43"/>
      <c r="P322" s="33">
        <f t="shared" si="122"/>
        <v>0</v>
      </c>
      <c r="Q322" s="65">
        <f t="shared" si="123"/>
        <v>2126.46</v>
      </c>
    </row>
    <row r="323" spans="1:17" x14ac:dyDescent="0.2">
      <c r="A323" s="111" t="s">
        <v>212</v>
      </c>
      <c r="B323" s="113"/>
      <c r="C323" s="115" t="s">
        <v>291</v>
      </c>
      <c r="D323" s="36"/>
      <c r="E323" s="37">
        <v>0</v>
      </c>
      <c r="F323" s="38">
        <v>0</v>
      </c>
      <c r="G323" s="38">
        <v>0</v>
      </c>
      <c r="H323" s="38">
        <v>650</v>
      </c>
      <c r="I323" s="38">
        <v>0</v>
      </c>
      <c r="J323" s="40">
        <f t="shared" si="126"/>
        <v>650</v>
      </c>
      <c r="K323" s="44">
        <v>0</v>
      </c>
      <c r="L323" s="38">
        <v>0</v>
      </c>
      <c r="M323" s="40">
        <f t="shared" si="125"/>
        <v>0</v>
      </c>
      <c r="N323" s="44">
        <v>0</v>
      </c>
      <c r="O323" s="38">
        <v>0</v>
      </c>
      <c r="P323" s="39">
        <f t="shared" si="122"/>
        <v>0</v>
      </c>
      <c r="Q323" s="66">
        <f t="shared" si="123"/>
        <v>650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133.15</v>
      </c>
      <c r="I324" s="43"/>
      <c r="J324" s="34">
        <f t="shared" si="126"/>
        <v>133.15</v>
      </c>
      <c r="K324" s="55"/>
      <c r="L324" s="43"/>
      <c r="M324" s="34">
        <f t="shared" si="125"/>
        <v>0</v>
      </c>
      <c r="N324" s="55"/>
      <c r="O324" s="43"/>
      <c r="P324" s="33">
        <f t="shared" si="122"/>
        <v>0</v>
      </c>
      <c r="Q324" s="65">
        <f t="shared" si="123"/>
        <v>133.15</v>
      </c>
    </row>
    <row r="325" spans="1:17" x14ac:dyDescent="0.2">
      <c r="A325" s="111" t="s">
        <v>212</v>
      </c>
      <c r="B325" s="113"/>
      <c r="C325" s="115" t="s">
        <v>211</v>
      </c>
      <c r="D325" s="36" t="s">
        <v>120</v>
      </c>
      <c r="E325" s="37">
        <v>0</v>
      </c>
      <c r="F325" s="38">
        <v>0</v>
      </c>
      <c r="G325" s="38">
        <v>0</v>
      </c>
      <c r="H325" s="38">
        <v>0</v>
      </c>
      <c r="I325" s="38">
        <v>0</v>
      </c>
      <c r="J325" s="40">
        <f t="shared" si="126"/>
        <v>0</v>
      </c>
      <c r="K325" s="44">
        <v>0</v>
      </c>
      <c r="L325" s="38">
        <v>0</v>
      </c>
      <c r="M325" s="40">
        <f t="shared" si="125"/>
        <v>0</v>
      </c>
      <c r="N325" s="44">
        <v>0</v>
      </c>
      <c r="O325" s="38">
        <v>0</v>
      </c>
      <c r="P325" s="39">
        <f t="shared" si="122"/>
        <v>0</v>
      </c>
      <c r="Q325" s="66">
        <f t="shared" si="123"/>
        <v>0</v>
      </c>
    </row>
    <row r="326" spans="1:17" ht="13.5" thickBot="1" x14ac:dyDescent="0.25">
      <c r="A326" s="112"/>
      <c r="B326" s="114"/>
      <c r="C326" s="116"/>
      <c r="D326" s="67"/>
      <c r="E326" s="51"/>
      <c r="F326" s="45"/>
      <c r="G326" s="45"/>
      <c r="H326" s="45"/>
      <c r="I326" s="45"/>
      <c r="J326" s="24">
        <f>SUM(E326:I326)</f>
        <v>0</v>
      </c>
      <c r="K326" s="56"/>
      <c r="L326" s="45"/>
      <c r="M326" s="24">
        <f>SUM(K326:L326)</f>
        <v>0</v>
      </c>
      <c r="N326" s="56"/>
      <c r="O326" s="45"/>
      <c r="P326" s="23">
        <f>SUM(N326:O326)</f>
        <v>0</v>
      </c>
      <c r="Q326" s="63">
        <f t="shared" si="123"/>
        <v>0</v>
      </c>
    </row>
  </sheetData>
  <sheetProtection sheet="1" objects="1" scenarios="1"/>
  <mergeCells count="494"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133:D134"/>
    <mergeCell ref="D223:D224"/>
    <mergeCell ref="D22:D23"/>
    <mergeCell ref="D39:D40"/>
    <mergeCell ref="D28:D29"/>
    <mergeCell ref="D177:D178"/>
    <mergeCell ref="C246:C247"/>
    <mergeCell ref="D246:D247"/>
    <mergeCell ref="D184:D18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6:A187"/>
    <mergeCell ref="B186:B187"/>
    <mergeCell ref="C186:C187"/>
    <mergeCell ref="A188:A189"/>
    <mergeCell ref="B188:B189"/>
    <mergeCell ref="C188:C189"/>
    <mergeCell ref="A177:A178"/>
    <mergeCell ref="B177:B178"/>
    <mergeCell ref="C177:C178"/>
    <mergeCell ref="A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D210:D211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0:A221"/>
    <mergeCell ref="B220:B221"/>
    <mergeCell ref="C220:C221"/>
    <mergeCell ref="A223:B224"/>
    <mergeCell ref="A214:A215"/>
    <mergeCell ref="B214:B215"/>
    <mergeCell ref="C214:C215"/>
    <mergeCell ref="A216:A217"/>
    <mergeCell ref="B216:B217"/>
    <mergeCell ref="C216:C217"/>
    <mergeCell ref="A227:A228"/>
    <mergeCell ref="B227:B228"/>
    <mergeCell ref="C227:C228"/>
    <mergeCell ref="A229:A230"/>
    <mergeCell ref="B229:B230"/>
    <mergeCell ref="C229:C230"/>
    <mergeCell ref="C223:C224"/>
    <mergeCell ref="A225:A226"/>
    <mergeCell ref="B225:B226"/>
    <mergeCell ref="C225:C226"/>
    <mergeCell ref="A235:A236"/>
    <mergeCell ref="B235:B236"/>
    <mergeCell ref="C235:C236"/>
    <mergeCell ref="A237:A238"/>
    <mergeCell ref="B237:B238"/>
    <mergeCell ref="C237:C238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6:B247"/>
    <mergeCell ref="D248:D249"/>
    <mergeCell ref="A239:A240"/>
    <mergeCell ref="B239:B240"/>
    <mergeCell ref="C239:C240"/>
    <mergeCell ref="A241:A242"/>
    <mergeCell ref="B241:B242"/>
    <mergeCell ref="C241:C242"/>
    <mergeCell ref="A252:A253"/>
    <mergeCell ref="B252:B253"/>
    <mergeCell ref="C252:C253"/>
    <mergeCell ref="A254:A255"/>
    <mergeCell ref="B254:B255"/>
    <mergeCell ref="C254:C255"/>
    <mergeCell ref="A248:A249"/>
    <mergeCell ref="B248:B249"/>
    <mergeCell ref="C248:C249"/>
    <mergeCell ref="A250:A251"/>
    <mergeCell ref="B250:B251"/>
    <mergeCell ref="C250:C251"/>
    <mergeCell ref="A262:A263"/>
    <mergeCell ref="B262:B263"/>
    <mergeCell ref="C262:C263"/>
    <mergeCell ref="A256:A257"/>
    <mergeCell ref="B256:B257"/>
    <mergeCell ref="C256:C257"/>
    <mergeCell ref="A258:A259"/>
    <mergeCell ref="B258:B259"/>
    <mergeCell ref="A260:A261"/>
    <mergeCell ref="B260:B261"/>
    <mergeCell ref="A264:A265"/>
    <mergeCell ref="B264:B265"/>
    <mergeCell ref="C264:C265"/>
    <mergeCell ref="A267:B268"/>
    <mergeCell ref="D267:D268"/>
    <mergeCell ref="C267:C268"/>
    <mergeCell ref="A269:A270"/>
    <mergeCell ref="B269:B270"/>
    <mergeCell ref="C269:C270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pane ySplit="5" topLeftCell="A196" activePane="bottomLeft" state="frozen"/>
      <selection pane="bottomLeft" activeCell="G203" sqref="G203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853954</v>
      </c>
      <c r="F4" s="5">
        <f t="shared" si="0"/>
        <v>303993</v>
      </c>
      <c r="G4" s="5">
        <f t="shared" si="0"/>
        <v>1135042</v>
      </c>
      <c r="H4" s="5">
        <f t="shared" si="0"/>
        <v>193236</v>
      </c>
      <c r="I4" s="5">
        <f t="shared" si="0"/>
        <v>18172</v>
      </c>
      <c r="J4" s="6">
        <f t="shared" ref="J4:J9" si="1">SUM(E4:I4)</f>
        <v>2504397</v>
      </c>
      <c r="K4" s="5">
        <f>K6+K39+K58+K85+K96+K109+K116+K133+K146+K157+K184+K225+K248+K269</f>
        <v>805397</v>
      </c>
      <c r="L4" s="5">
        <f>L6+L39+L58+L85+L96+L109+L116+L133+L146+L157+L184+L225+L248+L269</f>
        <v>0</v>
      </c>
      <c r="M4" s="5">
        <f>SUM(K4:L4)</f>
        <v>805397</v>
      </c>
      <c r="N4" s="5">
        <f>N6+N39+N58+N85+N96+N109+N116+N133+N146+N157+N184+N225+N248+N269</f>
        <v>0</v>
      </c>
      <c r="O4" s="7">
        <f>O6+O39+O58+O85+O96+O109+O116+O133+O146+O157+O184+O225+O248+O269</f>
        <v>195876</v>
      </c>
      <c r="P4" s="7">
        <f>SUM(N4:O4)</f>
        <v>195876</v>
      </c>
      <c r="Q4" s="8">
        <f>P4+M4+J4</f>
        <v>3505670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337764.94999999995</v>
      </c>
      <c r="F5" s="13">
        <f t="shared" si="0"/>
        <v>120143.08</v>
      </c>
      <c r="G5" s="13">
        <f t="shared" si="0"/>
        <v>423188.56000000006</v>
      </c>
      <c r="H5" s="13">
        <f t="shared" si="0"/>
        <v>183228.49</v>
      </c>
      <c r="I5" s="13">
        <f t="shared" si="0"/>
        <v>7556.4</v>
      </c>
      <c r="J5" s="13">
        <f t="shared" si="1"/>
        <v>1071881.48</v>
      </c>
      <c r="K5" s="13">
        <f>K7+K40+K59+K86+K97+K110+K117+K134+K147+K158+K185+K226+K249+K270</f>
        <v>98647.83</v>
      </c>
      <c r="L5" s="13">
        <f>L7+L40+L59+L86+L97+L110+L117+L134+L147+L158+L185+L226+L249+L270</f>
        <v>0</v>
      </c>
      <c r="M5" s="13">
        <f>SUM(K5:L5)</f>
        <v>98647.83</v>
      </c>
      <c r="N5" s="13">
        <f>N7+N40+N59+N86+N97+N110+N117+N134+N147+N158+N185+N226+N249+N270</f>
        <v>0</v>
      </c>
      <c r="O5" s="13">
        <f>O7+O40+O59+O86+O97+O110+O117+O134+O147+O158+O185+O226+O249+O270</f>
        <v>67651.92</v>
      </c>
      <c r="P5" s="14">
        <f>SUM(N5:O5)</f>
        <v>67651.92</v>
      </c>
      <c r="Q5" s="15">
        <f>P5+M5+J5</f>
        <v>1238181.23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14170</v>
      </c>
      <c r="G6" s="17">
        <f t="shared" si="2"/>
        <v>60025</v>
      </c>
      <c r="H6" s="17">
        <f t="shared" si="2"/>
        <v>15723</v>
      </c>
      <c r="I6" s="17">
        <f t="shared" si="2"/>
        <v>0</v>
      </c>
      <c r="J6" s="18">
        <f t="shared" si="1"/>
        <v>117518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163798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11452.57</v>
      </c>
      <c r="F7" s="22">
        <f t="shared" si="2"/>
        <v>5431.1100000000006</v>
      </c>
      <c r="G7" s="22">
        <f t="shared" si="2"/>
        <v>13457.44</v>
      </c>
      <c r="H7" s="22">
        <f t="shared" si="2"/>
        <v>6385.01</v>
      </c>
      <c r="I7" s="22">
        <f t="shared" si="2"/>
        <v>0</v>
      </c>
      <c r="J7" s="23">
        <f t="shared" si="1"/>
        <v>36726.130000000005</v>
      </c>
      <c r="K7" s="21">
        <f>K9+K15+K17+K19+K21+K23+K35+K37</f>
        <v>86.99</v>
      </c>
      <c r="L7" s="22">
        <f>L9+L15+L17+L19+L21+L23+L35+L37</f>
        <v>0</v>
      </c>
      <c r="M7" s="23">
        <f t="shared" si="3"/>
        <v>86.99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36813.120000000003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14170</v>
      </c>
      <c r="G8" s="27">
        <f t="shared" ref="G8:I9" si="4">G10+G12</f>
        <v>17029</v>
      </c>
      <c r="H8" s="27">
        <f t="shared" si="4"/>
        <v>100</v>
      </c>
      <c r="I8" s="27">
        <f t="shared" si="4"/>
        <v>0</v>
      </c>
      <c r="J8" s="28">
        <f t="shared" si="1"/>
        <v>58899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58899</v>
      </c>
    </row>
    <row r="9" spans="1:19" ht="12.75" customHeight="1" x14ac:dyDescent="0.2">
      <c r="A9" s="113"/>
      <c r="B9" s="113"/>
      <c r="C9" s="115"/>
      <c r="D9" s="131"/>
      <c r="E9" s="31">
        <f>E11+E13</f>
        <v>11452.57</v>
      </c>
      <c r="F9" s="32">
        <f>F11+F13</f>
        <v>5431.1100000000006</v>
      </c>
      <c r="G9" s="32">
        <f>G11+G13</f>
        <v>5616.4400000000005</v>
      </c>
      <c r="H9" s="32">
        <f t="shared" si="4"/>
        <v>0</v>
      </c>
      <c r="I9" s="32">
        <f t="shared" si="4"/>
        <v>0</v>
      </c>
      <c r="J9" s="33">
        <f t="shared" si="1"/>
        <v>22500.120000000003</v>
      </c>
      <c r="K9" s="31">
        <f>K11+K13</f>
        <v>0</v>
      </c>
      <c r="L9" s="32">
        <f>L11+L13</f>
        <v>0</v>
      </c>
      <c r="M9" s="33">
        <f>SUM(K9:L9)</f>
        <v>0</v>
      </c>
      <c r="N9" s="31">
        <f>N11+N13</f>
        <v>0</v>
      </c>
      <c r="O9" s="32">
        <f>O11+O13</f>
        <v>0</v>
      </c>
      <c r="P9" s="34">
        <f>SUM(N9:O9)</f>
        <v>0</v>
      </c>
      <c r="Q9" s="35">
        <f t="shared" si="6"/>
        <v>22500.120000000003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4394</v>
      </c>
      <c r="H10" s="38">
        <v>100</v>
      </c>
      <c r="I10" s="38">
        <v>0</v>
      </c>
      <c r="J10" s="39">
        <f t="shared" ref="J10:J37" si="7">SUM(E10:I10)</f>
        <v>41801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41801</v>
      </c>
    </row>
    <row r="11" spans="1:19" ht="12.75" customHeight="1" x14ac:dyDescent="0.2">
      <c r="A11" s="113"/>
      <c r="B11" s="113"/>
      <c r="C11" s="115"/>
      <c r="D11" s="36"/>
      <c r="E11" s="42">
        <v>11452.57</v>
      </c>
      <c r="F11" s="43">
        <v>4010.11</v>
      </c>
      <c r="G11" s="43">
        <v>1321.18</v>
      </c>
      <c r="H11" s="43">
        <v>0</v>
      </c>
      <c r="I11" s="43"/>
      <c r="J11" s="33">
        <f t="shared" si="7"/>
        <v>16783.86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16783.86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4463</v>
      </c>
      <c r="G12" s="38">
        <v>12635</v>
      </c>
      <c r="H12" s="38">
        <v>0</v>
      </c>
      <c r="I12" s="38">
        <v>0</v>
      </c>
      <c r="J12" s="39">
        <f t="shared" si="7"/>
        <v>17098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17098</v>
      </c>
    </row>
    <row r="13" spans="1:19" ht="12.75" customHeight="1" x14ac:dyDescent="0.2">
      <c r="A13" s="113"/>
      <c r="B13" s="113"/>
      <c r="C13" s="115"/>
      <c r="D13" s="36"/>
      <c r="E13" s="42"/>
      <c r="F13" s="43">
        <v>1421</v>
      </c>
      <c r="G13" s="43">
        <v>4295.26</v>
      </c>
      <c r="H13" s="43"/>
      <c r="I13" s="43"/>
      <c r="J13" s="33">
        <f t="shared" si="7"/>
        <v>5716.26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5716.26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3700.4</v>
      </c>
      <c r="I17" s="43"/>
      <c r="J17" s="33">
        <f t="shared" si="7"/>
        <v>3700.4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3700.4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416.8</v>
      </c>
      <c r="I19" s="43"/>
      <c r="J19" s="33">
        <f t="shared" si="7"/>
        <v>416.8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416.8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16500</v>
      </c>
      <c r="H20" s="38">
        <v>0</v>
      </c>
      <c r="I20" s="38">
        <v>0</v>
      </c>
      <c r="J20" s="39">
        <f t="shared" si="7"/>
        <v>16500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46500</v>
      </c>
    </row>
    <row r="21" spans="1:17" x14ac:dyDescent="0.2">
      <c r="A21" s="113"/>
      <c r="B21" s="113"/>
      <c r="C21" s="115"/>
      <c r="D21" s="36"/>
      <c r="E21" s="42"/>
      <c r="F21" s="43"/>
      <c r="G21" s="43">
        <v>480</v>
      </c>
      <c r="H21" s="43"/>
      <c r="I21" s="43"/>
      <c r="J21" s="33">
        <f t="shared" si="7"/>
        <v>480</v>
      </c>
      <c r="K21" s="42">
        <v>86.99</v>
      </c>
      <c r="L21" s="43"/>
      <c r="M21" s="33">
        <f t="shared" si="3"/>
        <v>86.99</v>
      </c>
      <c r="N21" s="42"/>
      <c r="O21" s="43"/>
      <c r="P21" s="34">
        <f t="shared" si="5"/>
        <v>0</v>
      </c>
      <c r="Q21" s="35">
        <f t="shared" si="6"/>
        <v>566.99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>K24+K26+K28+K30+K32</f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5165</v>
      </c>
      <c r="H23" s="32">
        <f t="shared" si="9"/>
        <v>0</v>
      </c>
      <c r="I23" s="32">
        <f t="shared" si="9"/>
        <v>0</v>
      </c>
      <c r="J23" s="33">
        <f>J25+J27+J29+J31+J33</f>
        <v>5165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5165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5600</v>
      </c>
      <c r="H24" s="38">
        <v>0</v>
      </c>
      <c r="I24" s="38">
        <v>0</v>
      </c>
      <c r="J24" s="39">
        <f t="shared" si="7"/>
        <v>5600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5600</v>
      </c>
    </row>
    <row r="25" spans="1:17" x14ac:dyDescent="0.2">
      <c r="A25" s="113"/>
      <c r="B25" s="113"/>
      <c r="C25" s="115"/>
      <c r="D25" s="36"/>
      <c r="E25" s="42"/>
      <c r="F25" s="43"/>
      <c r="G25" s="43">
        <v>3345</v>
      </c>
      <c r="H25" s="43"/>
      <c r="I25" s="43"/>
      <c r="J25" s="33">
        <f t="shared" si="7"/>
        <v>3345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3345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7000</v>
      </c>
      <c r="H26" s="38">
        <v>0</v>
      </c>
      <c r="I26" s="38">
        <v>0</v>
      </c>
      <c r="J26" s="39">
        <f>SUM(E26:I26)</f>
        <v>7000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7000</v>
      </c>
    </row>
    <row r="27" spans="1:17" x14ac:dyDescent="0.2">
      <c r="A27" s="113"/>
      <c r="B27" s="113"/>
      <c r="C27" s="115"/>
      <c r="D27" s="36"/>
      <c r="E27" s="42"/>
      <c r="F27" s="43"/>
      <c r="G27" s="43">
        <v>1300</v>
      </c>
      <c r="H27" s="43"/>
      <c r="I27" s="43"/>
      <c r="J27" s="33">
        <f>SUM(E27:I27)</f>
        <v>1300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1300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7000</v>
      </c>
      <c r="H28" s="38">
        <v>0</v>
      </c>
      <c r="I28" s="38">
        <v>0</v>
      </c>
      <c r="J28" s="39">
        <f t="shared" si="7"/>
        <v>7000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13280</v>
      </c>
    </row>
    <row r="29" spans="1:17" x14ac:dyDescent="0.2">
      <c r="A29" s="113"/>
      <c r="B29" s="113"/>
      <c r="C29" s="120"/>
      <c r="D29" s="131"/>
      <c r="E29" s="42"/>
      <c r="F29" s="43"/>
      <c r="G29" s="43">
        <v>520</v>
      </c>
      <c r="H29" s="43"/>
      <c r="I29" s="43"/>
      <c r="J29" s="33">
        <f t="shared" si="7"/>
        <v>520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520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18700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18952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18952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97.75</v>
      </c>
      <c r="G40" s="22">
        <f t="shared" si="10"/>
        <v>6109.3799999999992</v>
      </c>
      <c r="H40" s="22">
        <f t="shared" si="10"/>
        <v>0</v>
      </c>
      <c r="I40" s="22">
        <f t="shared" si="10"/>
        <v>0</v>
      </c>
      <c r="J40" s="24">
        <f t="shared" si="11"/>
        <v>6207.1299999999992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6207.1299999999992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1551.54</v>
      </c>
      <c r="H42" s="43"/>
      <c r="I42" s="43"/>
      <c r="J42" s="34">
        <f t="shared" si="11"/>
        <v>1551.54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1551.54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6300</v>
      </c>
      <c r="H43" s="38">
        <f t="shared" si="15"/>
        <v>0</v>
      </c>
      <c r="I43" s="38">
        <f t="shared" si="15"/>
        <v>0</v>
      </c>
      <c r="J43" s="29">
        <f t="shared" si="15"/>
        <v>6552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6552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97.75</v>
      </c>
      <c r="G44" s="32">
        <f t="shared" si="15"/>
        <v>540</v>
      </c>
      <c r="H44" s="32">
        <f t="shared" si="15"/>
        <v>0</v>
      </c>
      <c r="I44" s="32">
        <f t="shared" si="15"/>
        <v>0</v>
      </c>
      <c r="J44" s="34">
        <f t="shared" si="15"/>
        <v>637.75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637.75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1300</v>
      </c>
      <c r="H45" s="38">
        <v>0</v>
      </c>
      <c r="I45" s="38">
        <v>0</v>
      </c>
      <c r="J45" s="29">
        <f t="shared" si="11"/>
        <v>1552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1552</v>
      </c>
    </row>
    <row r="46" spans="1:17" x14ac:dyDescent="0.2">
      <c r="A46" s="113"/>
      <c r="B46" s="113"/>
      <c r="C46" s="115"/>
      <c r="D46" s="36"/>
      <c r="E46" s="42"/>
      <c r="F46" s="43">
        <v>97.75</v>
      </c>
      <c r="G46" s="43">
        <v>540</v>
      </c>
      <c r="H46" s="43"/>
      <c r="I46" s="43"/>
      <c r="J46" s="34">
        <f t="shared" si="11"/>
        <v>637.75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637.75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1267.32</v>
      </c>
      <c r="H52" s="43"/>
      <c r="I52" s="43"/>
      <c r="J52" s="34">
        <f t="shared" si="11"/>
        <v>1267.32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1267.32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3700</v>
      </c>
      <c r="H53" s="38">
        <v>0</v>
      </c>
      <c r="I53" s="38">
        <v>0</v>
      </c>
      <c r="J53" s="29">
        <f t="shared" si="11"/>
        <v>3700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3700</v>
      </c>
    </row>
    <row r="54" spans="1:17" x14ac:dyDescent="0.2">
      <c r="A54" s="113"/>
      <c r="B54" s="113"/>
      <c r="C54" s="115"/>
      <c r="D54" s="36"/>
      <c r="E54" s="42"/>
      <c r="F54" s="43"/>
      <c r="G54" s="43">
        <v>2750.52</v>
      </c>
      <c r="H54" s="43"/>
      <c r="I54" s="43"/>
      <c r="J54" s="34">
        <f t="shared" si="11"/>
        <v>2750.52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2750.52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0</v>
      </c>
      <c r="F58" s="17">
        <f t="shared" si="16"/>
        <v>393</v>
      </c>
      <c r="G58" s="17">
        <f t="shared" si="16"/>
        <v>62721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63114</v>
      </c>
      <c r="K58" s="52">
        <f>K60+K62+K64+K66+K68+K70+K72+K74+K76+K78+K80+K82</f>
        <v>20000</v>
      </c>
      <c r="L58" s="17">
        <f>L60+L62+L64+L66+L68+L70+L72+L74+L76+L78+L80+L82</f>
        <v>0</v>
      </c>
      <c r="M58" s="19">
        <f t="shared" ref="M58:M83" si="18">SUM(K58:L58)</f>
        <v>20000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83114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23151.87</v>
      </c>
      <c r="H59" s="22">
        <f t="shared" si="22"/>
        <v>0</v>
      </c>
      <c r="I59" s="22">
        <f t="shared" si="22"/>
        <v>0</v>
      </c>
      <c r="J59" s="24">
        <f t="shared" si="17"/>
        <v>23446.53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23446.53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5337.06</v>
      </c>
      <c r="H61" s="43"/>
      <c r="I61" s="43"/>
      <c r="J61" s="34">
        <f t="shared" si="17"/>
        <v>5337.06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5337.06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28630</v>
      </c>
      <c r="H62" s="38">
        <v>0</v>
      </c>
      <c r="I62" s="38">
        <v>0</v>
      </c>
      <c r="J62" s="29">
        <f>SUM(E62:I62)</f>
        <v>28630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28630</v>
      </c>
    </row>
    <row r="63" spans="1:17" x14ac:dyDescent="0.2">
      <c r="A63" s="113"/>
      <c r="B63" s="113"/>
      <c r="C63" s="115"/>
      <c r="D63" s="36"/>
      <c r="E63" s="42"/>
      <c r="F63" s="43"/>
      <c r="G63" s="43">
        <v>9088.9</v>
      </c>
      <c r="H63" s="43"/>
      <c r="I63" s="43"/>
      <c r="J63" s="34">
        <f t="shared" si="17"/>
        <v>9088.9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9088.9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6601</v>
      </c>
      <c r="H68" s="38">
        <v>0</v>
      </c>
      <c r="I68" s="38">
        <v>0</v>
      </c>
      <c r="J68" s="29">
        <f>SUM(E68:I68)</f>
        <v>6601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6601</v>
      </c>
    </row>
    <row r="69" spans="1:17" x14ac:dyDescent="0.2">
      <c r="A69" s="113"/>
      <c r="B69" s="113"/>
      <c r="C69" s="115"/>
      <c r="D69" s="36"/>
      <c r="E69" s="42"/>
      <c r="F69" s="43"/>
      <c r="G69" s="43">
        <v>985</v>
      </c>
      <c r="H69" s="43"/>
      <c r="I69" s="43"/>
      <c r="J69" s="34">
        <f t="shared" si="17"/>
        <v>985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985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4163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100</v>
      </c>
      <c r="H76" s="38">
        <v>0</v>
      </c>
      <c r="I76" s="38">
        <v>0</v>
      </c>
      <c r="J76" s="29">
        <f>SUM(E76:I76)</f>
        <v>100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100</v>
      </c>
    </row>
    <row r="77" spans="1:17" x14ac:dyDescent="0.2">
      <c r="A77" s="113"/>
      <c r="B77" s="113"/>
      <c r="C77" s="115"/>
      <c r="D77" s="36"/>
      <c r="E77" s="42"/>
      <c r="F77" s="43"/>
      <c r="G77" s="43">
        <v>0</v>
      </c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13000</v>
      </c>
      <c r="L78" s="38">
        <v>0</v>
      </c>
      <c r="M78" s="40">
        <f>SUM(K78:L78)</f>
        <v>13000</v>
      </c>
      <c r="N78" s="44">
        <v>0</v>
      </c>
      <c r="O78" s="38">
        <v>0</v>
      </c>
      <c r="P78" s="40">
        <f t="shared" si="20"/>
        <v>0</v>
      </c>
      <c r="Q78" s="41">
        <f t="shared" si="21"/>
        <v>21000</v>
      </c>
    </row>
    <row r="79" spans="1:17" x14ac:dyDescent="0.2">
      <c r="A79" s="113"/>
      <c r="B79" s="113"/>
      <c r="C79" s="115"/>
      <c r="D79" s="36"/>
      <c r="E79" s="42"/>
      <c r="F79" s="43"/>
      <c r="G79" s="43">
        <v>3757.85</v>
      </c>
      <c r="H79" s="43"/>
      <c r="I79" s="43"/>
      <c r="J79" s="34">
        <f t="shared" si="17"/>
        <v>3757.85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3757.85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597.5</v>
      </c>
      <c r="H81" s="43"/>
      <c r="I81" s="43"/>
      <c r="J81" s="34">
        <f t="shared" si="17"/>
        <v>597.5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597.5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4208</v>
      </c>
      <c r="F85" s="17">
        <f t="shared" si="27"/>
        <v>1312</v>
      </c>
      <c r="G85" s="17">
        <f t="shared" si="27"/>
        <v>13009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18727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18727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0</v>
      </c>
      <c r="F86" s="22">
        <f t="shared" si="27"/>
        <v>0</v>
      </c>
      <c r="G86" s="22">
        <f t="shared" si="27"/>
        <v>5781.8</v>
      </c>
      <c r="H86" s="22">
        <f t="shared" si="27"/>
        <v>8</v>
      </c>
      <c r="I86" s="22">
        <f t="shared" si="27"/>
        <v>0</v>
      </c>
      <c r="J86" s="24">
        <f t="shared" si="28"/>
        <v>5789.8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5789.8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949</v>
      </c>
      <c r="H87" s="27">
        <v>8</v>
      </c>
      <c r="I87" s="27">
        <v>0</v>
      </c>
      <c r="J87" s="29">
        <f t="shared" si="28"/>
        <v>5070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5070</v>
      </c>
    </row>
    <row r="88" spans="1:17" x14ac:dyDescent="0.2">
      <c r="A88" s="113"/>
      <c r="B88" s="113"/>
      <c r="C88" s="115"/>
      <c r="D88" s="36"/>
      <c r="E88" s="42">
        <v>0</v>
      </c>
      <c r="F88" s="43">
        <v>0</v>
      </c>
      <c r="G88" s="43">
        <v>179.79</v>
      </c>
      <c r="H88" s="43">
        <v>8</v>
      </c>
      <c r="I88" s="43"/>
      <c r="J88" s="34">
        <f t="shared" si="28"/>
        <v>187.79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187.79</v>
      </c>
    </row>
    <row r="89" spans="1:17" ht="12.75" customHeight="1" x14ac:dyDescent="0.2">
      <c r="A89" s="117" t="s">
        <v>81</v>
      </c>
      <c r="B89" s="117"/>
      <c r="C89" s="119" t="s">
        <v>84</v>
      </c>
      <c r="D89" s="89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89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1043</v>
      </c>
      <c r="F91" s="38">
        <v>364</v>
      </c>
      <c r="G91" s="38">
        <v>300</v>
      </c>
      <c r="H91" s="38">
        <v>190</v>
      </c>
      <c r="I91" s="38">
        <v>0</v>
      </c>
      <c r="J91" s="29">
        <f>SUM(E91:I91)</f>
        <v>1897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1897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5602.01</v>
      </c>
      <c r="H94" s="45"/>
      <c r="I94" s="45"/>
      <c r="J94" s="24">
        <f t="shared" si="28"/>
        <v>5602.01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5602.01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30863</v>
      </c>
      <c r="G96" s="17">
        <f t="shared" si="32"/>
        <v>36709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157609</v>
      </c>
      <c r="K96" s="52">
        <f>K98+K100+K102+K104+K106</f>
        <v>0</v>
      </c>
      <c r="L96" s="17">
        <f>L98+L100+L102+L104+L106</f>
        <v>0</v>
      </c>
      <c r="M96" s="19">
        <f t="shared" ref="M96:M107" si="34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157609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35804.94</v>
      </c>
      <c r="F97" s="22">
        <f t="shared" si="32"/>
        <v>12096.349999999999</v>
      </c>
      <c r="G97" s="22">
        <f t="shared" si="32"/>
        <v>9099.630000000001</v>
      </c>
      <c r="H97" s="22">
        <f t="shared" si="32"/>
        <v>0</v>
      </c>
      <c r="I97" s="22">
        <f t="shared" si="32"/>
        <v>0</v>
      </c>
      <c r="J97" s="24">
        <f t="shared" si="33"/>
        <v>57000.92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57000.92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24916.06</v>
      </c>
      <c r="F99" s="43">
        <v>8786.0499999999993</v>
      </c>
      <c r="G99" s="43">
        <v>4749.43</v>
      </c>
      <c r="H99" s="43">
        <v>0</v>
      </c>
      <c r="I99" s="43"/>
      <c r="J99" s="34">
        <f t="shared" si="33"/>
        <v>38451.54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38451.54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43723</v>
      </c>
    </row>
    <row r="103" spans="1:17" x14ac:dyDescent="0.2">
      <c r="A103" s="113"/>
      <c r="B103" s="113"/>
      <c r="C103" s="115"/>
      <c r="D103" s="36"/>
      <c r="E103" s="42">
        <v>10888.88</v>
      </c>
      <c r="F103" s="43">
        <v>2956.57</v>
      </c>
      <c r="G103" s="43">
        <v>864.88</v>
      </c>
      <c r="H103" s="43">
        <v>0</v>
      </c>
      <c r="I103" s="43"/>
      <c r="J103" s="34">
        <f t="shared" si="33"/>
        <v>14710.329999999998</v>
      </c>
      <c r="K103" s="55"/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14710.329999999998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117</v>
      </c>
      <c r="G104" s="38">
        <v>399</v>
      </c>
      <c r="H104" s="38">
        <v>0</v>
      </c>
      <c r="I104" s="38">
        <v>0</v>
      </c>
      <c r="J104" s="29">
        <f t="shared" si="33"/>
        <v>516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516</v>
      </c>
    </row>
    <row r="105" spans="1:17" x14ac:dyDescent="0.2">
      <c r="A105" s="113"/>
      <c r="B105" s="113"/>
      <c r="C105" s="115"/>
      <c r="D105" s="36"/>
      <c r="E105" s="42"/>
      <c r="F105" s="43">
        <v>80.13</v>
      </c>
      <c r="G105" s="43">
        <v>270.26</v>
      </c>
      <c r="H105" s="43"/>
      <c r="I105" s="43"/>
      <c r="J105" s="34">
        <f t="shared" si="33"/>
        <v>350.39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350.39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840</v>
      </c>
      <c r="G106" s="38">
        <v>13230</v>
      </c>
      <c r="H106" s="38">
        <v>0</v>
      </c>
      <c r="I106" s="38">
        <v>0</v>
      </c>
      <c r="J106" s="29">
        <f t="shared" si="33"/>
        <v>14070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14070</v>
      </c>
    </row>
    <row r="107" spans="1:17" ht="13.5" thickBot="1" x14ac:dyDescent="0.25">
      <c r="A107" s="113"/>
      <c r="B107" s="113"/>
      <c r="C107" s="115"/>
      <c r="D107" s="36"/>
      <c r="E107" s="51"/>
      <c r="F107" s="45">
        <v>273.60000000000002</v>
      </c>
      <c r="G107" s="45">
        <v>3215.06</v>
      </c>
      <c r="H107" s="45"/>
      <c r="I107" s="45"/>
      <c r="J107" s="24">
        <f t="shared" si="33"/>
        <v>3488.66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3488.66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187500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187500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187500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80561.320000000007</v>
      </c>
      <c r="H110" s="22">
        <f t="shared" si="37"/>
        <v>0</v>
      </c>
      <c r="I110" s="22">
        <f t="shared" si="37"/>
        <v>0</v>
      </c>
      <c r="J110" s="24">
        <f t="shared" si="38"/>
        <v>80561.320000000007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80561.320000000007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185700</v>
      </c>
      <c r="H111" s="27">
        <v>0</v>
      </c>
      <c r="I111" s="27">
        <v>0</v>
      </c>
      <c r="J111" s="29">
        <f>SUM(E111:I111)</f>
        <v>185700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185700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79665.13</v>
      </c>
      <c r="H112" s="43"/>
      <c r="I112" s="43"/>
      <c r="J112" s="34">
        <f t="shared" si="38"/>
        <v>79665.13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79665.13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1800</v>
      </c>
      <c r="H113" s="38">
        <v>0</v>
      </c>
      <c r="I113" s="38">
        <v>0</v>
      </c>
      <c r="J113" s="29">
        <f>SUM(E113:I113)</f>
        <v>1800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1800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896.19</v>
      </c>
      <c r="H114" s="45"/>
      <c r="I114" s="45"/>
      <c r="J114" s="24">
        <f t="shared" si="38"/>
        <v>896.19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896.19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55200</v>
      </c>
      <c r="H116" s="17">
        <f t="shared" si="42"/>
        <v>0</v>
      </c>
      <c r="I116" s="17">
        <f t="shared" si="42"/>
        <v>3200</v>
      </c>
      <c r="J116" s="19">
        <f t="shared" ref="J116:J129" si="43">SUM(E116:I116)</f>
        <v>58400</v>
      </c>
      <c r="K116" s="16">
        <f t="shared" ref="K116:L117" si="44">K118+K120+K122+K124+K126+K128+K130</f>
        <v>160000</v>
      </c>
      <c r="L116" s="17">
        <f t="shared" si="44"/>
        <v>0</v>
      </c>
      <c r="M116" s="19">
        <f t="shared" ref="M116:M129" si="45">SUM(K116:L116)</f>
        <v>160000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235560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16662.53</v>
      </c>
      <c r="H117" s="22">
        <f t="shared" si="42"/>
        <v>0</v>
      </c>
      <c r="I117" s="22">
        <f t="shared" si="42"/>
        <v>1338.09</v>
      </c>
      <c r="J117" s="24">
        <f t="shared" si="43"/>
        <v>18000.62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7150</v>
      </c>
      <c r="P117" s="24">
        <f t="shared" si="47"/>
        <v>7150</v>
      </c>
      <c r="Q117" s="25">
        <f t="shared" si="48"/>
        <v>25150.62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30700</v>
      </c>
      <c r="H118" s="27">
        <v>0</v>
      </c>
      <c r="I118" s="27">
        <v>0</v>
      </c>
      <c r="J118" s="29">
        <f t="shared" si="43"/>
        <v>30700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30700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12736.94</v>
      </c>
      <c r="H119" s="43"/>
      <c r="I119" s="43"/>
      <c r="J119" s="34">
        <f t="shared" si="43"/>
        <v>12736.94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12736.94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19000</v>
      </c>
      <c r="H120" s="38">
        <v>0</v>
      </c>
      <c r="I120" s="38">
        <v>0</v>
      </c>
      <c r="J120" s="29">
        <f t="shared" si="43"/>
        <v>19000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19000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2584.4499999999998</v>
      </c>
      <c r="H121" s="43"/>
      <c r="I121" s="43"/>
      <c r="J121" s="34">
        <f t="shared" si="43"/>
        <v>2584.4499999999998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2584.4499999999998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5000</v>
      </c>
      <c r="H122" s="38">
        <v>0</v>
      </c>
      <c r="I122" s="38">
        <v>0</v>
      </c>
      <c r="J122" s="29">
        <f t="shared" si="43"/>
        <v>5000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5000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1341.14</v>
      </c>
      <c r="H123" s="43"/>
      <c r="I123" s="43"/>
      <c r="J123" s="34">
        <f t="shared" si="43"/>
        <v>1341.14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1341.14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3200</v>
      </c>
      <c r="J126" s="29">
        <f t="shared" si="43"/>
        <v>3200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20360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1338.09</v>
      </c>
      <c r="J127" s="34">
        <f t="shared" si="43"/>
        <v>1338.09</v>
      </c>
      <c r="K127" s="42"/>
      <c r="L127" s="43"/>
      <c r="M127" s="34">
        <f t="shared" si="45"/>
        <v>0</v>
      </c>
      <c r="N127" s="55"/>
      <c r="O127" s="43">
        <v>7150</v>
      </c>
      <c r="P127" s="34">
        <f t="shared" si="47"/>
        <v>7150</v>
      </c>
      <c r="Q127" s="35">
        <f t="shared" si="48"/>
        <v>8488.09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90000</v>
      </c>
      <c r="L128" s="38">
        <v>0</v>
      </c>
      <c r="M128" s="40">
        <f>SUM(K128:L128)</f>
        <v>90000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90000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>
        <v>0</v>
      </c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178589</v>
      </c>
      <c r="F133" s="17">
        <f t="shared" si="52"/>
        <v>60992</v>
      </c>
      <c r="G133" s="17">
        <f t="shared" si="52"/>
        <v>73722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314203</v>
      </c>
      <c r="K133" s="16">
        <f>K135+K137+K139+K141+K143</f>
        <v>6000</v>
      </c>
      <c r="L133" s="17">
        <f>L135+L137+L139+L141+L143</f>
        <v>0</v>
      </c>
      <c r="M133" s="19">
        <f t="shared" ref="M133:M144" si="54">SUM(K133:L133)</f>
        <v>6000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320203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67583.45</v>
      </c>
      <c r="F134" s="32">
        <f t="shared" si="52"/>
        <v>23180.39</v>
      </c>
      <c r="G134" s="32">
        <f t="shared" si="52"/>
        <v>16851.669999999998</v>
      </c>
      <c r="H134" s="32">
        <f t="shared" si="52"/>
        <v>217.35</v>
      </c>
      <c r="I134" s="32">
        <f t="shared" si="52"/>
        <v>0</v>
      </c>
      <c r="J134" s="33">
        <f t="shared" si="53"/>
        <v>107832.86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107832.86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6000</v>
      </c>
      <c r="L135" s="27">
        <v>0</v>
      </c>
      <c r="M135" s="29">
        <f>SUM(K135:L135)</f>
        <v>6000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293935</v>
      </c>
    </row>
    <row r="136" spans="1:17" x14ac:dyDescent="0.2">
      <c r="A136" s="111"/>
      <c r="B136" s="113"/>
      <c r="C136" s="115"/>
      <c r="D136" s="36"/>
      <c r="E136" s="42">
        <v>62148.88</v>
      </c>
      <c r="F136" s="43">
        <v>21498.46</v>
      </c>
      <c r="G136" s="43">
        <v>14733.99</v>
      </c>
      <c r="H136" s="43">
        <v>217.35</v>
      </c>
      <c r="I136" s="43"/>
      <c r="J136" s="34">
        <f t="shared" si="53"/>
        <v>98598.680000000008</v>
      </c>
      <c r="K136" s="42">
        <v>0</v>
      </c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98598.680000000008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0</v>
      </c>
      <c r="H137" s="38">
        <v>0</v>
      </c>
      <c r="I137" s="38">
        <v>0</v>
      </c>
      <c r="J137" s="28">
        <f t="shared" si="53"/>
        <v>0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0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idden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idden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130</v>
      </c>
      <c r="B141" s="113"/>
      <c r="C141" s="115" t="s">
        <v>131</v>
      </c>
      <c r="D141" s="131"/>
      <c r="E141" s="37">
        <v>0</v>
      </c>
      <c r="F141" s="38">
        <v>0</v>
      </c>
      <c r="G141" s="38">
        <v>0</v>
      </c>
      <c r="H141" s="38">
        <v>0</v>
      </c>
      <c r="I141" s="38">
        <v>0</v>
      </c>
      <c r="J141" s="28">
        <f t="shared" si="53"/>
        <v>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0</v>
      </c>
    </row>
    <row r="142" spans="1:17" hidden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13911</v>
      </c>
      <c r="F143" s="38">
        <v>4305</v>
      </c>
      <c r="G143" s="38">
        <v>7952</v>
      </c>
      <c r="H143" s="38">
        <v>100</v>
      </c>
      <c r="I143" s="38">
        <v>0</v>
      </c>
      <c r="J143" s="28">
        <f t="shared" si="53"/>
        <v>26268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26268</v>
      </c>
    </row>
    <row r="144" spans="1:17" ht="13.5" thickBot="1" x14ac:dyDescent="0.25">
      <c r="A144" s="112"/>
      <c r="B144" s="114"/>
      <c r="C144" s="116"/>
      <c r="D144" s="50"/>
      <c r="E144" s="51">
        <v>5434.57</v>
      </c>
      <c r="F144" s="45">
        <v>1681.93</v>
      </c>
      <c r="G144" s="45">
        <v>1823.68</v>
      </c>
      <c r="H144" s="45">
        <v>0</v>
      </c>
      <c r="I144" s="45"/>
      <c r="J144" s="23">
        <f t="shared" si="53"/>
        <v>8940.18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8940.18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32381</v>
      </c>
      <c r="H146" s="17">
        <f t="shared" si="57"/>
        <v>155591</v>
      </c>
      <c r="I146" s="17">
        <f>I148+I150+I152+I154</f>
        <v>0</v>
      </c>
      <c r="J146" s="19">
        <f>SUM(E146:I146)</f>
        <v>187972</v>
      </c>
      <c r="K146" s="52">
        <f>K148+K150+K152+K154</f>
        <v>140000</v>
      </c>
      <c r="L146" s="17">
        <f>L148+L150+L152+L154</f>
        <v>0</v>
      </c>
      <c r="M146" s="19">
        <f t="shared" ref="M146:M155" si="58">SUM(K146:L146)</f>
        <v>140000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327972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11851.03</v>
      </c>
      <c r="H147" s="22">
        <f t="shared" si="57"/>
        <v>169149.33</v>
      </c>
      <c r="I147" s="22">
        <f>I149+I151+I153+I155</f>
        <v>0</v>
      </c>
      <c r="J147" s="24">
        <f>SUM(E147:I147)</f>
        <v>181000.36</v>
      </c>
      <c r="K147" s="53">
        <f>K149+K151+K153+K155</f>
        <v>90240.26</v>
      </c>
      <c r="L147" s="22">
        <f>L149+L151+L153+L155</f>
        <v>0</v>
      </c>
      <c r="M147" s="24">
        <f t="shared" si="58"/>
        <v>90240.26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271240.62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168099.33</v>
      </c>
      <c r="I149" s="43"/>
      <c r="J149" s="34">
        <f t="shared" si="60"/>
        <v>168099.33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168099.33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0</v>
      </c>
      <c r="L150" s="38">
        <v>0</v>
      </c>
      <c r="M150" s="40">
        <f t="shared" si="58"/>
        <v>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5045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1050</v>
      </c>
      <c r="I151" s="43"/>
      <c r="J151" s="34">
        <f t="shared" si="60"/>
        <v>1050</v>
      </c>
      <c r="K151" s="55"/>
      <c r="L151" s="43"/>
      <c r="M151" s="34">
        <f t="shared" si="58"/>
        <v>0</v>
      </c>
      <c r="N151" s="55"/>
      <c r="O151" s="43"/>
      <c r="P151" s="34">
        <f t="shared" si="59"/>
        <v>0</v>
      </c>
      <c r="Q151" s="35">
        <f t="shared" si="61"/>
        <v>1050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32381</v>
      </c>
      <c r="H152" s="38">
        <v>0</v>
      </c>
      <c r="I152" s="38">
        <v>0</v>
      </c>
      <c r="J152" s="29">
        <f>SUM(E152:I152)</f>
        <v>32381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32381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11851.03</v>
      </c>
      <c r="H153" s="43"/>
      <c r="I153" s="43"/>
      <c r="J153" s="34">
        <f>SUM(E153:I153)</f>
        <v>11851.03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11851.03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140000</v>
      </c>
      <c r="L154" s="38">
        <v>0</v>
      </c>
      <c r="M154" s="40">
        <f t="shared" si="58"/>
        <v>140000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140000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90240.26</v>
      </c>
      <c r="L155" s="45"/>
      <c r="M155" s="24">
        <f t="shared" si="58"/>
        <v>90240.26</v>
      </c>
      <c r="N155" s="56"/>
      <c r="O155" s="45"/>
      <c r="P155" s="24">
        <f t="shared" si="59"/>
        <v>0</v>
      </c>
      <c r="Q155" s="25">
        <f t="shared" si="61"/>
        <v>90240.26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</f>
        <v>31140</v>
      </c>
      <c r="F157" s="17">
        <f t="shared" ref="F157:I157" si="62">F159+F161+F163+F165+F167+F169+F171++F173+F175+F177</f>
        <v>10387</v>
      </c>
      <c r="G157" s="17">
        <f t="shared" si="62"/>
        <v>97530</v>
      </c>
      <c r="H157" s="17">
        <f t="shared" si="62"/>
        <v>0</v>
      </c>
      <c r="I157" s="17">
        <f t="shared" si="62"/>
        <v>0</v>
      </c>
      <c r="J157" s="19">
        <f t="shared" ref="J157:J170" si="63">SUM(E157:I157)</f>
        <v>139057</v>
      </c>
      <c r="K157" s="52">
        <f>K159+K161+K163+K165+K167+K169+K171++K173+K175+K177</f>
        <v>5000</v>
      </c>
      <c r="L157" s="17">
        <f t="shared" ref="L157" si="64">L159+L161+L163+L165+L167+L169+L171++L173+L175+L177</f>
        <v>0</v>
      </c>
      <c r="M157" s="19">
        <f t="shared" ref="M157:M170" si="65">SUM(K157:L157)</f>
        <v>5000</v>
      </c>
      <c r="N157" s="52">
        <f t="shared" ref="N157:O158" si="66">N159+N161+N163+N165+N167+N169+N171++N173+N175+N177</f>
        <v>0</v>
      </c>
      <c r="O157" s="17">
        <f t="shared" si="66"/>
        <v>0</v>
      </c>
      <c r="P157" s="19">
        <f>SUM(N157:O157)</f>
        <v>0</v>
      </c>
      <c r="Q157" s="20">
        <f t="shared" ref="Q157:Q178" si="67">P157+M157+J157</f>
        <v>144057</v>
      </c>
    </row>
    <row r="158" spans="1:17" ht="12.75" customHeight="1" x14ac:dyDescent="0.2">
      <c r="A158" s="133"/>
      <c r="B158" s="134"/>
      <c r="C158" s="135"/>
      <c r="D158" s="131"/>
      <c r="E158" s="31">
        <f t="shared" ref="E158:I158" si="68">E160+E162+E164+E166+E168+E170+E172++E174+E176+E178</f>
        <v>11149.71</v>
      </c>
      <c r="F158" s="32">
        <f t="shared" si="68"/>
        <v>4231.4399999999996</v>
      </c>
      <c r="G158" s="32">
        <f t="shared" si="68"/>
        <v>33243.089999999997</v>
      </c>
      <c r="H158" s="32">
        <f t="shared" si="68"/>
        <v>170.78</v>
      </c>
      <c r="I158" s="32">
        <f t="shared" si="68"/>
        <v>0</v>
      </c>
      <c r="J158" s="34">
        <f t="shared" si="63"/>
        <v>48795.01999999999</v>
      </c>
      <c r="K158" s="57">
        <f t="shared" ref="K158:L158" si="69">K160+K162+K164+K166+K168+K170+K172++K174+K176+K178</f>
        <v>0</v>
      </c>
      <c r="L158" s="32">
        <f t="shared" si="69"/>
        <v>0</v>
      </c>
      <c r="M158" s="34">
        <f t="shared" si="65"/>
        <v>0</v>
      </c>
      <c r="N158" s="57">
        <f t="shared" si="66"/>
        <v>0</v>
      </c>
      <c r="O158" s="32">
        <f t="shared" si="66"/>
        <v>0</v>
      </c>
      <c r="P158" s="34">
        <f t="shared" ref="P158:P170" si="70">SUM(N158:O158)</f>
        <v>0</v>
      </c>
      <c r="Q158" s="35">
        <f t="shared" si="67"/>
        <v>48795.01999999999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31140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3"/>
        <v>41527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0"/>
        <v>0</v>
      </c>
      <c r="Q159" s="30">
        <f t="shared" si="67"/>
        <v>41527</v>
      </c>
    </row>
    <row r="160" spans="1:17" x14ac:dyDescent="0.2">
      <c r="A160" s="111"/>
      <c r="B160" s="113"/>
      <c r="C160" s="115"/>
      <c r="D160" s="36"/>
      <c r="E160" s="42">
        <v>11149.71</v>
      </c>
      <c r="F160" s="43">
        <v>4231.4399999999996</v>
      </c>
      <c r="G160" s="43"/>
      <c r="H160" s="43">
        <v>170.78</v>
      </c>
      <c r="I160" s="43"/>
      <c r="J160" s="34">
        <f t="shared" si="63"/>
        <v>15551.929999999998</v>
      </c>
      <c r="K160" s="42"/>
      <c r="L160" s="43"/>
      <c r="M160" s="34">
        <f t="shared" si="65"/>
        <v>0</v>
      </c>
      <c r="N160" s="55"/>
      <c r="O160" s="43"/>
      <c r="P160" s="34">
        <f t="shared" si="70"/>
        <v>0</v>
      </c>
      <c r="Q160" s="35">
        <f t="shared" si="67"/>
        <v>15551.929999999998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3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0"/>
        <v>0</v>
      </c>
      <c r="Q161" s="41">
        <f t="shared" si="67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11200.59</v>
      </c>
      <c r="H162" s="43"/>
      <c r="I162" s="43"/>
      <c r="J162" s="34">
        <f t="shared" si="63"/>
        <v>11200.59</v>
      </c>
      <c r="K162" s="55"/>
      <c r="L162" s="43"/>
      <c r="M162" s="34">
        <f t="shared" si="65"/>
        <v>0</v>
      </c>
      <c r="N162" s="55"/>
      <c r="O162" s="43"/>
      <c r="P162" s="34">
        <f t="shared" si="70"/>
        <v>0</v>
      </c>
      <c r="Q162" s="35">
        <f t="shared" si="67"/>
        <v>11200.59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7500</v>
      </c>
      <c r="H163" s="38">
        <v>0</v>
      </c>
      <c r="I163" s="38">
        <v>0</v>
      </c>
      <c r="J163" s="29">
        <f t="shared" si="63"/>
        <v>7500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0"/>
        <v>0</v>
      </c>
      <c r="Q163" s="41">
        <f t="shared" si="67"/>
        <v>7500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4928.76</v>
      </c>
      <c r="H164" s="43"/>
      <c r="I164" s="43"/>
      <c r="J164" s="34">
        <f t="shared" si="63"/>
        <v>4928.76</v>
      </c>
      <c r="K164" s="55"/>
      <c r="L164" s="43"/>
      <c r="M164" s="34">
        <f t="shared" si="65"/>
        <v>0</v>
      </c>
      <c r="N164" s="55"/>
      <c r="O164" s="43"/>
      <c r="P164" s="34">
        <f t="shared" si="70"/>
        <v>0</v>
      </c>
      <c r="Q164" s="35">
        <f t="shared" si="67"/>
        <v>4928.76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3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7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2878.24</v>
      </c>
      <c r="H166" s="43"/>
      <c r="I166" s="43"/>
      <c r="J166" s="34">
        <f t="shared" si="63"/>
        <v>2878.24</v>
      </c>
      <c r="K166" s="55"/>
      <c r="L166" s="43"/>
      <c r="M166" s="34">
        <f t="shared" ref="M166" si="71">SUM(K166:L166)</f>
        <v>0</v>
      </c>
      <c r="N166" s="55"/>
      <c r="O166" s="43"/>
      <c r="P166" s="34">
        <f t="shared" ref="P166" si="72">SUM(N166:O166)</f>
        <v>0</v>
      </c>
      <c r="Q166" s="35">
        <f t="shared" si="67"/>
        <v>2878.24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21030</v>
      </c>
      <c r="H167" s="38">
        <v>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11509.48</v>
      </c>
      <c r="H168" s="43"/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3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0"/>
        <v>0</v>
      </c>
      <c r="Q169" s="41">
        <f t="shared" si="67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3"/>
        <v>0</v>
      </c>
      <c r="K170" s="55">
        <v>0</v>
      </c>
      <c r="L170" s="43"/>
      <c r="M170" s="34">
        <f t="shared" si="65"/>
        <v>0</v>
      </c>
      <c r="N170" s="55"/>
      <c r="O170" s="43"/>
      <c r="P170" s="34">
        <f t="shared" si="70"/>
        <v>0</v>
      </c>
      <c r="Q170" s="35">
        <f t="shared" si="67"/>
        <v>0</v>
      </c>
    </row>
    <row r="171" spans="1:17" x14ac:dyDescent="0.2">
      <c r="A171" s="111" t="s">
        <v>147</v>
      </c>
      <c r="B171" s="113"/>
      <c r="C171" s="115" t="s">
        <v>277</v>
      </c>
      <c r="D171" s="131"/>
      <c r="E171" s="37">
        <v>0</v>
      </c>
      <c r="F171" s="38">
        <v>0</v>
      </c>
      <c r="G171" s="38">
        <v>2900</v>
      </c>
      <c r="H171" s="38">
        <v>0</v>
      </c>
      <c r="I171" s="38">
        <v>0</v>
      </c>
      <c r="J171" s="29">
        <f t="shared" ref="J171" si="73">SUM(E171:I171)</f>
        <v>2900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" si="74">SUM(N171:O171)</f>
        <v>0</v>
      </c>
      <c r="Q171" s="41">
        <f t="shared" si="67"/>
        <v>2900</v>
      </c>
    </row>
    <row r="172" spans="1:17" x14ac:dyDescent="0.2">
      <c r="A172" s="111"/>
      <c r="B172" s="113"/>
      <c r="C172" s="115"/>
      <c r="D172" s="131"/>
      <c r="E172" s="42"/>
      <c r="F172" s="43"/>
      <c r="G172" s="43">
        <v>1726.02</v>
      </c>
      <c r="H172" s="43"/>
      <c r="I172" s="43"/>
      <c r="J172" s="34">
        <f t="shared" ref="J172:J178" si="75">SUM(E172:I172)</f>
        <v>1726.02</v>
      </c>
      <c r="K172" s="55"/>
      <c r="L172" s="43"/>
      <c r="M172" s="34">
        <f t="shared" ref="M172:M178" si="76">SUM(K172:L172)</f>
        <v>0</v>
      </c>
      <c r="N172" s="55"/>
      <c r="O172" s="43"/>
      <c r="P172" s="34">
        <f t="shared" ref="P172" si="77">SUM(N172:O172)</f>
        <v>0</v>
      </c>
      <c r="Q172" s="35">
        <f t="shared" si="67"/>
        <v>1726.02</v>
      </c>
    </row>
    <row r="173" spans="1:17" x14ac:dyDescent="0.2">
      <c r="A173" s="111" t="s">
        <v>147</v>
      </c>
      <c r="B173" s="113"/>
      <c r="C173" s="115" t="s">
        <v>226</v>
      </c>
      <c r="D173" s="131"/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ref="J173" si="78">SUM(E173:I173)</f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ref="P173" si="79">SUM(N173:O173)</f>
        <v>0</v>
      </c>
      <c r="Q173" s="41">
        <f t="shared" si="67"/>
        <v>150</v>
      </c>
    </row>
    <row r="174" spans="1:17" x14ac:dyDescent="0.2">
      <c r="A174" s="111"/>
      <c r="B174" s="113"/>
      <c r="C174" s="115"/>
      <c r="D174" s="131"/>
      <c r="E174" s="42"/>
      <c r="F174" s="43"/>
      <c r="G174" s="43">
        <v>0</v>
      </c>
      <c r="H174" s="43"/>
      <c r="I174" s="43"/>
      <c r="J174" s="34">
        <f t="shared" si="75"/>
        <v>0</v>
      </c>
      <c r="K174" s="55"/>
      <c r="L174" s="43"/>
      <c r="M174" s="34">
        <f t="shared" si="76"/>
        <v>0</v>
      </c>
      <c r="N174" s="55"/>
      <c r="O174" s="43"/>
      <c r="P174" s="34">
        <f t="shared" ref="P174" si="80">SUM(N174:O174)</f>
        <v>0</v>
      </c>
      <c r="Q174" s="35">
        <f t="shared" si="67"/>
        <v>0</v>
      </c>
    </row>
    <row r="175" spans="1:17" x14ac:dyDescent="0.2">
      <c r="A175" s="111" t="s">
        <v>275</v>
      </c>
      <c r="B175" s="113"/>
      <c r="C175" s="115" t="s">
        <v>148</v>
      </c>
      <c r="D175" s="131"/>
      <c r="E175" s="37">
        <v>0</v>
      </c>
      <c r="F175" s="38">
        <v>0</v>
      </c>
      <c r="G175" s="38">
        <v>8000</v>
      </c>
      <c r="H175" s="38">
        <v>0</v>
      </c>
      <c r="I175" s="38">
        <v>0</v>
      </c>
      <c r="J175" s="29">
        <f t="shared" ref="J175" si="81">SUM(E175:I175)</f>
        <v>8000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" si="82">SUM(N175:O175)</f>
        <v>0</v>
      </c>
      <c r="Q175" s="41">
        <f t="shared" si="67"/>
        <v>8000</v>
      </c>
    </row>
    <row r="176" spans="1:17" x14ac:dyDescent="0.2">
      <c r="A176" s="111"/>
      <c r="B176" s="113"/>
      <c r="C176" s="115"/>
      <c r="D176" s="131"/>
      <c r="E176" s="42"/>
      <c r="F176" s="43"/>
      <c r="G176" s="43">
        <v>0</v>
      </c>
      <c r="H176" s="43"/>
      <c r="I176" s="43"/>
      <c r="J176" s="34">
        <f t="shared" si="75"/>
        <v>0</v>
      </c>
      <c r="K176" s="55"/>
      <c r="L176" s="43"/>
      <c r="M176" s="34">
        <f t="shared" si="76"/>
        <v>0</v>
      </c>
      <c r="N176" s="55"/>
      <c r="O176" s="43"/>
      <c r="P176" s="34">
        <f t="shared" ref="P176:P178" si="83">SUM(N176:O176)</f>
        <v>0</v>
      </c>
      <c r="Q176" s="35">
        <f t="shared" si="67"/>
        <v>0</v>
      </c>
    </row>
    <row r="177" spans="1:17" x14ac:dyDescent="0.2">
      <c r="A177" s="111" t="s">
        <v>147</v>
      </c>
      <c r="B177" s="113"/>
      <c r="C177" s="115" t="s">
        <v>278</v>
      </c>
      <c r="D177" s="131"/>
      <c r="E177" s="37">
        <v>0</v>
      </c>
      <c r="F177" s="38">
        <v>0</v>
      </c>
      <c r="G177" s="38">
        <v>2000</v>
      </c>
      <c r="H177" s="38">
        <v>0</v>
      </c>
      <c r="I177" s="38">
        <v>0</v>
      </c>
      <c r="J177" s="29">
        <f t="shared" si="75"/>
        <v>2000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83"/>
        <v>0</v>
      </c>
      <c r="Q177" s="41">
        <f t="shared" si="67"/>
        <v>2000</v>
      </c>
    </row>
    <row r="178" spans="1:17" ht="13.5" thickBot="1" x14ac:dyDescent="0.25">
      <c r="A178" s="112"/>
      <c r="B178" s="114"/>
      <c r="C178" s="116"/>
      <c r="D178" s="122"/>
      <c r="E178" s="51"/>
      <c r="F178" s="45"/>
      <c r="G178" s="45">
        <v>1000</v>
      </c>
      <c r="H178" s="45"/>
      <c r="I178" s="45"/>
      <c r="J178" s="24">
        <f t="shared" si="75"/>
        <v>1000</v>
      </c>
      <c r="K178" s="56"/>
      <c r="L178" s="45"/>
      <c r="M178" s="24">
        <f t="shared" si="76"/>
        <v>0</v>
      </c>
      <c r="N178" s="56"/>
      <c r="O178" s="45"/>
      <c r="P178" s="24">
        <f t="shared" si="83"/>
        <v>0</v>
      </c>
      <c r="Q178" s="25">
        <f t="shared" si="67"/>
        <v>1000</v>
      </c>
    </row>
    <row r="179" spans="1:17" hidden="1" x14ac:dyDescent="0.2">
      <c r="A179" s="69"/>
      <c r="B179" s="69"/>
      <c r="C179" s="97"/>
      <c r="D179" s="69"/>
      <c r="E179" s="98"/>
      <c r="F179" s="98"/>
      <c r="G179" s="98"/>
      <c r="H179" s="98"/>
      <c r="I179" s="98"/>
      <c r="J179" s="99"/>
      <c r="K179" s="98"/>
      <c r="L179" s="98"/>
      <c r="M179" s="99"/>
      <c r="N179" s="98"/>
      <c r="O179" s="98"/>
      <c r="P179" s="99"/>
      <c r="Q179" s="99"/>
    </row>
    <row r="180" spans="1:17" hidden="1" x14ac:dyDescent="0.2">
      <c r="A180" s="69"/>
      <c r="B180" s="69"/>
      <c r="C180" s="97"/>
      <c r="D180" s="69"/>
      <c r="E180" s="98"/>
      <c r="F180" s="98"/>
      <c r="G180" s="98"/>
      <c r="H180" s="98"/>
      <c r="I180" s="98"/>
      <c r="J180" s="99"/>
      <c r="K180" s="98"/>
      <c r="L180" s="98"/>
      <c r="M180" s="99"/>
      <c r="N180" s="98"/>
      <c r="O180" s="98"/>
      <c r="P180" s="99"/>
      <c r="Q180" s="99"/>
    </row>
    <row r="181" spans="1:17" hidden="1" x14ac:dyDescent="0.2">
      <c r="A181" s="69"/>
      <c r="B181" s="69"/>
      <c r="C181" s="97"/>
      <c r="D181" s="69"/>
      <c r="E181" s="98"/>
      <c r="F181" s="98"/>
      <c r="G181" s="98"/>
      <c r="H181" s="98"/>
      <c r="I181" s="98"/>
      <c r="J181" s="99"/>
      <c r="K181" s="98"/>
      <c r="L181" s="98"/>
      <c r="M181" s="99"/>
      <c r="N181" s="98"/>
      <c r="O181" s="98"/>
      <c r="P181" s="99"/>
      <c r="Q181" s="99"/>
    </row>
    <row r="182" spans="1:17" hidden="1" x14ac:dyDescent="0.2">
      <c r="A182" s="69"/>
      <c r="B182" s="69"/>
      <c r="C182" s="97"/>
      <c r="D182" s="69"/>
      <c r="E182" s="98"/>
      <c r="F182" s="98"/>
      <c r="G182" s="98"/>
      <c r="H182" s="98"/>
      <c r="I182" s="98"/>
      <c r="J182" s="99"/>
      <c r="K182" s="98"/>
      <c r="L182" s="98"/>
      <c r="M182" s="99"/>
      <c r="N182" s="98"/>
      <c r="O182" s="98"/>
      <c r="P182" s="99"/>
      <c r="Q182" s="99"/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84">E186+E188+E190+E192++E206+E208+E210+E220+E222</f>
        <v>92946</v>
      </c>
      <c r="F184" s="17">
        <f t="shared" si="84"/>
        <v>32489</v>
      </c>
      <c r="G184" s="17">
        <f t="shared" si="84"/>
        <v>283009</v>
      </c>
      <c r="H184" s="17">
        <f t="shared" si="84"/>
        <v>500</v>
      </c>
      <c r="I184" s="17">
        <f t="shared" si="84"/>
        <v>600</v>
      </c>
      <c r="J184" s="19">
        <f>SUM(E184:I184)</f>
        <v>409544</v>
      </c>
      <c r="K184" s="52">
        <f>K186+K188+K190+K192++K206+K208+K210+K220+K222</f>
        <v>412027</v>
      </c>
      <c r="L184" s="17">
        <f>L186+L188+L190+L192++L206+L208+L210+L220+L222</f>
        <v>0</v>
      </c>
      <c r="M184" s="19">
        <f t="shared" ref="M184:M211" si="85">SUM(K184:L184)</f>
        <v>412027</v>
      </c>
      <c r="N184" s="52">
        <f>N186+N188+N190+N192++N206+N208+N210+N220+N222</f>
        <v>0</v>
      </c>
      <c r="O184" s="17">
        <f>O186+O188+O190+O192++O206+O208+O210+O220+O222</f>
        <v>102600</v>
      </c>
      <c r="P184" s="19">
        <f>SUM(N184:O184)</f>
        <v>102600</v>
      </c>
      <c r="Q184" s="20">
        <f>P184+M184+J184</f>
        <v>924171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84"/>
        <v>47220.22</v>
      </c>
      <c r="F185" s="22">
        <f t="shared" si="84"/>
        <v>16072.529999999999</v>
      </c>
      <c r="G185" s="22">
        <f t="shared" si="84"/>
        <v>102971.78000000001</v>
      </c>
      <c r="H185" s="22">
        <f t="shared" si="84"/>
        <v>440.86</v>
      </c>
      <c r="I185" s="22">
        <f t="shared" si="84"/>
        <v>180.43</v>
      </c>
      <c r="J185" s="24">
        <f t="shared" ref="J185:J223" si="86">SUM(E185:I185)</f>
        <v>166885.82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85"/>
        <v>3720</v>
      </c>
      <c r="N185" s="53">
        <f>N187+N189+N191+N193++N207+N209+N211+N221+N223</f>
        <v>0</v>
      </c>
      <c r="O185" s="22">
        <f>O187+O189+O191+O193++O207+O209+O211+O221+O223</f>
        <v>28939.95</v>
      </c>
      <c r="P185" s="24">
        <f t="shared" ref="P185:P223" si="87">SUM(N185:O185)</f>
        <v>28939.95</v>
      </c>
      <c r="Q185" s="25">
        <f t="shared" ref="Q185:Q223" si="88">P185+M185+J185</f>
        <v>199545.77000000002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45315</v>
      </c>
      <c r="F186" s="27">
        <v>15841</v>
      </c>
      <c r="G186" s="27">
        <v>15160</v>
      </c>
      <c r="H186" s="27">
        <v>200</v>
      </c>
      <c r="I186" s="27">
        <v>0</v>
      </c>
      <c r="J186" s="29">
        <f t="shared" si="86"/>
        <v>76516</v>
      </c>
      <c r="K186" s="54">
        <v>0</v>
      </c>
      <c r="L186" s="27">
        <v>0</v>
      </c>
      <c r="M186" s="29">
        <f t="shared" si="85"/>
        <v>0</v>
      </c>
      <c r="N186" s="54">
        <v>0</v>
      </c>
      <c r="O186" s="27">
        <v>0</v>
      </c>
      <c r="P186" s="29">
        <f t="shared" si="87"/>
        <v>0</v>
      </c>
      <c r="Q186" s="30">
        <f t="shared" si="88"/>
        <v>76516</v>
      </c>
    </row>
    <row r="187" spans="1:17" x14ac:dyDescent="0.2">
      <c r="A187" s="123"/>
      <c r="B187" s="113"/>
      <c r="C187" s="115"/>
      <c r="D187" s="36"/>
      <c r="E187" s="42">
        <v>30239.18</v>
      </c>
      <c r="F187" s="43">
        <v>10105.879999999999</v>
      </c>
      <c r="G187" s="43">
        <v>6065.77</v>
      </c>
      <c r="H187" s="43">
        <v>440.86</v>
      </c>
      <c r="I187" s="43"/>
      <c r="J187" s="34">
        <f t="shared" si="86"/>
        <v>46851.69</v>
      </c>
      <c r="K187" s="55"/>
      <c r="L187" s="43"/>
      <c r="M187" s="34">
        <f t="shared" si="85"/>
        <v>0</v>
      </c>
      <c r="N187" s="55"/>
      <c r="O187" s="43"/>
      <c r="P187" s="34">
        <f t="shared" si="87"/>
        <v>0</v>
      </c>
      <c r="Q187" s="35">
        <f t="shared" si="88"/>
        <v>46851.69</v>
      </c>
    </row>
    <row r="188" spans="1:17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2300</v>
      </c>
      <c r="H188" s="38">
        <v>0</v>
      </c>
      <c r="I188" s="38">
        <v>0</v>
      </c>
      <c r="J188" s="29">
        <f t="shared" si="86"/>
        <v>2300</v>
      </c>
      <c r="K188" s="44">
        <v>0</v>
      </c>
      <c r="L188" s="38">
        <v>0</v>
      </c>
      <c r="M188" s="40">
        <f t="shared" si="85"/>
        <v>0</v>
      </c>
      <c r="N188" s="44">
        <v>0</v>
      </c>
      <c r="O188" s="38">
        <v>0</v>
      </c>
      <c r="P188" s="40">
        <f t="shared" si="87"/>
        <v>0</v>
      </c>
      <c r="Q188" s="41">
        <f t="shared" si="88"/>
        <v>2300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201.6</v>
      </c>
      <c r="H189" s="43"/>
      <c r="I189" s="43"/>
      <c r="J189" s="34">
        <f t="shared" si="86"/>
        <v>201.6</v>
      </c>
      <c r="K189" s="55"/>
      <c r="L189" s="43"/>
      <c r="M189" s="34">
        <f t="shared" si="85"/>
        <v>0</v>
      </c>
      <c r="N189" s="55"/>
      <c r="O189" s="43"/>
      <c r="P189" s="34">
        <f t="shared" si="87"/>
        <v>0</v>
      </c>
      <c r="Q189" s="35">
        <f t="shared" si="88"/>
        <v>201.6</v>
      </c>
    </row>
    <row r="190" spans="1:17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17100</v>
      </c>
      <c r="H190" s="38">
        <v>0</v>
      </c>
      <c r="I190" s="38">
        <v>0</v>
      </c>
      <c r="J190" s="29">
        <f t="shared" si="86"/>
        <v>17100</v>
      </c>
      <c r="K190" s="44">
        <v>0</v>
      </c>
      <c r="L190" s="38">
        <v>0</v>
      </c>
      <c r="M190" s="40">
        <f t="shared" si="85"/>
        <v>0</v>
      </c>
      <c r="N190" s="44">
        <v>0</v>
      </c>
      <c r="O190" s="38">
        <v>0</v>
      </c>
      <c r="P190" s="40">
        <f t="shared" si="87"/>
        <v>0</v>
      </c>
      <c r="Q190" s="41">
        <f t="shared" si="88"/>
        <v>17100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2869.17</v>
      </c>
      <c r="H191" s="43"/>
      <c r="I191" s="43"/>
      <c r="J191" s="34">
        <f t="shared" si="86"/>
        <v>2869.17</v>
      </c>
      <c r="K191" s="55"/>
      <c r="L191" s="43"/>
      <c r="M191" s="34">
        <f t="shared" si="85"/>
        <v>0</v>
      </c>
      <c r="N191" s="55"/>
      <c r="O191" s="43"/>
      <c r="P191" s="34">
        <f t="shared" si="87"/>
        <v>0</v>
      </c>
      <c r="Q191" s="35">
        <f t="shared" si="88"/>
        <v>2869.17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89">F194+F196+F198+F200+F202+F204</f>
        <v>0</v>
      </c>
      <c r="G192" s="38">
        <f>G194+G196+G198+G200+G202+G204</f>
        <v>13000</v>
      </c>
      <c r="H192" s="38">
        <f t="shared" si="89"/>
        <v>0</v>
      </c>
      <c r="I192" s="38">
        <f t="shared" si="89"/>
        <v>600</v>
      </c>
      <c r="J192" s="29">
        <f t="shared" si="86"/>
        <v>13600</v>
      </c>
      <c r="K192" s="44">
        <f t="shared" ref="K192:L193" si="90">K194+K196+K198+K200+K202+K204</f>
        <v>0</v>
      </c>
      <c r="L192" s="38">
        <f t="shared" si="90"/>
        <v>0</v>
      </c>
      <c r="M192" s="40">
        <f t="shared" si="85"/>
        <v>0</v>
      </c>
      <c r="N192" s="44">
        <f t="shared" ref="N192:O193" si="91">N194+N196+N198+N200+N202+N204</f>
        <v>0</v>
      </c>
      <c r="O192" s="38">
        <f>O194+O196+O198+O200+O202+O204</f>
        <v>90700</v>
      </c>
      <c r="P192" s="40">
        <f t="shared" si="87"/>
        <v>90700</v>
      </c>
      <c r="Q192" s="41">
        <f>P192+M192+J192</f>
        <v>104300</v>
      </c>
    </row>
    <row r="193" spans="1:17" x14ac:dyDescent="0.2">
      <c r="A193" s="111"/>
      <c r="B193" s="113"/>
      <c r="C193" s="115"/>
      <c r="D193" s="36"/>
      <c r="E193" s="42">
        <f t="shared" ref="E193:I193" si="92">E195+E197+E199+E201+E203+E205</f>
        <v>0</v>
      </c>
      <c r="F193" s="57">
        <f t="shared" si="92"/>
        <v>0</v>
      </c>
      <c r="G193" s="57">
        <f>G195+G197+G199+G201+G203+G205</f>
        <v>5194.8599999999997</v>
      </c>
      <c r="H193" s="57">
        <f t="shared" si="92"/>
        <v>0</v>
      </c>
      <c r="I193" s="57">
        <f t="shared" si="92"/>
        <v>180.43</v>
      </c>
      <c r="J193" s="34">
        <f t="shared" si="86"/>
        <v>5375.29</v>
      </c>
      <c r="K193" s="57">
        <f t="shared" si="90"/>
        <v>0</v>
      </c>
      <c r="L193" s="32">
        <f t="shared" si="90"/>
        <v>0</v>
      </c>
      <c r="M193" s="34">
        <f t="shared" si="85"/>
        <v>0</v>
      </c>
      <c r="N193" s="57">
        <f t="shared" si="91"/>
        <v>0</v>
      </c>
      <c r="O193" s="32">
        <f t="shared" si="91"/>
        <v>28939.95</v>
      </c>
      <c r="P193" s="34">
        <f t="shared" si="87"/>
        <v>28939.95</v>
      </c>
      <c r="Q193" s="35">
        <f>P193+M193+J193</f>
        <v>34315.24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86"/>
        <v>1500</v>
      </c>
      <c r="K194" s="44">
        <v>0</v>
      </c>
      <c r="L194" s="38">
        <v>0</v>
      </c>
      <c r="M194" s="40">
        <f t="shared" si="85"/>
        <v>0</v>
      </c>
      <c r="N194" s="44">
        <v>0</v>
      </c>
      <c r="O194" s="38">
        <v>10000</v>
      </c>
      <c r="P194" s="40">
        <f t="shared" si="87"/>
        <v>10000</v>
      </c>
      <c r="Q194" s="41">
        <f t="shared" ref="Q194:Q205" si="93">P194+M194+J194</f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758.03</v>
      </c>
      <c r="H195" s="43"/>
      <c r="I195" s="43"/>
      <c r="J195" s="34">
        <f t="shared" si="86"/>
        <v>758.03</v>
      </c>
      <c r="K195" s="55"/>
      <c r="L195" s="43"/>
      <c r="M195" s="34">
        <f t="shared" si="85"/>
        <v>0</v>
      </c>
      <c r="N195" s="55"/>
      <c r="O195" s="43">
        <v>0</v>
      </c>
      <c r="P195" s="34">
        <f t="shared" si="87"/>
        <v>0</v>
      </c>
      <c r="Q195" s="35">
        <f t="shared" si="93"/>
        <v>758.03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2100</v>
      </c>
      <c r="H196" s="38">
        <v>0</v>
      </c>
      <c r="I196" s="38">
        <v>0</v>
      </c>
      <c r="J196" s="29">
        <f t="shared" si="86"/>
        <v>2100</v>
      </c>
      <c r="K196" s="44">
        <v>0</v>
      </c>
      <c r="L196" s="38">
        <v>0</v>
      </c>
      <c r="M196" s="40">
        <f t="shared" si="85"/>
        <v>0</v>
      </c>
      <c r="N196" s="44">
        <v>0</v>
      </c>
      <c r="O196" s="38">
        <v>53376</v>
      </c>
      <c r="P196" s="40">
        <f t="shared" si="87"/>
        <v>53376</v>
      </c>
      <c r="Q196" s="41">
        <f t="shared" si="93"/>
        <v>55476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908.06</v>
      </c>
      <c r="H197" s="43"/>
      <c r="I197" s="43"/>
      <c r="J197" s="34">
        <f t="shared" si="86"/>
        <v>908.06</v>
      </c>
      <c r="K197" s="55"/>
      <c r="L197" s="43"/>
      <c r="M197" s="34">
        <f t="shared" si="85"/>
        <v>0</v>
      </c>
      <c r="N197" s="55"/>
      <c r="O197" s="43">
        <v>22239.95</v>
      </c>
      <c r="P197" s="34">
        <f t="shared" si="87"/>
        <v>22239.95</v>
      </c>
      <c r="Q197" s="35">
        <f t="shared" si="93"/>
        <v>23148.010000000002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86"/>
        <v>2500</v>
      </c>
      <c r="K198" s="44">
        <v>0</v>
      </c>
      <c r="L198" s="38">
        <v>0</v>
      </c>
      <c r="M198" s="40">
        <f t="shared" ref="M198:M199" si="94">SUM(K198:L198)</f>
        <v>0</v>
      </c>
      <c r="N198" s="44">
        <v>0</v>
      </c>
      <c r="O198" s="38">
        <v>11244</v>
      </c>
      <c r="P198" s="40">
        <f t="shared" ref="P198:P199" si="95">SUM(N198:O198)</f>
        <v>11244</v>
      </c>
      <c r="Q198" s="41">
        <f t="shared" si="93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1209.6600000000001</v>
      </c>
      <c r="H199" s="43"/>
      <c r="I199" s="43"/>
      <c r="J199" s="34">
        <f t="shared" si="86"/>
        <v>1209.6600000000001</v>
      </c>
      <c r="K199" s="55"/>
      <c r="L199" s="43"/>
      <c r="M199" s="34">
        <f t="shared" si="94"/>
        <v>0</v>
      </c>
      <c r="N199" s="55"/>
      <c r="O199" s="43">
        <v>0</v>
      </c>
      <c r="P199" s="34">
        <f t="shared" si="95"/>
        <v>0</v>
      </c>
      <c r="Q199" s="35">
        <f t="shared" si="93"/>
        <v>1209.6600000000001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86"/>
        <v>900</v>
      </c>
      <c r="K200" s="44">
        <v>0</v>
      </c>
      <c r="L200" s="38">
        <v>0</v>
      </c>
      <c r="M200" s="40">
        <f t="shared" si="85"/>
        <v>0</v>
      </c>
      <c r="N200" s="44">
        <v>0</v>
      </c>
      <c r="O200" s="38">
        <v>16080</v>
      </c>
      <c r="P200" s="40">
        <f t="shared" si="87"/>
        <v>16080</v>
      </c>
      <c r="Q200" s="41">
        <f t="shared" si="93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226.01</v>
      </c>
      <c r="H201" s="43"/>
      <c r="I201" s="43"/>
      <c r="J201" s="34">
        <f t="shared" si="86"/>
        <v>226.01</v>
      </c>
      <c r="K201" s="55"/>
      <c r="L201" s="43"/>
      <c r="M201" s="34">
        <f t="shared" si="85"/>
        <v>0</v>
      </c>
      <c r="N201" s="55"/>
      <c r="O201" s="43">
        <v>6700</v>
      </c>
      <c r="P201" s="34">
        <f t="shared" si="87"/>
        <v>6700</v>
      </c>
      <c r="Q201" s="35">
        <f t="shared" si="93"/>
        <v>6926.01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6000</v>
      </c>
      <c r="H202" s="38">
        <v>0</v>
      </c>
      <c r="I202" s="38">
        <v>600</v>
      </c>
      <c r="J202" s="29">
        <f t="shared" ref="J202:J205" si="96">SUM(E202:I202)</f>
        <v>6600</v>
      </c>
      <c r="K202" s="44">
        <v>0</v>
      </c>
      <c r="L202" s="38">
        <v>0</v>
      </c>
      <c r="M202" s="40">
        <f t="shared" ref="M202:M205" si="97">SUM(K202:L202)</f>
        <v>0</v>
      </c>
      <c r="N202" s="44">
        <v>0</v>
      </c>
      <c r="O202" s="38">
        <v>0</v>
      </c>
      <c r="P202" s="40">
        <f t="shared" ref="P202:P205" si="98">SUM(N202:O202)</f>
        <v>0</v>
      </c>
      <c r="Q202" s="41">
        <f t="shared" si="93"/>
        <v>6600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1487.4</v>
      </c>
      <c r="H203" s="43"/>
      <c r="I203" s="43">
        <v>180.43</v>
      </c>
      <c r="J203" s="34">
        <f t="shared" si="96"/>
        <v>1667.8300000000002</v>
      </c>
      <c r="K203" s="55"/>
      <c r="L203" s="43"/>
      <c r="M203" s="34">
        <f t="shared" si="97"/>
        <v>0</v>
      </c>
      <c r="N203" s="55"/>
      <c r="O203" s="43"/>
      <c r="P203" s="34">
        <f t="shared" si="98"/>
        <v>0</v>
      </c>
      <c r="Q203" s="35">
        <f t="shared" si="93"/>
        <v>1667.8300000000002</v>
      </c>
    </row>
    <row r="204" spans="1:17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96"/>
        <v>0</v>
      </c>
      <c r="K204" s="44">
        <v>0</v>
      </c>
      <c r="L204" s="38">
        <v>0</v>
      </c>
      <c r="M204" s="40">
        <f t="shared" si="97"/>
        <v>0</v>
      </c>
      <c r="N204" s="44">
        <v>0</v>
      </c>
      <c r="O204" s="38">
        <v>0</v>
      </c>
      <c r="P204" s="40">
        <f t="shared" si="98"/>
        <v>0</v>
      </c>
      <c r="Q204" s="41">
        <f t="shared" si="93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>
        <v>605.70000000000005</v>
      </c>
      <c r="H205" s="43"/>
      <c r="I205" s="43"/>
      <c r="J205" s="34">
        <f t="shared" si="96"/>
        <v>605.70000000000005</v>
      </c>
      <c r="K205" s="55"/>
      <c r="L205" s="43"/>
      <c r="M205" s="34">
        <f t="shared" si="97"/>
        <v>0</v>
      </c>
      <c r="N205" s="55"/>
      <c r="O205" s="43"/>
      <c r="P205" s="34">
        <f t="shared" si="98"/>
        <v>0</v>
      </c>
      <c r="Q205" s="35">
        <f t="shared" si="93"/>
        <v>605.70000000000005</v>
      </c>
    </row>
    <row r="206" spans="1:17" ht="12.75" customHeight="1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133000</v>
      </c>
      <c r="H206" s="38">
        <v>0</v>
      </c>
      <c r="I206" s="38">
        <v>0</v>
      </c>
      <c r="J206" s="29">
        <f t="shared" si="86"/>
        <v>133000</v>
      </c>
      <c r="K206" s="44">
        <v>0</v>
      </c>
      <c r="L206" s="38">
        <v>0</v>
      </c>
      <c r="M206" s="40">
        <f t="shared" si="85"/>
        <v>0</v>
      </c>
      <c r="N206" s="44">
        <v>0</v>
      </c>
      <c r="O206" s="38">
        <v>0</v>
      </c>
      <c r="P206" s="40">
        <f t="shared" si="87"/>
        <v>0</v>
      </c>
      <c r="Q206" s="41">
        <f t="shared" si="88"/>
        <v>133000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35051.51</v>
      </c>
      <c r="H207" s="43"/>
      <c r="I207" s="43"/>
      <c r="J207" s="34">
        <f t="shared" si="86"/>
        <v>35051.51</v>
      </c>
      <c r="K207" s="55"/>
      <c r="L207" s="43"/>
      <c r="M207" s="34">
        <f t="shared" si="85"/>
        <v>0</v>
      </c>
      <c r="N207" s="55"/>
      <c r="O207" s="43"/>
      <c r="P207" s="34">
        <f t="shared" si="87"/>
        <v>0</v>
      </c>
      <c r="Q207" s="35">
        <f t="shared" si="88"/>
        <v>35051.51</v>
      </c>
    </row>
    <row r="208" spans="1:17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5500</v>
      </c>
      <c r="H208" s="38">
        <v>0</v>
      </c>
      <c r="I208" s="38">
        <v>0</v>
      </c>
      <c r="J208" s="29">
        <f t="shared" si="86"/>
        <v>5500</v>
      </c>
      <c r="K208" s="44">
        <v>7000</v>
      </c>
      <c r="L208" s="38">
        <v>0</v>
      </c>
      <c r="M208" s="40">
        <f t="shared" si="85"/>
        <v>7000</v>
      </c>
      <c r="N208" s="44">
        <v>0</v>
      </c>
      <c r="O208" s="38">
        <v>0</v>
      </c>
      <c r="P208" s="40">
        <f t="shared" si="87"/>
        <v>0</v>
      </c>
      <c r="Q208" s="41">
        <f t="shared" si="88"/>
        <v>12500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288.12</v>
      </c>
      <c r="H209" s="43"/>
      <c r="I209" s="43"/>
      <c r="J209" s="34">
        <f t="shared" si="86"/>
        <v>288.12</v>
      </c>
      <c r="K209" s="55">
        <v>0</v>
      </c>
      <c r="L209" s="43"/>
      <c r="M209" s="34">
        <f t="shared" si="85"/>
        <v>0</v>
      </c>
      <c r="N209" s="55"/>
      <c r="O209" s="43"/>
      <c r="P209" s="34">
        <f t="shared" si="87"/>
        <v>0</v>
      </c>
      <c r="Q209" s="35">
        <f t="shared" si="88"/>
        <v>288.12</v>
      </c>
    </row>
    <row r="210" spans="1:17" x14ac:dyDescent="0.2">
      <c r="A210" s="111" t="s">
        <v>163</v>
      </c>
      <c r="B210" s="113"/>
      <c r="C210" s="115" t="s">
        <v>164</v>
      </c>
      <c r="D210" s="131"/>
      <c r="E210" s="37">
        <f t="shared" ref="E210:I210" si="99">E212+E214++E216+E218</f>
        <v>0</v>
      </c>
      <c r="F210" s="38">
        <f t="shared" si="99"/>
        <v>0</v>
      </c>
      <c r="G210" s="38">
        <f t="shared" si="99"/>
        <v>79500</v>
      </c>
      <c r="H210" s="38">
        <f t="shared" si="99"/>
        <v>0</v>
      </c>
      <c r="I210" s="38">
        <f t="shared" si="99"/>
        <v>0</v>
      </c>
      <c r="J210" s="29">
        <f t="shared" si="86"/>
        <v>79500</v>
      </c>
      <c r="K210" s="44">
        <f>K212+K214++K216+K218</f>
        <v>3720</v>
      </c>
      <c r="L210" s="38">
        <f>L212+L214+L218</f>
        <v>0</v>
      </c>
      <c r="M210" s="40">
        <f t="shared" si="85"/>
        <v>3720</v>
      </c>
      <c r="N210" s="44">
        <f>N212+N214+N218</f>
        <v>0</v>
      </c>
      <c r="O210" s="38">
        <f>O212+O214++O216+O218</f>
        <v>11900</v>
      </c>
      <c r="P210" s="40">
        <f t="shared" si="87"/>
        <v>11900</v>
      </c>
      <c r="Q210" s="41">
        <f>P210+M210+J210</f>
        <v>95120</v>
      </c>
    </row>
    <row r="211" spans="1:17" x14ac:dyDescent="0.2">
      <c r="A211" s="111"/>
      <c r="B211" s="113"/>
      <c r="C211" s="115"/>
      <c r="D211" s="131"/>
      <c r="E211" s="31">
        <f t="shared" ref="E211:I211" si="100">E213+E215+E217+E219</f>
        <v>0</v>
      </c>
      <c r="F211" s="32">
        <f t="shared" si="100"/>
        <v>0</v>
      </c>
      <c r="G211" s="32">
        <f t="shared" si="100"/>
        <v>40474.500000000007</v>
      </c>
      <c r="H211" s="32">
        <f t="shared" si="100"/>
        <v>0</v>
      </c>
      <c r="I211" s="32">
        <f t="shared" si="100"/>
        <v>0</v>
      </c>
      <c r="J211" s="34">
        <f>SUM(E211:I211)</f>
        <v>40474.500000000007</v>
      </c>
      <c r="K211" s="57">
        <f>K213+K215+K217+K219</f>
        <v>3720</v>
      </c>
      <c r="L211" s="32">
        <f>L213+L215+L219</f>
        <v>0</v>
      </c>
      <c r="M211" s="34">
        <f t="shared" si="85"/>
        <v>3720</v>
      </c>
      <c r="N211" s="57">
        <f>N213+N215+N219</f>
        <v>0</v>
      </c>
      <c r="O211" s="32">
        <f>O213+O215+O217+O219</f>
        <v>0</v>
      </c>
      <c r="P211" s="34">
        <f t="shared" si="87"/>
        <v>0</v>
      </c>
      <c r="Q211" s="35">
        <f>P211+M211+J211</f>
        <v>44194.500000000007</v>
      </c>
    </row>
    <row r="212" spans="1:17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62000</v>
      </c>
      <c r="H212" s="38">
        <v>0</v>
      </c>
      <c r="I212" s="38">
        <v>0</v>
      </c>
      <c r="J212" s="29">
        <f>SUM(E212:I212)</f>
        <v>62000</v>
      </c>
      <c r="K212" s="44">
        <v>0</v>
      </c>
      <c r="L212" s="38">
        <v>0</v>
      </c>
      <c r="M212" s="40">
        <f t="shared" ref="M212:M223" si="101">SUM(K212:L212)</f>
        <v>0</v>
      </c>
      <c r="N212" s="44">
        <v>0</v>
      </c>
      <c r="O212" s="38">
        <v>0</v>
      </c>
      <c r="P212" s="40">
        <f t="shared" si="87"/>
        <v>0</v>
      </c>
      <c r="Q212" s="41">
        <f t="shared" si="88"/>
        <v>62000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27657.11</v>
      </c>
      <c r="H213" s="43"/>
      <c r="I213" s="43"/>
      <c r="J213" s="34">
        <f t="shared" si="86"/>
        <v>27657.11</v>
      </c>
      <c r="K213" s="55"/>
      <c r="L213" s="43"/>
      <c r="M213" s="34">
        <f t="shared" si="101"/>
        <v>0</v>
      </c>
      <c r="N213" s="55"/>
      <c r="O213" s="43"/>
      <c r="P213" s="34">
        <f t="shared" si="87"/>
        <v>0</v>
      </c>
      <c r="Q213" s="35">
        <f t="shared" si="88"/>
        <v>27657.11</v>
      </c>
    </row>
    <row r="214" spans="1:17" ht="12.75" customHeight="1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8000</v>
      </c>
      <c r="H214" s="38">
        <v>0</v>
      </c>
      <c r="I214" s="38">
        <v>0</v>
      </c>
      <c r="J214" s="29">
        <f t="shared" si="86"/>
        <v>8000</v>
      </c>
      <c r="K214" s="44"/>
      <c r="L214" s="38">
        <v>0</v>
      </c>
      <c r="M214" s="40">
        <f t="shared" si="101"/>
        <v>0</v>
      </c>
      <c r="N214" s="44">
        <v>0</v>
      </c>
      <c r="O214" s="38">
        <v>0</v>
      </c>
      <c r="P214" s="40">
        <f t="shared" si="87"/>
        <v>0</v>
      </c>
      <c r="Q214" s="41">
        <f t="shared" si="88"/>
        <v>8000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9887.52</v>
      </c>
      <c r="H215" s="43"/>
      <c r="I215" s="43"/>
      <c r="J215" s="34">
        <f t="shared" si="86"/>
        <v>9887.52</v>
      </c>
      <c r="K215" s="55"/>
      <c r="L215" s="43"/>
      <c r="M215" s="34">
        <f t="shared" si="101"/>
        <v>0</v>
      </c>
      <c r="N215" s="55"/>
      <c r="O215" s="43"/>
      <c r="P215" s="34">
        <f t="shared" si="87"/>
        <v>0</v>
      </c>
      <c r="Q215" s="35">
        <f t="shared" si="88"/>
        <v>9887.52</v>
      </c>
    </row>
    <row r="216" spans="1:17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7" si="102">SUM(E216:I216)</f>
        <v>9500</v>
      </c>
      <c r="K216" s="44">
        <v>0</v>
      </c>
      <c r="L216" s="38">
        <v>0</v>
      </c>
      <c r="M216" s="40">
        <f t="shared" ref="M216:M217" si="103">SUM(K216:L216)</f>
        <v>0</v>
      </c>
      <c r="N216" s="44">
        <v>0</v>
      </c>
      <c r="O216" s="38">
        <v>0</v>
      </c>
      <c r="P216" s="40">
        <f t="shared" ref="P216:P217" si="104">SUM(N216:O216)</f>
        <v>0</v>
      </c>
      <c r="Q216" s="41">
        <f t="shared" ref="Q216:Q217" si="105">P216+M216+J216</f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02"/>
        <v>2929.87</v>
      </c>
      <c r="K217" s="55"/>
      <c r="L217" s="43"/>
      <c r="M217" s="34">
        <f t="shared" si="103"/>
        <v>0</v>
      </c>
      <c r="N217" s="55"/>
      <c r="O217" s="43"/>
      <c r="P217" s="34">
        <f t="shared" si="104"/>
        <v>0</v>
      </c>
      <c r="Q217" s="35">
        <f t="shared" si="105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ref="J218:J219" si="106">SUM(E218:I218)</f>
        <v>0</v>
      </c>
      <c r="K218" s="44">
        <v>3720</v>
      </c>
      <c r="L218" s="38">
        <v>0</v>
      </c>
      <c r="M218" s="40">
        <f t="shared" si="101"/>
        <v>3720</v>
      </c>
      <c r="N218" s="44">
        <v>0</v>
      </c>
      <c r="O218" s="38">
        <v>11900</v>
      </c>
      <c r="P218" s="40">
        <f t="shared" ref="P218:P219" si="107">SUM(N218:O218)</f>
        <v>11900</v>
      </c>
      <c r="Q218" s="41">
        <f t="shared" si="88"/>
        <v>15620</v>
      </c>
    </row>
    <row r="219" spans="1:17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106"/>
        <v>0</v>
      </c>
      <c r="K219" s="55">
        <v>3720</v>
      </c>
      <c r="L219" s="43"/>
      <c r="M219" s="34">
        <f t="shared" si="101"/>
        <v>3720</v>
      </c>
      <c r="N219" s="55"/>
      <c r="O219" s="43">
        <v>0</v>
      </c>
      <c r="P219" s="34">
        <f t="shared" si="107"/>
        <v>0</v>
      </c>
      <c r="Q219" s="35">
        <f t="shared" si="88"/>
        <v>3720</v>
      </c>
    </row>
    <row r="220" spans="1:17" x14ac:dyDescent="0.2">
      <c r="A220" s="111" t="s">
        <v>166</v>
      </c>
      <c r="B220" s="113"/>
      <c r="C220" s="115" t="s">
        <v>285</v>
      </c>
      <c r="D220" s="36" t="s">
        <v>71</v>
      </c>
      <c r="E220" s="37">
        <v>47631</v>
      </c>
      <c r="F220" s="38">
        <v>16648</v>
      </c>
      <c r="G220" s="38">
        <v>15449</v>
      </c>
      <c r="H220" s="38">
        <v>300</v>
      </c>
      <c r="I220" s="38">
        <v>0</v>
      </c>
      <c r="J220" s="29">
        <f t="shared" si="86"/>
        <v>80028</v>
      </c>
      <c r="K220" s="44">
        <v>0</v>
      </c>
      <c r="L220" s="38">
        <v>0</v>
      </c>
      <c r="M220" s="40">
        <f t="shared" si="101"/>
        <v>0</v>
      </c>
      <c r="N220" s="44">
        <v>0</v>
      </c>
      <c r="O220" s="38">
        <v>0</v>
      </c>
      <c r="P220" s="40">
        <f t="shared" si="87"/>
        <v>0</v>
      </c>
      <c r="Q220" s="41">
        <f t="shared" si="88"/>
        <v>80028</v>
      </c>
    </row>
    <row r="221" spans="1:17" x14ac:dyDescent="0.2">
      <c r="A221" s="111"/>
      <c r="B221" s="113"/>
      <c r="C221" s="115"/>
      <c r="D221" s="36"/>
      <c r="E221" s="42">
        <v>16981.04</v>
      </c>
      <c r="F221" s="43">
        <v>5966.65</v>
      </c>
      <c r="G221" s="43">
        <v>12826.25</v>
      </c>
      <c r="H221" s="43">
        <v>0</v>
      </c>
      <c r="I221" s="43"/>
      <c r="J221" s="34">
        <f t="shared" si="86"/>
        <v>35773.94</v>
      </c>
      <c r="K221" s="55"/>
      <c r="L221" s="43"/>
      <c r="M221" s="34">
        <f t="shared" si="101"/>
        <v>0</v>
      </c>
      <c r="N221" s="55"/>
      <c r="O221" s="43"/>
      <c r="P221" s="34">
        <f t="shared" si="87"/>
        <v>0</v>
      </c>
      <c r="Q221" s="35">
        <f t="shared" si="88"/>
        <v>35773.94</v>
      </c>
    </row>
    <row r="222" spans="1:17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86"/>
        <v>2000</v>
      </c>
      <c r="K222" s="44">
        <v>401307</v>
      </c>
      <c r="L222" s="38">
        <v>0</v>
      </c>
      <c r="M222" s="40">
        <f t="shared" si="101"/>
        <v>401307</v>
      </c>
      <c r="N222" s="44">
        <v>0</v>
      </c>
      <c r="O222" s="38">
        <v>0</v>
      </c>
      <c r="P222" s="40">
        <f t="shared" si="87"/>
        <v>0</v>
      </c>
      <c r="Q222" s="41">
        <f t="shared" si="88"/>
        <v>403307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86"/>
        <v>0</v>
      </c>
      <c r="K223" s="56">
        <v>0</v>
      </c>
      <c r="L223" s="45"/>
      <c r="M223" s="24">
        <f t="shared" si="101"/>
        <v>0</v>
      </c>
      <c r="N223" s="56"/>
      <c r="O223" s="45"/>
      <c r="P223" s="24">
        <f t="shared" si="87"/>
        <v>0</v>
      </c>
      <c r="Q223" s="25">
        <f t="shared" si="88"/>
        <v>0</v>
      </c>
    </row>
    <row r="224" spans="1:17" ht="13.5" customHeight="1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121433</v>
      </c>
      <c r="F225" s="17">
        <f t="shared" ref="F225:I226" si="108">F227+F229+F231+F233+F235+F237+F239+F241+F243+F245</f>
        <v>42490</v>
      </c>
      <c r="G225" s="17">
        <f t="shared" si="108"/>
        <v>42033</v>
      </c>
      <c r="H225" s="17">
        <f t="shared" si="108"/>
        <v>10752</v>
      </c>
      <c r="I225" s="17">
        <f t="shared" si="108"/>
        <v>0</v>
      </c>
      <c r="J225" s="19">
        <f t="shared" ref="J225:J246" si="109">SUM(E225:I225)</f>
        <v>216708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110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111">SUM(N225:O225)</f>
        <v>0</v>
      </c>
      <c r="Q225" s="20">
        <f t="shared" ref="Q225:Q246" si="112">P225+M225+J225</f>
        <v>216708</v>
      </c>
    </row>
    <row r="226" spans="1:17" ht="13.5" thickBot="1" x14ac:dyDescent="0.25">
      <c r="A226" s="126"/>
      <c r="B226" s="127"/>
      <c r="C226" s="129"/>
      <c r="D226" s="122"/>
      <c r="E226" s="21">
        <f>E228+E230+E232+E234+E236+E238+E240+E242+E244+E246</f>
        <v>45734.41</v>
      </c>
      <c r="F226" s="22">
        <f t="shared" si="108"/>
        <v>16555.18</v>
      </c>
      <c r="G226" s="22">
        <f t="shared" si="108"/>
        <v>15669.75</v>
      </c>
      <c r="H226" s="22">
        <f t="shared" si="108"/>
        <v>4561.9799999999996</v>
      </c>
      <c r="I226" s="22">
        <f t="shared" si="108"/>
        <v>0</v>
      </c>
      <c r="J226" s="24">
        <f t="shared" si="109"/>
        <v>82521.319999999992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110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111"/>
        <v>0</v>
      </c>
      <c r="Q226" s="25">
        <f t="shared" si="112"/>
        <v>82521.319999999992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1230</v>
      </c>
      <c r="I227" s="27">
        <v>0</v>
      </c>
      <c r="J227" s="29">
        <f t="shared" si="109"/>
        <v>1230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111"/>
        <v>0</v>
      </c>
      <c r="Q227" s="30">
        <f t="shared" si="112"/>
        <v>1230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390</v>
      </c>
      <c r="I228" s="43"/>
      <c r="J228" s="34">
        <f t="shared" si="109"/>
        <v>390</v>
      </c>
      <c r="K228" s="55"/>
      <c r="L228" s="43"/>
      <c r="M228" s="34">
        <f t="shared" si="110"/>
        <v>0</v>
      </c>
      <c r="N228" s="55"/>
      <c r="O228" s="43"/>
      <c r="P228" s="34">
        <f t="shared" si="111"/>
        <v>0</v>
      </c>
      <c r="Q228" s="35">
        <f t="shared" si="112"/>
        <v>390</v>
      </c>
    </row>
    <row r="229" spans="1:17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109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11"/>
        <v>0</v>
      </c>
      <c r="Q229" s="41">
        <f t="shared" si="112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484.3</v>
      </c>
      <c r="I230" s="43"/>
      <c r="J230" s="34">
        <f t="shared" si="109"/>
        <v>484.3</v>
      </c>
      <c r="K230" s="55"/>
      <c r="L230" s="43"/>
      <c r="M230" s="34">
        <f t="shared" si="110"/>
        <v>0</v>
      </c>
      <c r="N230" s="55"/>
      <c r="O230" s="43"/>
      <c r="P230" s="34">
        <f t="shared" si="111"/>
        <v>0</v>
      </c>
      <c r="Q230" s="35">
        <f t="shared" si="112"/>
        <v>484.3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109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11"/>
        <v>0</v>
      </c>
      <c r="Q231" s="41">
        <f t="shared" si="112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109"/>
        <v>375.26</v>
      </c>
      <c r="K232" s="55"/>
      <c r="L232" s="43"/>
      <c r="M232" s="34">
        <f t="shared" si="110"/>
        <v>0</v>
      </c>
      <c r="N232" s="55"/>
      <c r="O232" s="43"/>
      <c r="P232" s="34">
        <f t="shared" si="111"/>
        <v>0</v>
      </c>
      <c r="Q232" s="35">
        <f t="shared" si="112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21433</v>
      </c>
      <c r="F233" s="38">
        <v>7490</v>
      </c>
      <c r="G233" s="61">
        <v>1380</v>
      </c>
      <c r="H233" s="38">
        <v>200</v>
      </c>
      <c r="I233" s="38">
        <v>0</v>
      </c>
      <c r="J233" s="29">
        <f t="shared" si="109"/>
        <v>30503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11"/>
        <v>0</v>
      </c>
      <c r="Q233" s="41">
        <f t="shared" si="112"/>
        <v>30503</v>
      </c>
    </row>
    <row r="234" spans="1:17" x14ac:dyDescent="0.2">
      <c r="A234" s="111"/>
      <c r="B234" s="113"/>
      <c r="C234" s="115"/>
      <c r="D234" s="36"/>
      <c r="E234" s="42">
        <v>6020.09</v>
      </c>
      <c r="F234" s="43">
        <v>2115.71</v>
      </c>
      <c r="G234" s="43">
        <v>354.65</v>
      </c>
      <c r="H234" s="43">
        <v>53.51</v>
      </c>
      <c r="I234" s="43"/>
      <c r="J234" s="34">
        <f t="shared" si="109"/>
        <v>8543.9600000000009</v>
      </c>
      <c r="K234" s="55"/>
      <c r="L234" s="43"/>
      <c r="M234" s="34">
        <f t="shared" si="110"/>
        <v>0</v>
      </c>
      <c r="N234" s="55"/>
      <c r="O234" s="43"/>
      <c r="P234" s="34">
        <f t="shared" si="111"/>
        <v>0</v>
      </c>
      <c r="Q234" s="35">
        <f t="shared" si="112"/>
        <v>8543.9600000000009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35000</v>
      </c>
      <c r="G235" s="38">
        <v>20280</v>
      </c>
      <c r="H235" s="38">
        <v>750</v>
      </c>
      <c r="I235" s="38">
        <v>0</v>
      </c>
      <c r="J235" s="29">
        <f t="shared" si="109"/>
        <v>156030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11"/>
        <v>0</v>
      </c>
      <c r="Q235" s="41">
        <f t="shared" si="112"/>
        <v>156030</v>
      </c>
    </row>
    <row r="236" spans="1:17" x14ac:dyDescent="0.2">
      <c r="A236" s="111"/>
      <c r="B236" s="113"/>
      <c r="C236" s="115"/>
      <c r="D236" s="36"/>
      <c r="E236" s="42">
        <v>39714.32</v>
      </c>
      <c r="F236" s="43">
        <v>14439.47</v>
      </c>
      <c r="G236" s="43">
        <v>7209.79</v>
      </c>
      <c r="H236" s="43">
        <v>339.33</v>
      </c>
      <c r="I236" s="43"/>
      <c r="J236" s="34">
        <f t="shared" si="109"/>
        <v>61702.91</v>
      </c>
      <c r="K236" s="55"/>
      <c r="L236" s="43"/>
      <c r="M236" s="34">
        <f t="shared" si="110"/>
        <v>0</v>
      </c>
      <c r="N236" s="55"/>
      <c r="O236" s="43"/>
      <c r="P236" s="34">
        <f t="shared" si="111"/>
        <v>0</v>
      </c>
      <c r="Q236" s="35">
        <f t="shared" si="112"/>
        <v>61702.91</v>
      </c>
    </row>
    <row r="237" spans="1:17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12600</v>
      </c>
      <c r="H237" s="38">
        <v>0</v>
      </c>
      <c r="I237" s="38">
        <v>0</v>
      </c>
      <c r="J237" s="29">
        <f t="shared" si="109"/>
        <v>12600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11"/>
        <v>0</v>
      </c>
      <c r="Q237" s="41">
        <f t="shared" si="112"/>
        <v>12600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5455.32</v>
      </c>
      <c r="H238" s="43"/>
      <c r="I238" s="43"/>
      <c r="J238" s="34">
        <f t="shared" si="109"/>
        <v>5455.32</v>
      </c>
      <c r="K238" s="55"/>
      <c r="L238" s="43"/>
      <c r="M238" s="34">
        <f t="shared" si="110"/>
        <v>0</v>
      </c>
      <c r="N238" s="55"/>
      <c r="O238" s="43"/>
      <c r="P238" s="34">
        <f t="shared" si="111"/>
        <v>0</v>
      </c>
      <c r="Q238" s="35">
        <f t="shared" si="112"/>
        <v>5455.32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109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11"/>
        <v>0</v>
      </c>
      <c r="Q239" s="41">
        <f t="shared" si="112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2274.73</v>
      </c>
      <c r="H240" s="43"/>
      <c r="I240" s="43"/>
      <c r="J240" s="34">
        <f t="shared" si="109"/>
        <v>2274.73</v>
      </c>
      <c r="K240" s="55"/>
      <c r="L240" s="43"/>
      <c r="M240" s="34">
        <f t="shared" si="110"/>
        <v>0</v>
      </c>
      <c r="N240" s="55"/>
      <c r="O240" s="43"/>
      <c r="P240" s="34">
        <f t="shared" si="111"/>
        <v>0</v>
      </c>
      <c r="Q240" s="35">
        <f t="shared" si="112"/>
        <v>2274.73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109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11"/>
        <v>0</v>
      </c>
      <c r="Q241" s="41">
        <f t="shared" si="112"/>
        <v>570</v>
      </c>
    </row>
    <row r="242" spans="1:17" x14ac:dyDescent="0.2">
      <c r="A242" s="111"/>
      <c r="B242" s="113"/>
      <c r="C242" s="115"/>
      <c r="D242" s="36"/>
      <c r="E242" s="42"/>
      <c r="F242" s="43"/>
      <c r="G242" s="43"/>
      <c r="H242" s="43">
        <v>141.12</v>
      </c>
      <c r="I242" s="43"/>
      <c r="J242" s="34">
        <f t="shared" si="109"/>
        <v>141.12</v>
      </c>
      <c r="K242" s="55"/>
      <c r="L242" s="43"/>
      <c r="M242" s="34">
        <f t="shared" si="110"/>
        <v>0</v>
      </c>
      <c r="N242" s="55"/>
      <c r="O242" s="43"/>
      <c r="P242" s="34">
        <f t="shared" si="111"/>
        <v>0</v>
      </c>
      <c r="Q242" s="35">
        <f t="shared" si="112"/>
        <v>141.12</v>
      </c>
    </row>
    <row r="243" spans="1:17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200</v>
      </c>
      <c r="I243" s="38">
        <v>0</v>
      </c>
      <c r="J243" s="29">
        <f t="shared" si="109"/>
        <v>200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11"/>
        <v>0</v>
      </c>
      <c r="Q243" s="41">
        <f t="shared" si="112"/>
        <v>200</v>
      </c>
    </row>
    <row r="244" spans="1:17" x14ac:dyDescent="0.2">
      <c r="A244" s="111"/>
      <c r="B244" s="113"/>
      <c r="C244" s="115"/>
      <c r="D244" s="36"/>
      <c r="E244" s="42"/>
      <c r="F244" s="43"/>
      <c r="G244" s="43"/>
      <c r="H244" s="43">
        <v>165.72</v>
      </c>
      <c r="I244" s="43"/>
      <c r="J244" s="34">
        <f t="shared" si="109"/>
        <v>165.72</v>
      </c>
      <c r="K244" s="55"/>
      <c r="L244" s="43"/>
      <c r="M244" s="34">
        <f t="shared" si="110"/>
        <v>0</v>
      </c>
      <c r="N244" s="55"/>
      <c r="O244" s="43"/>
      <c r="P244" s="34">
        <f t="shared" si="111"/>
        <v>0</v>
      </c>
      <c r="Q244" s="35">
        <f t="shared" si="112"/>
        <v>165.72</v>
      </c>
    </row>
    <row r="245" spans="1:17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109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11"/>
        <v>0</v>
      </c>
      <c r="Q245" s="41">
        <f t="shared" si="112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2988</v>
      </c>
      <c r="I246" s="45"/>
      <c r="J246" s="24">
        <f t="shared" si="109"/>
        <v>2988</v>
      </c>
      <c r="K246" s="56"/>
      <c r="L246" s="45"/>
      <c r="M246" s="24">
        <f t="shared" si="110"/>
        <v>0</v>
      </c>
      <c r="N246" s="56"/>
      <c r="O246" s="45"/>
      <c r="P246" s="24">
        <f t="shared" si="111"/>
        <v>0</v>
      </c>
      <c r="Q246" s="25">
        <f t="shared" si="112"/>
        <v>2988</v>
      </c>
    </row>
    <row r="247" spans="1:17" ht="13.5" customHeight="1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13">F250+F252+F254+F256+F258+F260+F262+F264+F266</f>
        <v>0</v>
      </c>
      <c r="G248" s="17">
        <f>G250+G252+G254+G256+G258+G260+G262+G264+G266</f>
        <v>80066</v>
      </c>
      <c r="H248" s="17">
        <f t="shared" si="113"/>
        <v>0</v>
      </c>
      <c r="I248" s="17">
        <f>I250+I252+I254+I256+I258+I260+I262+I264+I266</f>
        <v>14372</v>
      </c>
      <c r="J248" s="19">
        <f>SUM(E248:I248)</f>
        <v>94438</v>
      </c>
      <c r="K248" s="52">
        <f>K250+K252+K254+K256+K258+K260+K262+K264+K266</f>
        <v>16090</v>
      </c>
      <c r="L248" s="17">
        <f>L250+L252+L254+L256+L258+L260+L262+L264+L266</f>
        <v>0</v>
      </c>
      <c r="M248" s="19">
        <f>SUM(K248:L248)</f>
        <v>16090</v>
      </c>
      <c r="N248" s="52">
        <f>N250+N252+N254+N256+N258+N260+N262+N264+N266</f>
        <v>0</v>
      </c>
      <c r="O248" s="17">
        <f>O250+O252+O254+O256+O258+O260+O262+O264+O266</f>
        <v>76116</v>
      </c>
      <c r="P248" s="19">
        <f>SUM(N248:O248)</f>
        <v>76116</v>
      </c>
      <c r="Q248" s="20">
        <f>P248+M248+J248</f>
        <v>186644</v>
      </c>
    </row>
    <row r="249" spans="1:17" ht="13.5" thickBot="1" x14ac:dyDescent="0.25">
      <c r="A249" s="126"/>
      <c r="B249" s="127"/>
      <c r="C249" s="129"/>
      <c r="D249" s="122"/>
      <c r="E249" s="21">
        <f t="shared" si="113"/>
        <v>0</v>
      </c>
      <c r="F249" s="22">
        <f t="shared" si="113"/>
        <v>0</v>
      </c>
      <c r="G249" s="22">
        <f t="shared" si="113"/>
        <v>30063.84</v>
      </c>
      <c r="H249" s="22">
        <f t="shared" si="113"/>
        <v>0</v>
      </c>
      <c r="I249" s="22">
        <f t="shared" si="113"/>
        <v>6037.88</v>
      </c>
      <c r="J249" s="24">
        <f t="shared" ref="J249:J267" si="114">SUM(E249:I249)</f>
        <v>36101.72</v>
      </c>
      <c r="K249" s="53">
        <f>K251+K253+K255+K257+K259+K261+K263+K265+K267</f>
        <v>4600.58</v>
      </c>
      <c r="L249" s="22">
        <f>L251+L253+L255+L257+L259+L261+L263+L265+L267</f>
        <v>0</v>
      </c>
      <c r="M249" s="24">
        <f t="shared" ref="M249:M265" si="115">SUM(K249:L249)</f>
        <v>4600.58</v>
      </c>
      <c r="N249" s="53">
        <f>N251+N253+N255+N257+N259+N261+N263+N265+N267</f>
        <v>0</v>
      </c>
      <c r="O249" s="22">
        <f>O251+O253+O255+O257+O259+O261+O263+O265+O267</f>
        <v>31561.97</v>
      </c>
      <c r="P249" s="24">
        <f t="shared" ref="P249:P267" si="116">SUM(N249:O249)</f>
        <v>31561.97</v>
      </c>
      <c r="Q249" s="25">
        <f t="shared" ref="Q249:Q267" si="117">P249+M249+J249</f>
        <v>72264.27</v>
      </c>
    </row>
    <row r="250" spans="1:17" ht="12.75" customHeight="1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14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16"/>
        <v>0</v>
      </c>
      <c r="Q250" s="30">
        <f t="shared" si="117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15"/>
        <v>0</v>
      </c>
      <c r="N251" s="55"/>
      <c r="O251" s="43"/>
      <c r="P251" s="34">
        <f t="shared" si="116"/>
        <v>0</v>
      </c>
      <c r="Q251" s="35">
        <f t="shared" si="117"/>
        <v>0</v>
      </c>
    </row>
    <row r="252" spans="1:17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79900</v>
      </c>
      <c r="H252" s="38">
        <v>0</v>
      </c>
      <c r="I252" s="38">
        <v>0</v>
      </c>
      <c r="J252" s="29">
        <f t="shared" si="114"/>
        <v>79900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16"/>
        <v>0</v>
      </c>
      <c r="Q252" s="41">
        <f t="shared" si="117"/>
        <v>79900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30063.84</v>
      </c>
      <c r="H253" s="43"/>
      <c r="I253" s="43"/>
      <c r="J253" s="34">
        <f t="shared" si="114"/>
        <v>30063.84</v>
      </c>
      <c r="K253" s="55"/>
      <c r="L253" s="43"/>
      <c r="M253" s="34">
        <f t="shared" si="115"/>
        <v>0</v>
      </c>
      <c r="N253" s="55"/>
      <c r="O253" s="43"/>
      <c r="P253" s="34">
        <f t="shared" si="116"/>
        <v>0</v>
      </c>
      <c r="Q253" s="35">
        <f t="shared" si="117"/>
        <v>30063.84</v>
      </c>
    </row>
    <row r="254" spans="1:17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1590</v>
      </c>
      <c r="J254" s="29">
        <f t="shared" si="114"/>
        <v>1590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16"/>
        <v>28202</v>
      </c>
      <c r="Q254" s="41">
        <f t="shared" si="117"/>
        <v>29792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559.15</v>
      </c>
      <c r="J255" s="34">
        <f t="shared" si="114"/>
        <v>559.15</v>
      </c>
      <c r="K255" s="55"/>
      <c r="L255" s="43"/>
      <c r="M255" s="34">
        <f t="shared" si="115"/>
        <v>0</v>
      </c>
      <c r="N255" s="55"/>
      <c r="O255" s="43">
        <v>11750.65</v>
      </c>
      <c r="P255" s="34">
        <f t="shared" si="116"/>
        <v>11750.65</v>
      </c>
      <c r="Q255" s="35">
        <f t="shared" si="117"/>
        <v>12309.8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14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16"/>
        <v>0</v>
      </c>
      <c r="Q256" s="41">
        <f t="shared" si="117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14"/>
        <v>0</v>
      </c>
      <c r="K257" s="55">
        <v>0</v>
      </c>
      <c r="L257" s="43"/>
      <c r="M257" s="34">
        <f t="shared" si="115"/>
        <v>0</v>
      </c>
      <c r="N257" s="55"/>
      <c r="O257" s="43"/>
      <c r="P257" s="34">
        <f t="shared" si="116"/>
        <v>0</v>
      </c>
      <c r="Q257" s="35">
        <f t="shared" si="117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14"/>
        <v>166</v>
      </c>
      <c r="K258" s="44">
        <v>5000</v>
      </c>
      <c r="L258" s="38">
        <v>0</v>
      </c>
      <c r="M258" s="40">
        <f>SUM(K258:L258)</f>
        <v>5000</v>
      </c>
      <c r="N258" s="44">
        <v>0</v>
      </c>
      <c r="O258" s="38">
        <v>0</v>
      </c>
      <c r="P258" s="40">
        <f t="shared" si="116"/>
        <v>0</v>
      </c>
      <c r="Q258" s="41">
        <f t="shared" si="117"/>
        <v>5166</v>
      </c>
    </row>
    <row r="259" spans="1:17" x14ac:dyDescent="0.2">
      <c r="A259" s="111"/>
      <c r="B259" s="113"/>
      <c r="C259" s="115"/>
      <c r="D259" s="36"/>
      <c r="E259" s="42"/>
      <c r="F259" s="43"/>
      <c r="G259" s="43">
        <v>0</v>
      </c>
      <c r="H259" s="43"/>
      <c r="I259" s="43"/>
      <c r="J259" s="34">
        <f t="shared" si="114"/>
        <v>0</v>
      </c>
      <c r="K259" s="55">
        <v>4600.58</v>
      </c>
      <c r="L259" s="43"/>
      <c r="M259" s="34">
        <f t="shared" si="115"/>
        <v>4600.58</v>
      </c>
      <c r="N259" s="55"/>
      <c r="O259" s="43"/>
      <c r="P259" s="34">
        <f t="shared" si="116"/>
        <v>0</v>
      </c>
      <c r="Q259" s="35">
        <f t="shared" si="117"/>
        <v>4600.58</v>
      </c>
    </row>
    <row r="260" spans="1:17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3552</v>
      </c>
      <c r="J260" s="29">
        <f t="shared" si="114"/>
        <v>3552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16"/>
        <v>0</v>
      </c>
      <c r="Q260" s="41">
        <f t="shared" si="117"/>
        <v>3552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1528.21</v>
      </c>
      <c r="J261" s="34">
        <f t="shared" si="114"/>
        <v>1528.21</v>
      </c>
      <c r="K261" s="55"/>
      <c r="L261" s="43"/>
      <c r="M261" s="34">
        <f t="shared" si="115"/>
        <v>0</v>
      </c>
      <c r="N261" s="55"/>
      <c r="O261" s="43"/>
      <c r="P261" s="34">
        <f t="shared" si="116"/>
        <v>0</v>
      </c>
      <c r="Q261" s="35">
        <f t="shared" si="117"/>
        <v>1528.21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4317</v>
      </c>
      <c r="J262" s="29">
        <f t="shared" si="114"/>
        <v>4317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15044</v>
      </c>
      <c r="P262" s="40">
        <f t="shared" si="116"/>
        <v>15044</v>
      </c>
      <c r="Q262" s="41">
        <f t="shared" si="117"/>
        <v>19361</v>
      </c>
    </row>
    <row r="263" spans="1:17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1841.53</v>
      </c>
      <c r="J263" s="34">
        <f t="shared" si="114"/>
        <v>1841.53</v>
      </c>
      <c r="K263" s="55"/>
      <c r="L263" s="43"/>
      <c r="M263" s="34">
        <f t="shared" si="115"/>
        <v>0</v>
      </c>
      <c r="N263" s="55"/>
      <c r="O263" s="43">
        <v>6220.24</v>
      </c>
      <c r="P263" s="34">
        <f t="shared" si="116"/>
        <v>6220.24</v>
      </c>
      <c r="Q263" s="35">
        <f t="shared" si="117"/>
        <v>8061.7699999999995</v>
      </c>
    </row>
    <row r="264" spans="1:17" ht="12.7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4913</v>
      </c>
      <c r="J264" s="29">
        <f t="shared" si="114"/>
        <v>4913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16466</v>
      </c>
      <c r="P264" s="40">
        <f t="shared" si="116"/>
        <v>16466</v>
      </c>
      <c r="Q264" s="41">
        <f t="shared" si="117"/>
        <v>21379</v>
      </c>
    </row>
    <row r="265" spans="1:17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2108.9899999999998</v>
      </c>
      <c r="J265" s="34">
        <f t="shared" si="114"/>
        <v>2108.9899999999998</v>
      </c>
      <c r="K265" s="55"/>
      <c r="L265" s="43"/>
      <c r="M265" s="34">
        <f t="shared" si="115"/>
        <v>0</v>
      </c>
      <c r="N265" s="55"/>
      <c r="O265" s="43">
        <v>6817.97</v>
      </c>
      <c r="P265" s="34">
        <f t="shared" si="116"/>
        <v>6817.97</v>
      </c>
      <c r="Q265" s="35">
        <f t="shared" si="117"/>
        <v>8926.9599999999991</v>
      </c>
    </row>
    <row r="266" spans="1:17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14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16404</v>
      </c>
      <c r="P266" s="40">
        <f t="shared" si="116"/>
        <v>16404</v>
      </c>
      <c r="Q266" s="41">
        <f t="shared" si="117"/>
        <v>16404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14"/>
        <v>0</v>
      </c>
      <c r="K267" s="56"/>
      <c r="L267" s="45"/>
      <c r="M267" s="24">
        <v>0</v>
      </c>
      <c r="N267" s="56"/>
      <c r="O267" s="45">
        <v>6773.11</v>
      </c>
      <c r="P267" s="24">
        <f t="shared" si="116"/>
        <v>6773.11</v>
      </c>
      <c r="Q267" s="25">
        <f t="shared" si="117"/>
        <v>6773.11</v>
      </c>
    </row>
    <row r="268" spans="1:17" ht="13.5" customHeight="1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I270" si="118">E271+E273+E275+E277+E295+E297+E299+E321+E323+E325</f>
        <v>308417</v>
      </c>
      <c r="F269" s="17">
        <f t="shared" si="118"/>
        <v>110645</v>
      </c>
      <c r="G269" s="17">
        <f>G271+G273+G275+G277+G295+G297+G299+G323+G325</f>
        <v>92437</v>
      </c>
      <c r="H269" s="17">
        <f>H271+H273+H275+H277+H295+H297+H299+H323+H325+H327</f>
        <v>9156</v>
      </c>
      <c r="I269" s="17">
        <f t="shared" si="118"/>
        <v>0</v>
      </c>
      <c r="J269" s="19">
        <f>SUM(E269:I269)</f>
        <v>520655</v>
      </c>
      <c r="K269" s="52">
        <f>K271+K273+K275+K277+K295+K297+K299+K321+K323+K325</f>
        <v>0</v>
      </c>
      <c r="L269" s="17">
        <f>L271+L273+L275+L277+L295+L297+L299+L321+L323+L325</f>
        <v>0</v>
      </c>
      <c r="M269" s="19">
        <f>SUM(K269:L269)</f>
        <v>0</v>
      </c>
      <c r="N269" s="52">
        <f>N271+N273+N275+N277+N295+N297+N299+N321+N323+N325</f>
        <v>0</v>
      </c>
      <c r="O269" s="17">
        <f>O271+O273+O275+O277+O295+O297+O299+O321+O323+O325</f>
        <v>0</v>
      </c>
      <c r="P269" s="18">
        <f>SUM(N269:O269)</f>
        <v>0</v>
      </c>
      <c r="Q269" s="62">
        <f>P269+M269+J269</f>
        <v>520655</v>
      </c>
    </row>
    <row r="270" spans="1:17" ht="13.5" thickBot="1" x14ac:dyDescent="0.25">
      <c r="A270" s="126"/>
      <c r="B270" s="127"/>
      <c r="C270" s="129"/>
      <c r="D270" s="122"/>
      <c r="E270" s="21">
        <f>E272+E274+E276+E278+E296+E298+E300+E322+E324+E326</f>
        <v>118639.65</v>
      </c>
      <c r="F270" s="22">
        <f t="shared" si="118"/>
        <v>42363.67</v>
      </c>
      <c r="G270" s="22">
        <f>G272+G274+G276+G278+G296+G298+G300+G324+G326</f>
        <v>57713.430000000008</v>
      </c>
      <c r="H270" s="22">
        <f>H272+H274+H276+H278+H296+H298+H300+H328+H324+H326</f>
        <v>2295.1799999999998</v>
      </c>
      <c r="I270" s="22">
        <f t="shared" si="118"/>
        <v>0</v>
      </c>
      <c r="J270" s="24">
        <f>SUM(E270:I270)</f>
        <v>221011.93</v>
      </c>
      <c r="K270" s="53">
        <f>K272+K274+K276+K278+K296+K298+K300+K322+K324+K326</f>
        <v>0</v>
      </c>
      <c r="L270" s="22">
        <f>L272+L274+L276+L278+L296+L298+L300+L322+L324+L326</f>
        <v>0</v>
      </c>
      <c r="M270" s="24">
        <f>SUM(K270:L270)</f>
        <v>0</v>
      </c>
      <c r="N270" s="53">
        <f>N272+N274+N276+N278+N296+N298+N300+N322+N324+N326</f>
        <v>0</v>
      </c>
      <c r="O270" s="22">
        <f>O272+O274+O276+O278+O296+O298+O300+O322+O324+O326+O328</f>
        <v>0</v>
      </c>
      <c r="P270" s="23">
        <f>SUM(N270:O270)</f>
        <v>0</v>
      </c>
      <c r="Q270" s="63">
        <f>P270+M270+J270</f>
        <v>221011.93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110645</v>
      </c>
      <c r="G271" s="27">
        <v>0</v>
      </c>
      <c r="H271" s="27">
        <v>0</v>
      </c>
      <c r="I271" s="27">
        <v>0</v>
      </c>
      <c r="J271" s="29">
        <f t="shared" ref="J271:J297" si="119">SUM(E271:I271)</f>
        <v>419062</v>
      </c>
      <c r="K271" s="54"/>
      <c r="L271" s="27">
        <v>0</v>
      </c>
      <c r="M271" s="29">
        <f t="shared" ref="M271:M283" si="120">SUM(K271:L271)</f>
        <v>0</v>
      </c>
      <c r="N271" s="54">
        <v>0</v>
      </c>
      <c r="O271" s="27">
        <v>0</v>
      </c>
      <c r="P271" s="28">
        <f t="shared" ref="P271:P327" si="121">SUM(N271:O271)</f>
        <v>0</v>
      </c>
      <c r="Q271" s="64">
        <f t="shared" ref="Q271:Q328" si="122">P271+M271+J271</f>
        <v>419062</v>
      </c>
    </row>
    <row r="272" spans="1:17" x14ac:dyDescent="0.2">
      <c r="A272" s="111"/>
      <c r="B272" s="113"/>
      <c r="C272" s="115"/>
      <c r="D272" s="36"/>
      <c r="E272" s="42">
        <v>118639.65</v>
      </c>
      <c r="F272" s="43">
        <v>42363.67</v>
      </c>
      <c r="G272" s="43"/>
      <c r="H272" s="43"/>
      <c r="I272" s="43"/>
      <c r="J272" s="34">
        <f t="shared" si="119"/>
        <v>161003.32</v>
      </c>
      <c r="K272" s="55"/>
      <c r="L272" s="43"/>
      <c r="M272" s="34">
        <f t="shared" si="120"/>
        <v>0</v>
      </c>
      <c r="N272" s="55"/>
      <c r="O272" s="43"/>
      <c r="P272" s="33">
        <f t="shared" si="121"/>
        <v>0</v>
      </c>
      <c r="Q272" s="65">
        <f t="shared" si="122"/>
        <v>161003.32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9"/>
        <v>2000</v>
      </c>
      <c r="K273" s="44">
        <v>0</v>
      </c>
      <c r="L273" s="38">
        <v>0</v>
      </c>
      <c r="M273" s="40">
        <f t="shared" si="120"/>
        <v>0</v>
      </c>
      <c r="N273" s="44">
        <v>0</v>
      </c>
      <c r="O273" s="38">
        <v>0</v>
      </c>
      <c r="P273" s="39">
        <f t="shared" si="121"/>
        <v>0</v>
      </c>
      <c r="Q273" s="66">
        <f t="shared" si="122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639.22</v>
      </c>
      <c r="H274" s="43"/>
      <c r="I274" s="43"/>
      <c r="J274" s="34">
        <f t="shared" si="119"/>
        <v>639.22</v>
      </c>
      <c r="K274" s="55"/>
      <c r="L274" s="43"/>
      <c r="M274" s="34">
        <f t="shared" si="120"/>
        <v>0</v>
      </c>
      <c r="N274" s="55"/>
      <c r="O274" s="43"/>
      <c r="P274" s="33">
        <f t="shared" si="121"/>
        <v>0</v>
      </c>
      <c r="Q274" s="65">
        <f t="shared" si="122"/>
        <v>639.22</v>
      </c>
    </row>
    <row r="275" spans="1:17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9"/>
        <v>9630</v>
      </c>
      <c r="K275" s="44">
        <v>0</v>
      </c>
      <c r="L275" s="38">
        <v>0</v>
      </c>
      <c r="M275" s="40">
        <f t="shared" si="120"/>
        <v>0</v>
      </c>
      <c r="N275" s="44">
        <v>0</v>
      </c>
      <c r="O275" s="38">
        <v>0</v>
      </c>
      <c r="P275" s="39">
        <f t="shared" si="121"/>
        <v>0</v>
      </c>
      <c r="Q275" s="66">
        <f t="shared" si="122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6174.31</v>
      </c>
      <c r="H276" s="43"/>
      <c r="I276" s="43"/>
      <c r="J276" s="34">
        <f t="shared" si="119"/>
        <v>6174.31</v>
      </c>
      <c r="K276" s="55"/>
      <c r="L276" s="43"/>
      <c r="M276" s="34">
        <f t="shared" si="120"/>
        <v>0</v>
      </c>
      <c r="N276" s="55"/>
      <c r="O276" s="43"/>
      <c r="P276" s="33">
        <f t="shared" si="121"/>
        <v>0</v>
      </c>
      <c r="Q276" s="65">
        <f t="shared" si="122"/>
        <v>6174.31</v>
      </c>
    </row>
    <row r="277" spans="1:17" x14ac:dyDescent="0.2">
      <c r="A277" s="111" t="s">
        <v>212</v>
      </c>
      <c r="B277" s="113"/>
      <c r="C277" s="115" t="s">
        <v>216</v>
      </c>
      <c r="D277" s="36"/>
      <c r="E277" s="37">
        <f t="shared" ref="E277:I278" si="123">E279+E281+E283+E285+E287+E289+E291+E293</f>
        <v>0</v>
      </c>
      <c r="F277" s="38">
        <f t="shared" si="123"/>
        <v>0</v>
      </c>
      <c r="G277" s="38">
        <f t="shared" si="123"/>
        <v>14350</v>
      </c>
      <c r="H277" s="38">
        <f t="shared" si="123"/>
        <v>0</v>
      </c>
      <c r="I277" s="38">
        <f t="shared" si="123"/>
        <v>0</v>
      </c>
      <c r="J277" s="40">
        <f t="shared" si="119"/>
        <v>14350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20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21"/>
        <v>0</v>
      </c>
      <c r="Q277" s="66">
        <f t="shared" si="122"/>
        <v>14350</v>
      </c>
    </row>
    <row r="278" spans="1:17" x14ac:dyDescent="0.2">
      <c r="A278" s="111"/>
      <c r="B278" s="113"/>
      <c r="C278" s="115"/>
      <c r="D278" s="36"/>
      <c r="E278" s="31">
        <f t="shared" si="123"/>
        <v>0</v>
      </c>
      <c r="F278" s="32">
        <f t="shared" si="123"/>
        <v>0</v>
      </c>
      <c r="G278" s="32">
        <f t="shared" si="123"/>
        <v>8933.7099999999991</v>
      </c>
      <c r="H278" s="32">
        <f t="shared" si="123"/>
        <v>0</v>
      </c>
      <c r="I278" s="32">
        <f t="shared" si="123"/>
        <v>0</v>
      </c>
      <c r="J278" s="34">
        <f t="shared" si="119"/>
        <v>8933.7099999999991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20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21"/>
        <v>0</v>
      </c>
      <c r="Q278" s="65">
        <f t="shared" si="122"/>
        <v>8933.7099999999991</v>
      </c>
    </row>
    <row r="279" spans="1:17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3000</v>
      </c>
      <c r="H279" s="38">
        <v>0</v>
      </c>
      <c r="I279" s="38">
        <v>0</v>
      </c>
      <c r="J279" s="40">
        <f t="shared" si="119"/>
        <v>3000</v>
      </c>
      <c r="K279" s="44">
        <v>0</v>
      </c>
      <c r="L279" s="38">
        <v>0</v>
      </c>
      <c r="M279" s="40">
        <f t="shared" si="120"/>
        <v>0</v>
      </c>
      <c r="N279" s="44">
        <v>0</v>
      </c>
      <c r="O279" s="38">
        <v>0</v>
      </c>
      <c r="P279" s="39">
        <f t="shared" si="121"/>
        <v>0</v>
      </c>
      <c r="Q279" s="66">
        <f t="shared" si="122"/>
        <v>3000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3390.58</v>
      </c>
      <c r="H280" s="43"/>
      <c r="I280" s="43"/>
      <c r="J280" s="34">
        <f t="shared" si="119"/>
        <v>3390.58</v>
      </c>
      <c r="K280" s="55"/>
      <c r="L280" s="43"/>
      <c r="M280" s="34">
        <f t="shared" si="120"/>
        <v>0</v>
      </c>
      <c r="N280" s="55"/>
      <c r="O280" s="43"/>
      <c r="P280" s="33">
        <f t="shared" si="121"/>
        <v>0</v>
      </c>
      <c r="Q280" s="65">
        <f t="shared" si="122"/>
        <v>3390.58</v>
      </c>
    </row>
    <row r="281" spans="1:17" ht="12.75" customHeight="1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19"/>
        <v>150</v>
      </c>
      <c r="K281" s="44">
        <v>0</v>
      </c>
      <c r="L281" s="38">
        <v>0</v>
      </c>
      <c r="M281" s="40">
        <f t="shared" si="120"/>
        <v>0</v>
      </c>
      <c r="N281" s="44">
        <v>0</v>
      </c>
      <c r="O281" s="38">
        <v>0</v>
      </c>
      <c r="P281" s="39">
        <f t="shared" si="121"/>
        <v>0</v>
      </c>
      <c r="Q281" s="66">
        <f t="shared" si="122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19"/>
        <v>10.99</v>
      </c>
      <c r="K282" s="55"/>
      <c r="L282" s="43"/>
      <c r="M282" s="34">
        <f t="shared" si="120"/>
        <v>0</v>
      </c>
      <c r="N282" s="55"/>
      <c r="O282" s="43"/>
      <c r="P282" s="33">
        <f t="shared" si="121"/>
        <v>0</v>
      </c>
      <c r="Q282" s="65">
        <f t="shared" si="122"/>
        <v>10.99</v>
      </c>
    </row>
    <row r="283" spans="1:17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700</v>
      </c>
      <c r="H283" s="38">
        <v>0</v>
      </c>
      <c r="I283" s="38">
        <v>0</v>
      </c>
      <c r="J283" s="40">
        <f t="shared" si="119"/>
        <v>700</v>
      </c>
      <c r="K283" s="44">
        <v>0</v>
      </c>
      <c r="L283" s="38">
        <v>0</v>
      </c>
      <c r="M283" s="40">
        <f t="shared" si="120"/>
        <v>0</v>
      </c>
      <c r="N283" s="44">
        <v>0</v>
      </c>
      <c r="O283" s="38">
        <v>0</v>
      </c>
      <c r="P283" s="39">
        <f t="shared" si="121"/>
        <v>0</v>
      </c>
      <c r="Q283" s="66">
        <f t="shared" si="122"/>
        <v>700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19"/>
        <v>160.76</v>
      </c>
      <c r="K284" s="55"/>
      <c r="L284" s="43"/>
      <c r="M284" s="34">
        <f t="shared" ref="M284:M327" si="124">SUM(K284:L284)</f>
        <v>0</v>
      </c>
      <c r="N284" s="55"/>
      <c r="O284" s="43"/>
      <c r="P284" s="33">
        <f t="shared" si="121"/>
        <v>0</v>
      </c>
      <c r="Q284" s="65">
        <f t="shared" si="122"/>
        <v>160.76</v>
      </c>
    </row>
    <row r="285" spans="1:17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9"/>
        <v>0</v>
      </c>
      <c r="K285" s="44">
        <v>0</v>
      </c>
      <c r="L285" s="38">
        <v>0</v>
      </c>
      <c r="M285" s="40">
        <f t="shared" si="124"/>
        <v>0</v>
      </c>
      <c r="N285" s="44">
        <v>0</v>
      </c>
      <c r="O285" s="38">
        <v>0</v>
      </c>
      <c r="P285" s="39">
        <f t="shared" si="121"/>
        <v>0</v>
      </c>
      <c r="Q285" s="66">
        <f t="shared" si="122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9"/>
        <v>0</v>
      </c>
      <c r="K286" s="55"/>
      <c r="L286" s="43"/>
      <c r="M286" s="34">
        <f t="shared" si="124"/>
        <v>0</v>
      </c>
      <c r="N286" s="55"/>
      <c r="O286" s="43"/>
      <c r="P286" s="33">
        <f t="shared" si="121"/>
        <v>0</v>
      </c>
      <c r="Q286" s="65">
        <f t="shared" si="122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9"/>
        <v>8000</v>
      </c>
      <c r="K287" s="44">
        <v>0</v>
      </c>
      <c r="L287" s="38">
        <v>0</v>
      </c>
      <c r="M287" s="40">
        <f t="shared" si="124"/>
        <v>0</v>
      </c>
      <c r="N287" s="44">
        <v>0</v>
      </c>
      <c r="O287" s="38">
        <v>0</v>
      </c>
      <c r="P287" s="39">
        <f t="shared" si="121"/>
        <v>0</v>
      </c>
      <c r="Q287" s="66">
        <f t="shared" si="122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3490.38</v>
      </c>
      <c r="H288" s="43"/>
      <c r="I288" s="43"/>
      <c r="J288" s="34">
        <f t="shared" si="119"/>
        <v>3490.38</v>
      </c>
      <c r="K288" s="55"/>
      <c r="L288" s="43"/>
      <c r="M288" s="34">
        <f t="shared" si="124"/>
        <v>0</v>
      </c>
      <c r="N288" s="55"/>
      <c r="O288" s="43"/>
      <c r="P288" s="33">
        <f t="shared" si="121"/>
        <v>0</v>
      </c>
      <c r="Q288" s="65">
        <f t="shared" si="122"/>
        <v>3490.38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9"/>
        <v>500</v>
      </c>
      <c r="K289" s="44">
        <v>0</v>
      </c>
      <c r="L289" s="38">
        <v>0</v>
      </c>
      <c r="M289" s="40">
        <f t="shared" si="124"/>
        <v>0</v>
      </c>
      <c r="N289" s="44">
        <v>0</v>
      </c>
      <c r="O289" s="38">
        <v>0</v>
      </c>
      <c r="P289" s="39">
        <f t="shared" si="121"/>
        <v>0</v>
      </c>
      <c r="Q289" s="66">
        <f t="shared" si="122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387</v>
      </c>
      <c r="H290" s="43"/>
      <c r="I290" s="43"/>
      <c r="J290" s="34">
        <f t="shared" si="119"/>
        <v>387</v>
      </c>
      <c r="K290" s="55"/>
      <c r="L290" s="43"/>
      <c r="M290" s="34">
        <f t="shared" si="124"/>
        <v>0</v>
      </c>
      <c r="N290" s="55"/>
      <c r="O290" s="43"/>
      <c r="P290" s="33">
        <f t="shared" si="121"/>
        <v>0</v>
      </c>
      <c r="Q290" s="65">
        <f t="shared" si="122"/>
        <v>387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19"/>
        <v>500</v>
      </c>
      <c r="K291" s="44">
        <v>0</v>
      </c>
      <c r="L291" s="38">
        <v>0</v>
      </c>
      <c r="M291" s="40">
        <f t="shared" si="124"/>
        <v>0</v>
      </c>
      <c r="N291" s="44">
        <v>0</v>
      </c>
      <c r="O291" s="38">
        <v>0</v>
      </c>
      <c r="P291" s="39">
        <f t="shared" si="121"/>
        <v>0</v>
      </c>
      <c r="Q291" s="66">
        <f t="shared" si="122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0</v>
      </c>
      <c r="H292" s="43"/>
      <c r="I292" s="43"/>
      <c r="J292" s="34">
        <f t="shared" si="119"/>
        <v>0</v>
      </c>
      <c r="K292" s="55"/>
      <c r="L292" s="43"/>
      <c r="M292" s="34">
        <f t="shared" si="124"/>
        <v>0</v>
      </c>
      <c r="N292" s="55"/>
      <c r="O292" s="43"/>
      <c r="P292" s="33">
        <f t="shared" si="121"/>
        <v>0</v>
      </c>
      <c r="Q292" s="65">
        <f t="shared" si="122"/>
        <v>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1500</v>
      </c>
      <c r="H293" s="38">
        <v>0</v>
      </c>
      <c r="I293" s="38">
        <v>0</v>
      </c>
      <c r="J293" s="40">
        <f t="shared" si="119"/>
        <v>1500</v>
      </c>
      <c r="K293" s="44">
        <v>0</v>
      </c>
      <c r="L293" s="38">
        <v>0</v>
      </c>
      <c r="M293" s="40">
        <f t="shared" si="124"/>
        <v>0</v>
      </c>
      <c r="N293" s="44">
        <v>0</v>
      </c>
      <c r="O293" s="38">
        <v>0</v>
      </c>
      <c r="P293" s="39">
        <f t="shared" si="121"/>
        <v>0</v>
      </c>
      <c r="Q293" s="66">
        <f t="shared" si="122"/>
        <v>1500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1494</v>
      </c>
      <c r="H294" s="43"/>
      <c r="I294" s="43"/>
      <c r="J294" s="34">
        <f t="shared" si="119"/>
        <v>1494</v>
      </c>
      <c r="K294" s="55"/>
      <c r="L294" s="43"/>
      <c r="M294" s="34">
        <f t="shared" si="124"/>
        <v>0</v>
      </c>
      <c r="N294" s="55"/>
      <c r="O294" s="43"/>
      <c r="P294" s="33">
        <f t="shared" si="121"/>
        <v>0</v>
      </c>
      <c r="Q294" s="65">
        <f t="shared" si="122"/>
        <v>1494</v>
      </c>
    </row>
    <row r="295" spans="1:17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15300</v>
      </c>
      <c r="H295" s="38">
        <v>0</v>
      </c>
      <c r="I295" s="38">
        <v>0</v>
      </c>
      <c r="J295" s="40">
        <f t="shared" si="119"/>
        <v>15300</v>
      </c>
      <c r="K295" s="44">
        <v>0</v>
      </c>
      <c r="L295" s="38">
        <v>0</v>
      </c>
      <c r="M295" s="40">
        <f t="shared" si="124"/>
        <v>0</v>
      </c>
      <c r="N295" s="44">
        <v>0</v>
      </c>
      <c r="O295" s="38">
        <v>0</v>
      </c>
      <c r="P295" s="39">
        <f t="shared" si="121"/>
        <v>0</v>
      </c>
      <c r="Q295" s="66">
        <f t="shared" si="122"/>
        <v>15300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8349.02</v>
      </c>
      <c r="H296" s="43"/>
      <c r="I296" s="43"/>
      <c r="J296" s="34">
        <f t="shared" si="119"/>
        <v>8349.02</v>
      </c>
      <c r="K296" s="55"/>
      <c r="L296" s="43"/>
      <c r="M296" s="34">
        <f t="shared" si="124"/>
        <v>0</v>
      </c>
      <c r="N296" s="55"/>
      <c r="O296" s="43"/>
      <c r="P296" s="33">
        <f t="shared" si="121"/>
        <v>0</v>
      </c>
      <c r="Q296" s="65">
        <f t="shared" si="122"/>
        <v>8349.02</v>
      </c>
    </row>
    <row r="297" spans="1:17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50</v>
      </c>
      <c r="H297" s="38">
        <v>0</v>
      </c>
      <c r="I297" s="38">
        <v>0</v>
      </c>
      <c r="J297" s="40">
        <f t="shared" si="119"/>
        <v>50</v>
      </c>
      <c r="K297" s="44">
        <v>0</v>
      </c>
      <c r="L297" s="38">
        <v>0</v>
      </c>
      <c r="M297" s="40">
        <f t="shared" si="124"/>
        <v>0</v>
      </c>
      <c r="N297" s="44">
        <v>0</v>
      </c>
      <c r="O297" s="38">
        <v>0</v>
      </c>
      <c r="P297" s="39">
        <f t="shared" si="121"/>
        <v>0</v>
      </c>
      <c r="Q297" s="66">
        <f t="shared" si="122"/>
        <v>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25">SUM(E298:I298)</f>
        <v>0</v>
      </c>
      <c r="K298" s="55"/>
      <c r="L298" s="43"/>
      <c r="M298" s="34">
        <f t="shared" si="124"/>
        <v>0</v>
      </c>
      <c r="N298" s="55"/>
      <c r="O298" s="43"/>
      <c r="P298" s="33">
        <f t="shared" si="121"/>
        <v>0</v>
      </c>
      <c r="Q298" s="65">
        <f t="shared" si="122"/>
        <v>0</v>
      </c>
    </row>
    <row r="299" spans="1:17" ht="12.75" customHeight="1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51107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25"/>
        <v>51107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24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21"/>
        <v>0</v>
      </c>
      <c r="Q299" s="66">
        <f t="shared" si="122"/>
        <v>51107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33617.170000000006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25"/>
        <v>33617.170000000006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24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21"/>
        <v>0</v>
      </c>
      <c r="Q300" s="65">
        <f t="shared" si="122"/>
        <v>33617.170000000006</v>
      </c>
    </row>
    <row r="301" spans="1:17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25"/>
        <v>2000</v>
      </c>
      <c r="K301" s="44">
        <v>0</v>
      </c>
      <c r="L301" s="38">
        <v>0</v>
      </c>
      <c r="M301" s="40">
        <f t="shared" si="124"/>
        <v>0</v>
      </c>
      <c r="N301" s="44">
        <v>0</v>
      </c>
      <c r="O301" s="38">
        <v>0</v>
      </c>
      <c r="P301" s="39">
        <f t="shared" si="121"/>
        <v>0</v>
      </c>
      <c r="Q301" s="66">
        <f t="shared" si="122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717</v>
      </c>
      <c r="H302" s="43"/>
      <c r="I302" s="43"/>
      <c r="J302" s="34">
        <f t="shared" si="125"/>
        <v>717</v>
      </c>
      <c r="K302" s="55"/>
      <c r="L302" s="43"/>
      <c r="M302" s="34">
        <f t="shared" si="124"/>
        <v>0</v>
      </c>
      <c r="N302" s="55"/>
      <c r="O302" s="43"/>
      <c r="P302" s="33">
        <f t="shared" si="121"/>
        <v>0</v>
      </c>
      <c r="Q302" s="65">
        <f t="shared" si="122"/>
        <v>717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25"/>
        <v>5800</v>
      </c>
      <c r="K303" s="44">
        <v>0</v>
      </c>
      <c r="L303" s="38">
        <v>0</v>
      </c>
      <c r="M303" s="40">
        <f t="shared" si="124"/>
        <v>0</v>
      </c>
      <c r="N303" s="44">
        <v>0</v>
      </c>
      <c r="O303" s="38">
        <v>0</v>
      </c>
      <c r="P303" s="39">
        <f t="shared" si="121"/>
        <v>0</v>
      </c>
      <c r="Q303" s="66">
        <f t="shared" si="122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1824.55</v>
      </c>
      <c r="H304" s="43"/>
      <c r="I304" s="43"/>
      <c r="J304" s="34">
        <f t="shared" si="125"/>
        <v>1824.55</v>
      </c>
      <c r="K304" s="55"/>
      <c r="L304" s="43"/>
      <c r="M304" s="34">
        <f t="shared" si="124"/>
        <v>0</v>
      </c>
      <c r="N304" s="55"/>
      <c r="O304" s="43"/>
      <c r="P304" s="33">
        <f t="shared" si="121"/>
        <v>0</v>
      </c>
      <c r="Q304" s="65">
        <f t="shared" si="122"/>
        <v>1824.55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5000</v>
      </c>
      <c r="H305" s="38">
        <v>0</v>
      </c>
      <c r="I305" s="38">
        <v>0</v>
      </c>
      <c r="J305" s="40">
        <f t="shared" si="125"/>
        <v>5000</v>
      </c>
      <c r="K305" s="44">
        <v>0</v>
      </c>
      <c r="L305" s="38">
        <v>0</v>
      </c>
      <c r="M305" s="40">
        <f t="shared" si="124"/>
        <v>0</v>
      </c>
      <c r="N305" s="44">
        <v>0</v>
      </c>
      <c r="O305" s="38">
        <v>0</v>
      </c>
      <c r="P305" s="39">
        <f t="shared" si="121"/>
        <v>0</v>
      </c>
      <c r="Q305" s="66">
        <f t="shared" si="122"/>
        <v>5000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1038</v>
      </c>
      <c r="H306" s="43"/>
      <c r="I306" s="43"/>
      <c r="J306" s="34">
        <f t="shared" si="125"/>
        <v>1038</v>
      </c>
      <c r="K306" s="55"/>
      <c r="L306" s="43"/>
      <c r="M306" s="34">
        <f t="shared" si="124"/>
        <v>0</v>
      </c>
      <c r="N306" s="55"/>
      <c r="O306" s="43"/>
      <c r="P306" s="33">
        <f t="shared" si="121"/>
        <v>0</v>
      </c>
      <c r="Q306" s="65">
        <f t="shared" si="122"/>
        <v>1038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25"/>
        <v>106</v>
      </c>
      <c r="K307" s="44">
        <v>0</v>
      </c>
      <c r="L307" s="38">
        <v>0</v>
      </c>
      <c r="M307" s="40">
        <f t="shared" si="124"/>
        <v>0</v>
      </c>
      <c r="N307" s="44">
        <v>0</v>
      </c>
      <c r="O307" s="38">
        <v>0</v>
      </c>
      <c r="P307" s="39">
        <f t="shared" si="121"/>
        <v>0</v>
      </c>
      <c r="Q307" s="66">
        <f t="shared" si="122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25"/>
        <v>100.55</v>
      </c>
      <c r="K308" s="55"/>
      <c r="L308" s="43"/>
      <c r="M308" s="34">
        <f t="shared" si="124"/>
        <v>0</v>
      </c>
      <c r="N308" s="55"/>
      <c r="O308" s="43"/>
      <c r="P308" s="33">
        <f t="shared" si="121"/>
        <v>0</v>
      </c>
      <c r="Q308" s="65">
        <f t="shared" si="122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25"/>
        <v>2300</v>
      </c>
      <c r="K309" s="44">
        <v>0</v>
      </c>
      <c r="L309" s="38">
        <v>0</v>
      </c>
      <c r="M309" s="40">
        <f t="shared" si="124"/>
        <v>0</v>
      </c>
      <c r="N309" s="44">
        <v>0</v>
      </c>
      <c r="O309" s="38">
        <v>0</v>
      </c>
      <c r="P309" s="39">
        <f t="shared" si="121"/>
        <v>0</v>
      </c>
      <c r="Q309" s="66">
        <f t="shared" si="122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1489.37</v>
      </c>
      <c r="H310" s="43"/>
      <c r="I310" s="43"/>
      <c r="J310" s="34">
        <f t="shared" si="125"/>
        <v>1489.37</v>
      </c>
      <c r="K310" s="55"/>
      <c r="L310" s="43"/>
      <c r="M310" s="34">
        <f t="shared" si="124"/>
        <v>0</v>
      </c>
      <c r="N310" s="55"/>
      <c r="O310" s="43"/>
      <c r="P310" s="33">
        <f t="shared" si="121"/>
        <v>0</v>
      </c>
      <c r="Q310" s="65">
        <f t="shared" si="122"/>
        <v>1489.37</v>
      </c>
    </row>
    <row r="311" spans="1:17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25"/>
        <v>13700</v>
      </c>
      <c r="K311" s="44">
        <v>0</v>
      </c>
      <c r="L311" s="38">
        <v>0</v>
      </c>
      <c r="M311" s="40">
        <f t="shared" si="124"/>
        <v>0</v>
      </c>
      <c r="N311" s="44">
        <v>0</v>
      </c>
      <c r="O311" s="38">
        <v>0</v>
      </c>
      <c r="P311" s="39">
        <f t="shared" si="121"/>
        <v>0</v>
      </c>
      <c r="Q311" s="66">
        <f t="shared" si="122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16295.75</v>
      </c>
      <c r="H312" s="43"/>
      <c r="I312" s="43"/>
      <c r="J312" s="34">
        <f t="shared" si="125"/>
        <v>16295.75</v>
      </c>
      <c r="K312" s="55"/>
      <c r="L312" s="43"/>
      <c r="M312" s="34">
        <f t="shared" si="124"/>
        <v>0</v>
      </c>
      <c r="N312" s="55"/>
      <c r="O312" s="43"/>
      <c r="P312" s="33">
        <f t="shared" si="121"/>
        <v>0</v>
      </c>
      <c r="Q312" s="65">
        <f t="shared" si="122"/>
        <v>16295.75</v>
      </c>
    </row>
    <row r="313" spans="1:17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6200</v>
      </c>
      <c r="H313" s="38">
        <v>0</v>
      </c>
      <c r="I313" s="38">
        <v>0</v>
      </c>
      <c r="J313" s="40">
        <f t="shared" si="125"/>
        <v>6200</v>
      </c>
      <c r="K313" s="44">
        <v>0</v>
      </c>
      <c r="L313" s="38">
        <v>0</v>
      </c>
      <c r="M313" s="40">
        <f t="shared" si="124"/>
        <v>0</v>
      </c>
      <c r="N313" s="44">
        <v>0</v>
      </c>
      <c r="O313" s="38">
        <v>0</v>
      </c>
      <c r="P313" s="39">
        <f t="shared" si="121"/>
        <v>0</v>
      </c>
      <c r="Q313" s="66">
        <f t="shared" si="122"/>
        <v>6200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3459.13</v>
      </c>
      <c r="H314" s="43"/>
      <c r="I314" s="43"/>
      <c r="J314" s="34">
        <f t="shared" si="125"/>
        <v>3459.13</v>
      </c>
      <c r="K314" s="55"/>
      <c r="L314" s="43"/>
      <c r="M314" s="34">
        <f t="shared" si="124"/>
        <v>0</v>
      </c>
      <c r="N314" s="55"/>
      <c r="O314" s="43"/>
      <c r="P314" s="33">
        <f t="shared" si="121"/>
        <v>0</v>
      </c>
      <c r="Q314" s="65">
        <f t="shared" si="122"/>
        <v>3459.13</v>
      </c>
    </row>
    <row r="315" spans="1:17" ht="12.75" customHeight="1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25"/>
        <v>3000</v>
      </c>
      <c r="K315" s="44">
        <v>0</v>
      </c>
      <c r="L315" s="38">
        <v>0</v>
      </c>
      <c r="M315" s="40">
        <f t="shared" si="124"/>
        <v>0</v>
      </c>
      <c r="N315" s="44">
        <v>0</v>
      </c>
      <c r="O315" s="38">
        <v>0</v>
      </c>
      <c r="P315" s="39">
        <f t="shared" si="121"/>
        <v>0</v>
      </c>
      <c r="Q315" s="66">
        <f t="shared" si="122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936.79</v>
      </c>
      <c r="H316" s="43"/>
      <c r="I316" s="43"/>
      <c r="J316" s="34">
        <f t="shared" si="125"/>
        <v>936.79</v>
      </c>
      <c r="K316" s="55"/>
      <c r="L316" s="43"/>
      <c r="M316" s="34">
        <f t="shared" si="124"/>
        <v>0</v>
      </c>
      <c r="N316" s="55"/>
      <c r="O316" s="43"/>
      <c r="P316" s="33">
        <f t="shared" si="121"/>
        <v>0</v>
      </c>
      <c r="Q316" s="65">
        <f t="shared" si="122"/>
        <v>936.79</v>
      </c>
    </row>
    <row r="317" spans="1:17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12000</v>
      </c>
      <c r="H317" s="38">
        <v>0</v>
      </c>
      <c r="I317" s="38">
        <v>0</v>
      </c>
      <c r="J317" s="40">
        <f t="shared" si="125"/>
        <v>12000</v>
      </c>
      <c r="K317" s="44">
        <v>0</v>
      </c>
      <c r="L317" s="38">
        <v>0</v>
      </c>
      <c r="M317" s="40">
        <f t="shared" si="124"/>
        <v>0</v>
      </c>
      <c r="N317" s="44">
        <v>0</v>
      </c>
      <c r="O317" s="38">
        <v>0</v>
      </c>
      <c r="P317" s="39">
        <f t="shared" si="121"/>
        <v>0</v>
      </c>
      <c r="Q317" s="66">
        <f t="shared" si="122"/>
        <v>12000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6789.29</v>
      </c>
      <c r="H318" s="43"/>
      <c r="I318" s="43"/>
      <c r="J318" s="34">
        <f t="shared" si="125"/>
        <v>6789.29</v>
      </c>
      <c r="K318" s="55"/>
      <c r="L318" s="43"/>
      <c r="M318" s="34">
        <f t="shared" si="124"/>
        <v>0</v>
      </c>
      <c r="N318" s="55"/>
      <c r="O318" s="43"/>
      <c r="P318" s="33">
        <f t="shared" si="121"/>
        <v>0</v>
      </c>
      <c r="Q318" s="65">
        <f t="shared" si="122"/>
        <v>6789.29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25"/>
        <v>0</v>
      </c>
      <c r="K319" s="44">
        <v>0</v>
      </c>
      <c r="L319" s="38">
        <v>0</v>
      </c>
      <c r="M319" s="40">
        <f t="shared" si="124"/>
        <v>0</v>
      </c>
      <c r="N319" s="44">
        <v>0</v>
      </c>
      <c r="O319" s="38">
        <v>0</v>
      </c>
      <c r="P319" s="39">
        <f t="shared" si="121"/>
        <v>0</v>
      </c>
      <c r="Q319" s="66">
        <f t="shared" si="122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25"/>
        <v>0</v>
      </c>
      <c r="K320" s="55"/>
      <c r="L320" s="43"/>
      <c r="M320" s="34">
        <f t="shared" si="124"/>
        <v>0</v>
      </c>
      <c r="N320" s="55"/>
      <c r="O320" s="43"/>
      <c r="P320" s="33">
        <f t="shared" si="121"/>
        <v>0</v>
      </c>
      <c r="Q320" s="65">
        <f t="shared" si="122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25"/>
        <v>1001</v>
      </c>
      <c r="K321" s="44">
        <v>0</v>
      </c>
      <c r="L321" s="38">
        <v>0</v>
      </c>
      <c r="M321" s="40">
        <f t="shared" si="124"/>
        <v>0</v>
      </c>
      <c r="N321" s="44">
        <v>0</v>
      </c>
      <c r="O321" s="38">
        <v>0</v>
      </c>
      <c r="P321" s="39">
        <f t="shared" si="121"/>
        <v>0</v>
      </c>
      <c r="Q321" s="66">
        <f t="shared" si="122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966.74</v>
      </c>
      <c r="H322" s="43"/>
      <c r="I322" s="43"/>
      <c r="J322" s="34">
        <f t="shared" si="125"/>
        <v>966.74</v>
      </c>
      <c r="K322" s="55"/>
      <c r="L322" s="43"/>
      <c r="M322" s="34">
        <f t="shared" si="124"/>
        <v>0</v>
      </c>
      <c r="N322" s="55"/>
      <c r="O322" s="43"/>
      <c r="P322" s="33">
        <f t="shared" si="121"/>
        <v>0</v>
      </c>
      <c r="Q322" s="65">
        <f t="shared" si="122"/>
        <v>966.74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25"/>
        <v>8506</v>
      </c>
      <c r="K323" s="44">
        <v>0</v>
      </c>
      <c r="L323" s="38">
        <v>0</v>
      </c>
      <c r="M323" s="40">
        <f t="shared" si="124"/>
        <v>0</v>
      </c>
      <c r="N323" s="44">
        <v>0</v>
      </c>
      <c r="O323" s="38">
        <v>0</v>
      </c>
      <c r="P323" s="39">
        <f t="shared" si="121"/>
        <v>0</v>
      </c>
      <c r="Q323" s="66">
        <f t="shared" si="122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2126.46</v>
      </c>
      <c r="I324" s="43"/>
      <c r="J324" s="34">
        <f t="shared" si="125"/>
        <v>2126.46</v>
      </c>
      <c r="K324" s="55"/>
      <c r="L324" s="43"/>
      <c r="M324" s="34">
        <f t="shared" si="124"/>
        <v>0</v>
      </c>
      <c r="N324" s="55"/>
      <c r="O324" s="43"/>
      <c r="P324" s="33">
        <f t="shared" si="121"/>
        <v>0</v>
      </c>
      <c r="Q324" s="65">
        <f t="shared" si="122"/>
        <v>2126.46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25"/>
        <v>650</v>
      </c>
      <c r="K325" s="44">
        <v>0</v>
      </c>
      <c r="L325" s="38">
        <v>0</v>
      </c>
      <c r="M325" s="40">
        <f t="shared" si="124"/>
        <v>0</v>
      </c>
      <c r="N325" s="44">
        <v>0</v>
      </c>
      <c r="O325" s="38">
        <v>0</v>
      </c>
      <c r="P325" s="39">
        <f t="shared" si="121"/>
        <v>0</v>
      </c>
      <c r="Q325" s="66">
        <f t="shared" si="122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168.72</v>
      </c>
      <c r="I326" s="43"/>
      <c r="J326" s="34">
        <f t="shared" si="125"/>
        <v>168.72</v>
      </c>
      <c r="K326" s="55"/>
      <c r="L326" s="43"/>
      <c r="M326" s="34">
        <f t="shared" si="124"/>
        <v>0</v>
      </c>
      <c r="N326" s="55"/>
      <c r="O326" s="43"/>
      <c r="P326" s="33">
        <f t="shared" si="121"/>
        <v>0</v>
      </c>
      <c r="Q326" s="65">
        <f t="shared" si="122"/>
        <v>168.72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5"/>
        <v>0</v>
      </c>
      <c r="K327" s="44">
        <v>0</v>
      </c>
      <c r="L327" s="38">
        <v>0</v>
      </c>
      <c r="M327" s="40">
        <f t="shared" si="124"/>
        <v>0</v>
      </c>
      <c r="N327" s="44">
        <v>0</v>
      </c>
      <c r="O327" s="38">
        <v>0</v>
      </c>
      <c r="P327" s="39">
        <f t="shared" si="121"/>
        <v>0</v>
      </c>
      <c r="Q327" s="66">
        <f t="shared" si="122"/>
        <v>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/>
      <c r="L328" s="45"/>
      <c r="M328" s="24">
        <f>SUM(K328:L328)</f>
        <v>0</v>
      </c>
      <c r="N328" s="56"/>
      <c r="O328" s="45"/>
      <c r="P328" s="23">
        <f>SUM(N328:O328)</f>
        <v>0</v>
      </c>
      <c r="Q328" s="63">
        <f t="shared" si="122"/>
        <v>0</v>
      </c>
    </row>
  </sheetData>
  <sheetProtection sheet="1" objects="1" scenarios="1"/>
  <mergeCells count="497">
    <mergeCell ref="Q1:Q2"/>
    <mergeCell ref="E2:E3"/>
    <mergeCell ref="F2:F3"/>
    <mergeCell ref="G2:G3"/>
    <mergeCell ref="H2:H3"/>
    <mergeCell ref="I2:I3"/>
    <mergeCell ref="C260:C261"/>
    <mergeCell ref="C262:C263"/>
    <mergeCell ref="D8:D9"/>
    <mergeCell ref="D36:D37"/>
    <mergeCell ref="C89:C90"/>
    <mergeCell ref="D116:D117"/>
    <mergeCell ref="D133:D134"/>
    <mergeCell ref="D225:D226"/>
    <mergeCell ref="D22:D23"/>
    <mergeCell ref="D39:D40"/>
    <mergeCell ref="D28:D29"/>
    <mergeCell ref="D177:D178"/>
    <mergeCell ref="C248:C249"/>
    <mergeCell ref="D248:D249"/>
    <mergeCell ref="C216:C217"/>
    <mergeCell ref="D184:D18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86:A187"/>
    <mergeCell ref="B186:B187"/>
    <mergeCell ref="C186:C187"/>
    <mergeCell ref="A188:A189"/>
    <mergeCell ref="B188:B189"/>
    <mergeCell ref="C188:C189"/>
    <mergeCell ref="A177:A178"/>
    <mergeCell ref="B177:B178"/>
    <mergeCell ref="C177:C178"/>
    <mergeCell ref="A184:B185"/>
    <mergeCell ref="C184:C185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D210:D211"/>
    <mergeCell ref="A206:A207"/>
    <mergeCell ref="B206:B207"/>
    <mergeCell ref="C206:C207"/>
    <mergeCell ref="A208:A209"/>
    <mergeCell ref="B208:B209"/>
    <mergeCell ref="C208:C209"/>
    <mergeCell ref="A220:A221"/>
    <mergeCell ref="B220:B221"/>
    <mergeCell ref="C220:C221"/>
    <mergeCell ref="A222:A223"/>
    <mergeCell ref="B222:B223"/>
    <mergeCell ref="C222:C223"/>
    <mergeCell ref="A225:B226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A229:A230"/>
    <mergeCell ref="B229:B230"/>
    <mergeCell ref="C229:C230"/>
    <mergeCell ref="A231:A232"/>
    <mergeCell ref="B231:B232"/>
    <mergeCell ref="C231:C232"/>
    <mergeCell ref="C225:C226"/>
    <mergeCell ref="A227:A228"/>
    <mergeCell ref="B227:B228"/>
    <mergeCell ref="C227:C228"/>
    <mergeCell ref="A237:A238"/>
    <mergeCell ref="B237:B238"/>
    <mergeCell ref="C237:C238"/>
    <mergeCell ref="A239:A240"/>
    <mergeCell ref="B239:B240"/>
    <mergeCell ref="C239:C240"/>
    <mergeCell ref="A233:A234"/>
    <mergeCell ref="B233:B234"/>
    <mergeCell ref="C233:C234"/>
    <mergeCell ref="A235:A236"/>
    <mergeCell ref="B235:B236"/>
    <mergeCell ref="C235:C236"/>
    <mergeCell ref="A245:A246"/>
    <mergeCell ref="B245:B246"/>
    <mergeCell ref="C245:C246"/>
    <mergeCell ref="A248:B249"/>
    <mergeCell ref="D250:D251"/>
    <mergeCell ref="A241:A242"/>
    <mergeCell ref="B241:B242"/>
    <mergeCell ref="C241:C242"/>
    <mergeCell ref="A243:A244"/>
    <mergeCell ref="B243:B244"/>
    <mergeCell ref="C243:C244"/>
    <mergeCell ref="A254:A255"/>
    <mergeCell ref="B254:B255"/>
    <mergeCell ref="C254:C255"/>
    <mergeCell ref="A256:A257"/>
    <mergeCell ref="B256:B257"/>
    <mergeCell ref="C256:C257"/>
    <mergeCell ref="A250:A251"/>
    <mergeCell ref="B250:B251"/>
    <mergeCell ref="C250:C251"/>
    <mergeCell ref="A252:A253"/>
    <mergeCell ref="B252:B253"/>
    <mergeCell ref="C252:C253"/>
    <mergeCell ref="A264:A265"/>
    <mergeCell ref="B264:B265"/>
    <mergeCell ref="C264:C265"/>
    <mergeCell ref="A258:A259"/>
    <mergeCell ref="B258:B259"/>
    <mergeCell ref="C258:C259"/>
    <mergeCell ref="A260:A261"/>
    <mergeCell ref="B260:B261"/>
    <mergeCell ref="A262:A263"/>
    <mergeCell ref="B262:B263"/>
    <mergeCell ref="A266:A267"/>
    <mergeCell ref="B266:B267"/>
    <mergeCell ref="C266:C267"/>
    <mergeCell ref="A269:B270"/>
    <mergeCell ref="D269:D270"/>
    <mergeCell ref="C269:C270"/>
    <mergeCell ref="A271:A272"/>
    <mergeCell ref="B271:B272"/>
    <mergeCell ref="C271:C272"/>
    <mergeCell ref="A277:A278"/>
    <mergeCell ref="B277:B278"/>
    <mergeCell ref="C277:C278"/>
    <mergeCell ref="A279:A280"/>
    <mergeCell ref="B279:B280"/>
    <mergeCell ref="C279:C280"/>
    <mergeCell ref="A273:A274"/>
    <mergeCell ref="B273:B274"/>
    <mergeCell ref="C273:C274"/>
    <mergeCell ref="A275:A276"/>
    <mergeCell ref="B275:B276"/>
    <mergeCell ref="C275:C276"/>
    <mergeCell ref="A285:A286"/>
    <mergeCell ref="B285:B286"/>
    <mergeCell ref="C285:C286"/>
    <mergeCell ref="A287:A288"/>
    <mergeCell ref="B287:B288"/>
    <mergeCell ref="C287:C288"/>
    <mergeCell ref="A281:A282"/>
    <mergeCell ref="B281:B282"/>
    <mergeCell ref="C281:C282"/>
    <mergeCell ref="A283:A284"/>
    <mergeCell ref="B283:B284"/>
    <mergeCell ref="C283:C284"/>
    <mergeCell ref="A293:A294"/>
    <mergeCell ref="B293:B294"/>
    <mergeCell ref="C293:C294"/>
    <mergeCell ref="A295:A296"/>
    <mergeCell ref="B295:B296"/>
    <mergeCell ref="C295:C296"/>
    <mergeCell ref="A289:A290"/>
    <mergeCell ref="B289:B290"/>
    <mergeCell ref="C289:C290"/>
    <mergeCell ref="A291:A292"/>
    <mergeCell ref="B291:B292"/>
    <mergeCell ref="C291:C292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7:A328"/>
    <mergeCell ref="B327:B328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pane xSplit="3" ySplit="7" topLeftCell="D189" activePane="bottomRight" state="frozen"/>
      <selection pane="topRight" activeCell="D1" sqref="D1"/>
      <selection pane="bottomLeft" activeCell="A8" sqref="A8"/>
      <selection pane="bottomRight" activeCell="G203" sqref="G203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909677</v>
      </c>
      <c r="F4" s="5">
        <f t="shared" si="0"/>
        <v>325269</v>
      </c>
      <c r="G4" s="5">
        <f t="shared" si="0"/>
        <v>1348106</v>
      </c>
      <c r="H4" s="5">
        <f t="shared" si="0"/>
        <v>193372</v>
      </c>
      <c r="I4" s="5">
        <f t="shared" si="0"/>
        <v>17666</v>
      </c>
      <c r="J4" s="6">
        <f t="shared" ref="J4:J9" si="1">SUM(E4:I4)</f>
        <v>2794090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392768</v>
      </c>
      <c r="P4" s="7">
        <f>SUM(N4:O4)</f>
        <v>392768</v>
      </c>
      <c r="Q4" s="8">
        <f>P4+M4+J4</f>
        <v>4093800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416417.21</v>
      </c>
      <c r="F5" s="13">
        <f t="shared" si="0"/>
        <v>143750.44999999998</v>
      </c>
      <c r="G5" s="13">
        <f t="shared" si="0"/>
        <v>535995.62</v>
      </c>
      <c r="H5" s="13">
        <f t="shared" si="0"/>
        <v>117004.36000000002</v>
      </c>
      <c r="I5" s="13">
        <f t="shared" si="0"/>
        <v>8842.01</v>
      </c>
      <c r="J5" s="13">
        <f t="shared" si="1"/>
        <v>1222009.6500000001</v>
      </c>
      <c r="K5" s="13">
        <f>K7+K40+K59+K86+K97+K110+K117+K134+K147+K158+K185+K226+K249+K270</f>
        <v>244885.88999999998</v>
      </c>
      <c r="L5" s="13">
        <f>L7+L40+L59+L86+L97+L110+L117+L134+L147+L158+L185+L226+L249+L270</f>
        <v>0</v>
      </c>
      <c r="M5" s="13">
        <f>SUM(K5:L5)</f>
        <v>244885.88999999998</v>
      </c>
      <c r="N5" s="13">
        <f>N7+N40+N59+N86+N97+N110+N117+N134+N147+N158+N185+N226+N249+N270</f>
        <v>0</v>
      </c>
      <c r="O5" s="13">
        <f>O7+O40+O59+O86+O97+O110+O117+O134+O147+O158+O185+O226+O249+O270</f>
        <v>81923.180000000008</v>
      </c>
      <c r="P5" s="14">
        <f>SUM(N5:O5)</f>
        <v>81923.180000000008</v>
      </c>
      <c r="Q5" s="15">
        <f>P5+M5+J5</f>
        <v>1548818.7200000002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48025</v>
      </c>
      <c r="H6" s="17">
        <f t="shared" si="2"/>
        <v>15723</v>
      </c>
      <c r="I6" s="17">
        <f t="shared" si="2"/>
        <v>0</v>
      </c>
      <c r="J6" s="18">
        <f t="shared" si="1"/>
        <v>105108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151388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13653.16</v>
      </c>
      <c r="F7" s="22">
        <f t="shared" si="2"/>
        <v>6377.68</v>
      </c>
      <c r="G7" s="22">
        <f t="shared" si="2"/>
        <v>15467.71</v>
      </c>
      <c r="H7" s="22">
        <f t="shared" si="2"/>
        <v>7468.61</v>
      </c>
      <c r="I7" s="22">
        <f t="shared" si="2"/>
        <v>0</v>
      </c>
      <c r="J7" s="23">
        <f t="shared" si="1"/>
        <v>42967.16</v>
      </c>
      <c r="K7" s="21">
        <f>K9+K15+K17+K19+K21+K23+K35+K37</f>
        <v>86.99</v>
      </c>
      <c r="L7" s="22">
        <f>L9+L15+L17+L19+L21+L23+L35+L37</f>
        <v>0</v>
      </c>
      <c r="M7" s="23">
        <f t="shared" si="3"/>
        <v>86.99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43054.15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13653.16</v>
      </c>
      <c r="F9" s="32">
        <f>F11+F13</f>
        <v>6377.68</v>
      </c>
      <c r="G9" s="32">
        <f t="shared" si="4"/>
        <v>6416.71</v>
      </c>
      <c r="H9" s="32">
        <f t="shared" si="4"/>
        <v>0</v>
      </c>
      <c r="I9" s="32">
        <f t="shared" si="4"/>
        <v>0</v>
      </c>
      <c r="J9" s="33">
        <f t="shared" si="1"/>
        <v>26447.55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26447.55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>
        <v>13653.16</v>
      </c>
      <c r="F11" s="43">
        <v>4815.1400000000003</v>
      </c>
      <c r="G11" s="43">
        <v>1624.14</v>
      </c>
      <c r="H11" s="43">
        <v>0</v>
      </c>
      <c r="I11" s="43"/>
      <c r="J11" s="33">
        <f t="shared" si="7"/>
        <v>20092.439999999999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20092.439999999999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>
        <v>1562.54</v>
      </c>
      <c r="G13" s="43">
        <v>4792.57</v>
      </c>
      <c r="H13" s="43"/>
      <c r="I13" s="43"/>
      <c r="J13" s="33">
        <f t="shared" si="7"/>
        <v>6355.11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6355.11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4700.6000000000004</v>
      </c>
      <c r="I17" s="43"/>
      <c r="J17" s="33">
        <f t="shared" si="7"/>
        <v>4700.6000000000004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4700.6000000000004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500.2</v>
      </c>
      <c r="I19" s="43"/>
      <c r="J19" s="33">
        <f t="shared" si="7"/>
        <v>500.2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500.2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>
        <v>480</v>
      </c>
      <c r="H21" s="43"/>
      <c r="I21" s="43"/>
      <c r="J21" s="33">
        <f t="shared" si="7"/>
        <v>480</v>
      </c>
      <c r="K21" s="42">
        <v>86.99</v>
      </c>
      <c r="L21" s="43"/>
      <c r="M21" s="33">
        <f t="shared" si="3"/>
        <v>86.99</v>
      </c>
      <c r="N21" s="42"/>
      <c r="O21" s="43"/>
      <c r="P21" s="34">
        <f t="shared" si="5"/>
        <v>0</v>
      </c>
      <c r="Q21" s="35">
        <f t="shared" si="6"/>
        <v>566.99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6375</v>
      </c>
      <c r="H23" s="32">
        <f t="shared" si="9"/>
        <v>0</v>
      </c>
      <c r="I23" s="32">
        <f t="shared" si="9"/>
        <v>0</v>
      </c>
      <c r="J23" s="33">
        <f>J25+J27+J29+J31+J33</f>
        <v>6375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6375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7600</v>
      </c>
      <c r="H24" s="38">
        <v>0</v>
      </c>
      <c r="I24" s="38">
        <v>0</v>
      </c>
      <c r="J24" s="39">
        <f t="shared" si="7"/>
        <v>7600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7600</v>
      </c>
    </row>
    <row r="25" spans="1:17" x14ac:dyDescent="0.2">
      <c r="A25" s="113"/>
      <c r="B25" s="113"/>
      <c r="C25" s="115"/>
      <c r="D25" s="36"/>
      <c r="E25" s="42"/>
      <c r="F25" s="43"/>
      <c r="G25" s="43">
        <v>4425</v>
      </c>
      <c r="H25" s="43"/>
      <c r="I25" s="43"/>
      <c r="J25" s="33">
        <f t="shared" si="7"/>
        <v>4425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4425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>
        <v>1300</v>
      </c>
      <c r="H27" s="43"/>
      <c r="I27" s="43"/>
      <c r="J27" s="33">
        <f>SUM(E27:I27)</f>
        <v>1300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1300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>
        <v>650</v>
      </c>
      <c r="H29" s="43"/>
      <c r="I29" s="43"/>
      <c r="J29" s="33">
        <f t="shared" si="7"/>
        <v>650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650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20200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20452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20452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117.3</v>
      </c>
      <c r="G40" s="22">
        <f t="shared" si="10"/>
        <v>7287.24</v>
      </c>
      <c r="H40" s="22">
        <f t="shared" si="10"/>
        <v>0</v>
      </c>
      <c r="I40" s="22">
        <f t="shared" si="10"/>
        <v>0</v>
      </c>
      <c r="J40" s="24">
        <f t="shared" si="11"/>
        <v>7404.54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7404.54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1917.54</v>
      </c>
      <c r="H42" s="43"/>
      <c r="I42" s="43"/>
      <c r="J42" s="34">
        <f t="shared" si="11"/>
        <v>1917.54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1917.54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117.3</v>
      </c>
      <c r="G44" s="32">
        <f t="shared" si="15"/>
        <v>640</v>
      </c>
      <c r="H44" s="32">
        <f t="shared" si="15"/>
        <v>0</v>
      </c>
      <c r="I44" s="32">
        <f t="shared" si="15"/>
        <v>0</v>
      </c>
      <c r="J44" s="34">
        <f t="shared" si="15"/>
        <v>757.3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757.3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>
        <v>117.3</v>
      </c>
      <c r="G46" s="43">
        <v>640</v>
      </c>
      <c r="H46" s="43"/>
      <c r="I46" s="43"/>
      <c r="J46" s="34">
        <f t="shared" si="11"/>
        <v>757.3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757.3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1428.76</v>
      </c>
      <c r="H52" s="43"/>
      <c r="I52" s="43"/>
      <c r="J52" s="34">
        <f t="shared" si="11"/>
        <v>1428.76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1428.76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>
        <v>3300.94</v>
      </c>
      <c r="H54" s="43"/>
      <c r="I54" s="43"/>
      <c r="J54" s="34">
        <f t="shared" si="11"/>
        <v>3300.94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3300.94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62236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62531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73531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29451.82</v>
      </c>
      <c r="H59" s="22">
        <f t="shared" si="22"/>
        <v>0</v>
      </c>
      <c r="I59" s="22">
        <f t="shared" si="22"/>
        <v>0</v>
      </c>
      <c r="J59" s="24">
        <f t="shared" si="17"/>
        <v>29746.48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29746.48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6356.98</v>
      </c>
      <c r="H61" s="43"/>
      <c r="I61" s="43"/>
      <c r="J61" s="34">
        <f t="shared" si="17"/>
        <v>6356.98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6356.98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26630</v>
      </c>
      <c r="H62" s="38">
        <v>0</v>
      </c>
      <c r="I62" s="38">
        <v>0</v>
      </c>
      <c r="J62" s="29">
        <f>SUM(E62:I62)</f>
        <v>26630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26630</v>
      </c>
    </row>
    <row r="63" spans="1:17" x14ac:dyDescent="0.2">
      <c r="A63" s="113"/>
      <c r="B63" s="113"/>
      <c r="C63" s="115"/>
      <c r="D63" s="36"/>
      <c r="E63" s="42"/>
      <c r="F63" s="43"/>
      <c r="G63" s="43">
        <v>12829.4</v>
      </c>
      <c r="H63" s="43"/>
      <c r="I63" s="43"/>
      <c r="J63" s="34">
        <f t="shared" si="17"/>
        <v>12829.4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12829.4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>
        <v>2079.5</v>
      </c>
      <c r="H69" s="43"/>
      <c r="I69" s="43"/>
      <c r="J69" s="34">
        <f t="shared" si="17"/>
        <v>2079.5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2079.5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12000</v>
      </c>
    </row>
    <row r="79" spans="1:17" x14ac:dyDescent="0.2">
      <c r="A79" s="113"/>
      <c r="B79" s="113"/>
      <c r="C79" s="115"/>
      <c r="D79" s="36"/>
      <c r="E79" s="42"/>
      <c r="F79" s="43"/>
      <c r="G79" s="43">
        <v>4016.45</v>
      </c>
      <c r="H79" s="43"/>
      <c r="I79" s="43"/>
      <c r="J79" s="34">
        <f t="shared" si="17"/>
        <v>4016.45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4016.45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783.93</v>
      </c>
      <c r="H81" s="43"/>
      <c r="I81" s="43"/>
      <c r="J81" s="34">
        <f t="shared" si="17"/>
        <v>783.93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783.93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18695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18695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1590</v>
      </c>
      <c r="F86" s="22">
        <f t="shared" si="27"/>
        <v>477</v>
      </c>
      <c r="G86" s="22">
        <f t="shared" si="27"/>
        <v>6420.33</v>
      </c>
      <c r="H86" s="22">
        <f t="shared" si="27"/>
        <v>8</v>
      </c>
      <c r="I86" s="22">
        <f t="shared" si="27"/>
        <v>0</v>
      </c>
      <c r="J86" s="24">
        <f t="shared" si="28"/>
        <v>8495.33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8495.33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5036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5036</v>
      </c>
    </row>
    <row r="88" spans="1:17" x14ac:dyDescent="0.2">
      <c r="A88" s="113"/>
      <c r="B88" s="113"/>
      <c r="C88" s="115"/>
      <c r="D88" s="36"/>
      <c r="E88" s="42">
        <v>1590</v>
      </c>
      <c r="F88" s="43">
        <v>477</v>
      </c>
      <c r="G88" s="43">
        <v>317.45</v>
      </c>
      <c r="H88" s="43">
        <v>8</v>
      </c>
      <c r="I88" s="43"/>
      <c r="J88" s="34">
        <f t="shared" si="28"/>
        <v>2392.4499999999998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2392.4499999999998</v>
      </c>
    </row>
    <row r="89" spans="1:17" ht="12.75" customHeight="1" x14ac:dyDescent="0.2">
      <c r="A89" s="117" t="s">
        <v>81</v>
      </c>
      <c r="B89" s="117"/>
      <c r="C89" s="119" t="s">
        <v>84</v>
      </c>
      <c r="D89" s="91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91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6102.88</v>
      </c>
      <c r="H94" s="45"/>
      <c r="I94" s="45"/>
      <c r="J94" s="24">
        <f t="shared" si="28"/>
        <v>6102.88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6102.88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40423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161364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163864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42082.759999999995</v>
      </c>
      <c r="F97" s="22">
        <f t="shared" si="32"/>
        <v>14018.23</v>
      </c>
      <c r="G97" s="22">
        <f t="shared" si="32"/>
        <v>11289.920000000002</v>
      </c>
      <c r="H97" s="22">
        <f t="shared" si="32"/>
        <v>0</v>
      </c>
      <c r="I97" s="22">
        <f t="shared" si="32"/>
        <v>0</v>
      </c>
      <c r="J97" s="24">
        <f t="shared" si="33"/>
        <v>67390.909999999989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67390.909999999989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29414.12</v>
      </c>
      <c r="F99" s="43">
        <v>10370.26</v>
      </c>
      <c r="G99" s="43">
        <v>5809.56</v>
      </c>
      <c r="H99" s="43">
        <v>0</v>
      </c>
      <c r="I99" s="43"/>
      <c r="J99" s="34">
        <f t="shared" si="33"/>
        <v>45593.939999999995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45593.939999999995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>
        <v>12668.64</v>
      </c>
      <c r="F103" s="43">
        <v>3205.48</v>
      </c>
      <c r="G103" s="43">
        <v>1012.13</v>
      </c>
      <c r="H103" s="43"/>
      <c r="I103" s="43"/>
      <c r="J103" s="34">
        <f t="shared" si="33"/>
        <v>16886.25</v>
      </c>
      <c r="K103" s="55">
        <v>0</v>
      </c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16886.25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>
        <v>98.99</v>
      </c>
      <c r="G105" s="43">
        <v>327.26</v>
      </c>
      <c r="H105" s="43"/>
      <c r="I105" s="43"/>
      <c r="J105" s="34">
        <f t="shared" si="33"/>
        <v>426.25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426.25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16944</v>
      </c>
      <c r="H106" s="38">
        <v>0</v>
      </c>
      <c r="I106" s="38">
        <v>0</v>
      </c>
      <c r="J106" s="29">
        <f t="shared" si="33"/>
        <v>17714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17714</v>
      </c>
    </row>
    <row r="107" spans="1:17" ht="13.5" thickBot="1" x14ac:dyDescent="0.25">
      <c r="A107" s="113"/>
      <c r="B107" s="113"/>
      <c r="C107" s="115"/>
      <c r="D107" s="36"/>
      <c r="E107" s="51"/>
      <c r="F107" s="45">
        <v>343.5</v>
      </c>
      <c r="G107" s="45">
        <v>4140.97</v>
      </c>
      <c r="H107" s="45"/>
      <c r="I107" s="45"/>
      <c r="J107" s="24">
        <f t="shared" si="33"/>
        <v>4484.47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4484.47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199127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199127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199127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101793.75</v>
      </c>
      <c r="H110" s="22">
        <f t="shared" si="37"/>
        <v>0</v>
      </c>
      <c r="I110" s="22">
        <f t="shared" si="37"/>
        <v>0</v>
      </c>
      <c r="J110" s="24">
        <f t="shared" si="38"/>
        <v>101793.75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101793.75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197657</v>
      </c>
      <c r="H111" s="27">
        <v>0</v>
      </c>
      <c r="I111" s="27">
        <v>0</v>
      </c>
      <c r="J111" s="29">
        <f>SUM(E111:I111)</f>
        <v>197657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197657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100856.56</v>
      </c>
      <c r="H112" s="43"/>
      <c r="I112" s="43"/>
      <c r="J112" s="34">
        <f t="shared" si="38"/>
        <v>100856.56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100856.56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937.19</v>
      </c>
      <c r="H114" s="45"/>
      <c r="I114" s="45"/>
      <c r="J114" s="24">
        <f t="shared" si="38"/>
        <v>937.19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937.19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49000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51900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139060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20829.739999999998</v>
      </c>
      <c r="H117" s="22">
        <f t="shared" si="42"/>
        <v>0</v>
      </c>
      <c r="I117" s="22">
        <f t="shared" si="42"/>
        <v>1429.13</v>
      </c>
      <c r="J117" s="24">
        <f t="shared" si="43"/>
        <v>22258.87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8580</v>
      </c>
      <c r="P117" s="24">
        <f t="shared" si="47"/>
        <v>8580</v>
      </c>
      <c r="Q117" s="25">
        <f t="shared" si="48"/>
        <v>30838.87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14726.81</v>
      </c>
      <c r="H119" s="43"/>
      <c r="I119" s="43"/>
      <c r="J119" s="34">
        <f t="shared" si="43"/>
        <v>14726.81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14726.81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16000</v>
      </c>
      <c r="H120" s="38">
        <v>0</v>
      </c>
      <c r="I120" s="38">
        <v>0</v>
      </c>
      <c r="J120" s="29">
        <f t="shared" si="43"/>
        <v>16000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16000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3895.35</v>
      </c>
      <c r="H121" s="43"/>
      <c r="I121" s="43"/>
      <c r="J121" s="34">
        <f t="shared" si="43"/>
        <v>3895.35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3895.35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2207.58</v>
      </c>
      <c r="H123" s="43"/>
      <c r="I123" s="43"/>
      <c r="J123" s="34">
        <f t="shared" si="43"/>
        <v>2207.58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2207.58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1429.13</v>
      </c>
      <c r="J127" s="34">
        <f t="shared" si="43"/>
        <v>1429.13</v>
      </c>
      <c r="K127" s="42"/>
      <c r="L127" s="43"/>
      <c r="M127" s="34">
        <f t="shared" si="45"/>
        <v>0</v>
      </c>
      <c r="N127" s="55"/>
      <c r="O127" s="43">
        <v>8580</v>
      </c>
      <c r="P127" s="34">
        <f t="shared" si="47"/>
        <v>8580</v>
      </c>
      <c r="Q127" s="35">
        <f t="shared" si="48"/>
        <v>10009.130000000001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179239</v>
      </c>
      <c r="F133" s="17">
        <f t="shared" si="52"/>
        <v>60992</v>
      </c>
      <c r="G133" s="17">
        <f t="shared" si="52"/>
        <v>74350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90554.73</v>
      </c>
      <c r="F134" s="32">
        <f t="shared" si="52"/>
        <v>27446.86</v>
      </c>
      <c r="G134" s="32">
        <f t="shared" si="52"/>
        <v>29557.07</v>
      </c>
      <c r="H134" s="32">
        <f t="shared" si="52"/>
        <v>217.35</v>
      </c>
      <c r="I134" s="32">
        <f t="shared" si="52"/>
        <v>0</v>
      </c>
      <c r="J134" s="33">
        <f t="shared" si="53"/>
        <v>147776.01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147776.01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>
        <v>84037.14</v>
      </c>
      <c r="F136" s="43">
        <v>25429.75</v>
      </c>
      <c r="G136" s="43">
        <v>26999.87</v>
      </c>
      <c r="H136" s="43">
        <v>217.35</v>
      </c>
      <c r="I136" s="43"/>
      <c r="J136" s="34">
        <f t="shared" si="53"/>
        <v>136684.11000000002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136684.11000000002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250</v>
      </c>
      <c r="H141" s="38">
        <v>0</v>
      </c>
      <c r="I141" s="38">
        <v>0</v>
      </c>
      <c r="J141" s="28">
        <f t="shared" si="53"/>
        <v>250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250</v>
      </c>
    </row>
    <row r="142" spans="1:17" ht="12.75" customHeight="1" x14ac:dyDescent="0.2">
      <c r="A142" s="111"/>
      <c r="B142" s="113"/>
      <c r="C142" s="115"/>
      <c r="D142" s="131"/>
      <c r="E142" s="42"/>
      <c r="F142" s="43"/>
      <c r="G142" s="43">
        <v>0</v>
      </c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8036</v>
      </c>
      <c r="H143" s="38">
        <v>100</v>
      </c>
      <c r="I143" s="38">
        <v>0</v>
      </c>
      <c r="J143" s="28">
        <f t="shared" si="53"/>
        <v>27002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27002</v>
      </c>
    </row>
    <row r="144" spans="1:17" ht="13.5" thickBot="1" x14ac:dyDescent="0.25">
      <c r="A144" s="112"/>
      <c r="B144" s="114"/>
      <c r="C144" s="116"/>
      <c r="D144" s="50"/>
      <c r="E144" s="51">
        <v>6517.59</v>
      </c>
      <c r="F144" s="45">
        <v>2017.11</v>
      </c>
      <c r="G144" s="45">
        <v>2263.1999999999998</v>
      </c>
      <c r="H144" s="45">
        <v>0</v>
      </c>
      <c r="I144" s="45"/>
      <c r="J144" s="23">
        <f t="shared" si="53"/>
        <v>10797.900000000001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10797.900000000001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14215.83</v>
      </c>
      <c r="H147" s="22">
        <f t="shared" si="57"/>
        <v>98223.6</v>
      </c>
      <c r="I147" s="22">
        <f>I149+I151+I153+I155</f>
        <v>0</v>
      </c>
      <c r="J147" s="24">
        <f>SUM(E147:I147)</f>
        <v>112439.43000000001</v>
      </c>
      <c r="K147" s="53">
        <f>K149+K151+K153+K155</f>
        <v>236478.32</v>
      </c>
      <c r="L147" s="22">
        <f>L149+L151+L153+L155</f>
        <v>0</v>
      </c>
      <c r="M147" s="24">
        <f t="shared" si="58"/>
        <v>236478.32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348917.75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97023.6</v>
      </c>
      <c r="I149" s="43"/>
      <c r="J149" s="34">
        <f t="shared" si="60"/>
        <v>97023.6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97023.6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1200</v>
      </c>
      <c r="I151" s="43"/>
      <c r="J151" s="34">
        <f t="shared" si="60"/>
        <v>1200</v>
      </c>
      <c r="K151" s="55">
        <v>79746.429999999993</v>
      </c>
      <c r="L151" s="43"/>
      <c r="M151" s="34">
        <f t="shared" si="58"/>
        <v>79746.429999999993</v>
      </c>
      <c r="N151" s="55"/>
      <c r="O151" s="43"/>
      <c r="P151" s="34">
        <f t="shared" si="59"/>
        <v>0</v>
      </c>
      <c r="Q151" s="35">
        <f t="shared" si="61"/>
        <v>80946.429999999993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14215.83</v>
      </c>
      <c r="H153" s="43"/>
      <c r="I153" s="43"/>
      <c r="J153" s="34">
        <f>SUM(E153:I153)</f>
        <v>14215.83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14215.83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156731.89000000001</v>
      </c>
      <c r="L155" s="45"/>
      <c r="M155" s="24">
        <f t="shared" si="58"/>
        <v>156731.89000000001</v>
      </c>
      <c r="N155" s="56"/>
      <c r="O155" s="45"/>
      <c r="P155" s="24">
        <f t="shared" si="59"/>
        <v>0</v>
      </c>
      <c r="Q155" s="25">
        <f t="shared" si="61"/>
        <v>156731.89000000001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7" si="62">F159+F161+F163+F165+F167+F169+F171++F173+F175+F177+F179+F181</f>
        <v>10387</v>
      </c>
      <c r="G157" s="17">
        <f t="shared" si="62"/>
        <v>125680</v>
      </c>
      <c r="H157" s="17">
        <f t="shared" si="62"/>
        <v>200</v>
      </c>
      <c r="I157" s="17">
        <f t="shared" si="62"/>
        <v>0</v>
      </c>
      <c r="J157" s="19">
        <f>SUM(E157:I157)</f>
        <v>165457</v>
      </c>
      <c r="K157" s="52">
        <f t="shared" ref="K157:L157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7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170457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13464.26</v>
      </c>
      <c r="F158" s="32">
        <f t="shared" ref="F158:I158" si="66">F160+F162+F164+F166+F168+F170+F172++F174+F176+F178+F180+F182</f>
        <v>5080.3100000000004</v>
      </c>
      <c r="G158" s="32">
        <f t="shared" si="66"/>
        <v>51749.899999999994</v>
      </c>
      <c r="H158" s="32">
        <f t="shared" si="66"/>
        <v>170.78</v>
      </c>
      <c r="I158" s="32">
        <f t="shared" si="66"/>
        <v>0</v>
      </c>
      <c r="J158" s="34">
        <f t="shared" ref="J158:J170" si="67">SUM(E158:I158)</f>
        <v>70465.25</v>
      </c>
      <c r="K158" s="57">
        <f t="shared" ref="K158:L158" si="68">K160+K162+K164+K166+K168+K170+K172++K174+K176+K178+K180+K182</f>
        <v>0</v>
      </c>
      <c r="L158" s="32">
        <f t="shared" si="68"/>
        <v>0</v>
      </c>
      <c r="M158" s="34">
        <f t="shared" ref="M158:M170" si="69">SUM(K158:L158)</f>
        <v>0</v>
      </c>
      <c r="N158" s="57">
        <f t="shared" ref="N158:O158" si="70">N160+N162+N164+N166+N168+N170+N172++N174+N176+N178+N180+N182</f>
        <v>0</v>
      </c>
      <c r="O158" s="32">
        <f t="shared" si="70"/>
        <v>0</v>
      </c>
      <c r="P158" s="34">
        <f t="shared" ref="P158:P170" si="71">SUM(N158:O158)</f>
        <v>0</v>
      </c>
      <c r="Q158" s="35">
        <f t="shared" si="65"/>
        <v>70465.25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7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71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>
        <v>13464.26</v>
      </c>
      <c r="F160" s="43">
        <v>5080.3100000000004</v>
      </c>
      <c r="G160" s="43"/>
      <c r="H160" s="43"/>
      <c r="I160" s="43"/>
      <c r="J160" s="34">
        <f t="shared" si="67"/>
        <v>18544.57</v>
      </c>
      <c r="K160" s="42"/>
      <c r="L160" s="43"/>
      <c r="M160" s="34">
        <f t="shared" si="69"/>
        <v>0</v>
      </c>
      <c r="N160" s="55"/>
      <c r="O160" s="43"/>
      <c r="P160" s="34">
        <f t="shared" si="71"/>
        <v>0</v>
      </c>
      <c r="Q160" s="35">
        <f t="shared" si="65"/>
        <v>18544.57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7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71"/>
        <v>0</v>
      </c>
      <c r="Q161" s="41">
        <f t="shared" si="65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25380.44</v>
      </c>
      <c r="H162" s="43"/>
      <c r="I162" s="43"/>
      <c r="J162" s="34">
        <f t="shared" si="67"/>
        <v>25380.44</v>
      </c>
      <c r="K162" s="55"/>
      <c r="L162" s="43"/>
      <c r="M162" s="34">
        <f t="shared" si="69"/>
        <v>0</v>
      </c>
      <c r="N162" s="55"/>
      <c r="O162" s="43"/>
      <c r="P162" s="34">
        <f t="shared" si="71"/>
        <v>0</v>
      </c>
      <c r="Q162" s="35">
        <f t="shared" si="65"/>
        <v>25380.44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7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71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4959.62</v>
      </c>
      <c r="H164" s="43"/>
      <c r="I164" s="43"/>
      <c r="J164" s="34">
        <f t="shared" si="67"/>
        <v>4959.62</v>
      </c>
      <c r="K164" s="55"/>
      <c r="L164" s="43"/>
      <c r="M164" s="34">
        <f t="shared" si="69"/>
        <v>0</v>
      </c>
      <c r="N164" s="55"/>
      <c r="O164" s="43"/>
      <c r="P164" s="34">
        <f t="shared" si="71"/>
        <v>0</v>
      </c>
      <c r="Q164" s="35">
        <f t="shared" si="65"/>
        <v>4959.62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7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2878.24</v>
      </c>
      <c r="H166" s="43"/>
      <c r="I166" s="43"/>
      <c r="J166" s="34">
        <f t="shared" si="67"/>
        <v>2878.24</v>
      </c>
      <c r="K166" s="55"/>
      <c r="L166" s="43"/>
      <c r="M166" s="34">
        <f t="shared" ref="M166" si="72">SUM(K166:L166)</f>
        <v>0</v>
      </c>
      <c r="N166" s="55"/>
      <c r="O166" s="43"/>
      <c r="P166" s="34">
        <f t="shared" ref="P166" si="73">SUM(N166:O166)</f>
        <v>0</v>
      </c>
      <c r="Q166" s="35">
        <f t="shared" si="65"/>
        <v>2878.24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15087.48</v>
      </c>
      <c r="H168" s="43">
        <v>170.78</v>
      </c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7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71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7"/>
        <v>0</v>
      </c>
      <c r="K170" s="55">
        <v>0</v>
      </c>
      <c r="L170" s="43"/>
      <c r="M170" s="34">
        <f t="shared" si="69"/>
        <v>0</v>
      </c>
      <c r="N170" s="55"/>
      <c r="O170" s="43"/>
      <c r="P170" s="34">
        <f t="shared" si="71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4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:P182" si="75">SUM(N171:O171)</f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>
        <v>2431.13</v>
      </c>
      <c r="H172" s="43"/>
      <c r="I172" s="43"/>
      <c r="J172" s="34">
        <f t="shared" si="74"/>
        <v>2431.13</v>
      </c>
      <c r="K172" s="55"/>
      <c r="L172" s="43"/>
      <c r="M172" s="34">
        <f t="shared" ref="M172:M182" si="76">SUM(K172:L172)</f>
        <v>0</v>
      </c>
      <c r="N172" s="55"/>
      <c r="O172" s="43"/>
      <c r="P172" s="34">
        <f t="shared" si="75"/>
        <v>0</v>
      </c>
      <c r="Q172" s="35">
        <f t="shared" si="65"/>
        <v>2431.13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4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5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>
        <v>0</v>
      </c>
      <c r="H174" s="43"/>
      <c r="I174" s="43"/>
      <c r="J174" s="34">
        <f t="shared" si="74"/>
        <v>0</v>
      </c>
      <c r="K174" s="55"/>
      <c r="L174" s="43"/>
      <c r="M174" s="34">
        <f t="shared" si="76"/>
        <v>0</v>
      </c>
      <c r="N174" s="55"/>
      <c r="O174" s="43"/>
      <c r="P174" s="34">
        <f t="shared" si="75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4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75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>
        <v>0</v>
      </c>
      <c r="H176" s="43"/>
      <c r="I176" s="43"/>
      <c r="J176" s="34">
        <f t="shared" si="74"/>
        <v>0</v>
      </c>
      <c r="K176" s="55"/>
      <c r="L176" s="43"/>
      <c r="M176" s="34">
        <f t="shared" si="76"/>
        <v>0</v>
      </c>
      <c r="N176" s="55"/>
      <c r="O176" s="43"/>
      <c r="P176" s="34">
        <f t="shared" si="75"/>
        <v>0</v>
      </c>
      <c r="Q176" s="35">
        <f t="shared" si="65"/>
        <v>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4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5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>
        <v>1012.99</v>
      </c>
      <c r="H178" s="43"/>
      <c r="I178" s="43"/>
      <c r="J178" s="34">
        <f t="shared" si="74"/>
        <v>1012.99</v>
      </c>
      <c r="K178" s="55"/>
      <c r="L178" s="43"/>
      <c r="M178" s="34">
        <f t="shared" ref="M178:M181" si="77">SUM(K178:L178)</f>
        <v>0</v>
      </c>
      <c r="N178" s="55"/>
      <c r="O178" s="43"/>
      <c r="P178" s="34">
        <f t="shared" ref="P178:P181" si="78">SUM(N178:O178)</f>
        <v>0</v>
      </c>
      <c r="Q178" s="35">
        <f t="shared" ref="Q178:Q181" si="79">P178+M178+J178</f>
        <v>1012.99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2100</v>
      </c>
      <c r="H179" s="38">
        <v>0</v>
      </c>
      <c r="I179" s="38">
        <v>0</v>
      </c>
      <c r="J179" s="29">
        <f t="shared" si="74"/>
        <v>2100</v>
      </c>
      <c r="K179" s="44">
        <v>0</v>
      </c>
      <c r="L179" s="38">
        <v>0</v>
      </c>
      <c r="M179" s="40">
        <f t="shared" si="77"/>
        <v>0</v>
      </c>
      <c r="N179" s="44">
        <v>0</v>
      </c>
      <c r="O179" s="38">
        <v>0</v>
      </c>
      <c r="P179" s="40">
        <f t="shared" si="78"/>
        <v>0</v>
      </c>
      <c r="Q179" s="41">
        <f t="shared" si="79"/>
        <v>2100</v>
      </c>
    </row>
    <row r="180" spans="1:17" x14ac:dyDescent="0.2">
      <c r="A180" s="111"/>
      <c r="B180" s="113"/>
      <c r="C180" s="115"/>
      <c r="D180" s="36"/>
      <c r="E180" s="42"/>
      <c r="F180" s="43"/>
      <c r="G180" s="43">
        <v>0</v>
      </c>
      <c r="H180" s="43"/>
      <c r="I180" s="43"/>
      <c r="J180" s="34">
        <f t="shared" si="74"/>
        <v>0</v>
      </c>
      <c r="K180" s="55"/>
      <c r="L180" s="43"/>
      <c r="M180" s="34">
        <f t="shared" si="77"/>
        <v>0</v>
      </c>
      <c r="N180" s="55"/>
      <c r="O180" s="43"/>
      <c r="P180" s="34">
        <f t="shared" si="78"/>
        <v>0</v>
      </c>
      <c r="Q180" s="35">
        <f t="shared" si="79"/>
        <v>0</v>
      </c>
    </row>
    <row r="181" spans="1:17" x14ac:dyDescent="0.2">
      <c r="A181" s="111" t="s">
        <v>314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4"/>
        <v>5000</v>
      </c>
      <c r="K181" s="44">
        <v>0</v>
      </c>
      <c r="L181" s="38">
        <v>0</v>
      </c>
      <c r="M181" s="40">
        <f t="shared" si="77"/>
        <v>0</v>
      </c>
      <c r="N181" s="44">
        <v>0</v>
      </c>
      <c r="O181" s="38">
        <v>0</v>
      </c>
      <c r="P181" s="40">
        <f t="shared" si="78"/>
        <v>0</v>
      </c>
      <c r="Q181" s="41">
        <f t="shared" si="79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>
        <v>0</v>
      </c>
      <c r="H182" s="45"/>
      <c r="I182" s="45"/>
      <c r="J182" s="24">
        <f t="shared" si="74"/>
        <v>0</v>
      </c>
      <c r="K182" s="56"/>
      <c r="L182" s="45"/>
      <c r="M182" s="24">
        <f t="shared" si="76"/>
        <v>0</v>
      </c>
      <c r="N182" s="56"/>
      <c r="O182" s="45"/>
      <c r="P182" s="24">
        <f t="shared" si="75"/>
        <v>0</v>
      </c>
      <c r="Q182" s="25">
        <f t="shared" si="65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80">E186+E188+E190+E192++E206+E208+E210+E220+E222</f>
        <v>152122</v>
      </c>
      <c r="F184" s="17">
        <f t="shared" si="80"/>
        <v>53348</v>
      </c>
      <c r="G184" s="17">
        <f t="shared" si="80"/>
        <v>343054</v>
      </c>
      <c r="H184" s="17">
        <f t="shared" si="80"/>
        <v>550</v>
      </c>
      <c r="I184" s="17">
        <f t="shared" si="80"/>
        <v>455</v>
      </c>
      <c r="J184" s="19">
        <f>SUM(E184:I184)</f>
        <v>549529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81">SUM(K184:L184)</f>
        <v>437612</v>
      </c>
      <c r="N184" s="52">
        <f>N186+N188+N190+N192++N206+N208+N210+N220+N222</f>
        <v>0</v>
      </c>
      <c r="O184" s="17">
        <f>O186+O188+O190+O192++O206+O208+O210+O220+O222</f>
        <v>299707</v>
      </c>
      <c r="P184" s="19">
        <f>SUM(N184:O184)</f>
        <v>299707</v>
      </c>
      <c r="Q184" s="20">
        <f>P184+M184+J184</f>
        <v>1286848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80"/>
        <v>59552.94</v>
      </c>
      <c r="F185" s="22">
        <f t="shared" si="80"/>
        <v>20320.3</v>
      </c>
      <c r="G185" s="22">
        <f t="shared" si="80"/>
        <v>133196.81000000003</v>
      </c>
      <c r="H185" s="22">
        <f t="shared" si="80"/>
        <v>440.86</v>
      </c>
      <c r="I185" s="22">
        <f t="shared" si="80"/>
        <v>185.23</v>
      </c>
      <c r="J185" s="24">
        <f t="shared" ref="J185:J223" si="82">SUM(E185:I185)</f>
        <v>213696.14000000004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81"/>
        <v>3720</v>
      </c>
      <c r="N185" s="53">
        <f>N187+N189+N191+N193++N207+N209+N211+N221+N223</f>
        <v>0</v>
      </c>
      <c r="O185" s="22">
        <f>O187+O189+O191+O193++O207+O209+O211+O221+O223</f>
        <v>35453.19</v>
      </c>
      <c r="P185" s="24">
        <f t="shared" ref="P185:P223" si="83">SUM(N185:O185)</f>
        <v>35453.19</v>
      </c>
      <c r="Q185" s="25">
        <f t="shared" ref="Q185:Q223" si="84">P185+M185+J185</f>
        <v>252869.33000000005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22940</v>
      </c>
      <c r="H186" s="27">
        <v>400</v>
      </c>
      <c r="I186" s="27">
        <v>0</v>
      </c>
      <c r="J186" s="29">
        <f t="shared" si="82"/>
        <v>165169</v>
      </c>
      <c r="K186" s="54">
        <v>0</v>
      </c>
      <c r="L186" s="27">
        <v>0</v>
      </c>
      <c r="M186" s="29">
        <f t="shared" si="81"/>
        <v>0</v>
      </c>
      <c r="N186" s="54">
        <v>0</v>
      </c>
      <c r="O186" s="27">
        <v>0</v>
      </c>
      <c r="P186" s="29">
        <f t="shared" si="83"/>
        <v>0</v>
      </c>
      <c r="Q186" s="30">
        <f t="shared" si="84"/>
        <v>165169</v>
      </c>
    </row>
    <row r="187" spans="1:17" x14ac:dyDescent="0.2">
      <c r="A187" s="123"/>
      <c r="B187" s="113"/>
      <c r="C187" s="115"/>
      <c r="D187" s="36"/>
      <c r="E187" s="42">
        <v>39149.449999999997</v>
      </c>
      <c r="F187" s="43">
        <v>13159.01</v>
      </c>
      <c r="G187" s="43">
        <v>8264.99</v>
      </c>
      <c r="H187" s="43">
        <v>440.86</v>
      </c>
      <c r="I187" s="43"/>
      <c r="J187" s="34">
        <f t="shared" si="82"/>
        <v>61014.31</v>
      </c>
      <c r="K187" s="55"/>
      <c r="L187" s="43"/>
      <c r="M187" s="34">
        <f t="shared" si="81"/>
        <v>0</v>
      </c>
      <c r="N187" s="55"/>
      <c r="O187" s="43"/>
      <c r="P187" s="34">
        <f t="shared" si="83"/>
        <v>0</v>
      </c>
      <c r="Q187" s="35">
        <f t="shared" si="84"/>
        <v>61014.31</v>
      </c>
    </row>
    <row r="188" spans="1:17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82"/>
        <v>1900</v>
      </c>
      <c r="K188" s="44">
        <v>0</v>
      </c>
      <c r="L188" s="38">
        <v>0</v>
      </c>
      <c r="M188" s="40">
        <f t="shared" si="81"/>
        <v>0</v>
      </c>
      <c r="N188" s="44">
        <v>0</v>
      </c>
      <c r="O188" s="38">
        <v>0</v>
      </c>
      <c r="P188" s="40">
        <f t="shared" si="83"/>
        <v>0</v>
      </c>
      <c r="Q188" s="41">
        <f t="shared" si="84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237.6</v>
      </c>
      <c r="H189" s="43"/>
      <c r="I189" s="43"/>
      <c r="J189" s="34">
        <f t="shared" si="82"/>
        <v>237.6</v>
      </c>
      <c r="K189" s="55"/>
      <c r="L189" s="43"/>
      <c r="M189" s="34">
        <f t="shared" si="81"/>
        <v>0</v>
      </c>
      <c r="N189" s="55"/>
      <c r="O189" s="43"/>
      <c r="P189" s="34">
        <f t="shared" si="83"/>
        <v>0</v>
      </c>
      <c r="Q189" s="35">
        <f t="shared" si="84"/>
        <v>237.6</v>
      </c>
    </row>
    <row r="190" spans="1:17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82"/>
        <v>17725</v>
      </c>
      <c r="K190" s="44">
        <v>0</v>
      </c>
      <c r="L190" s="38">
        <v>0</v>
      </c>
      <c r="M190" s="40">
        <f t="shared" si="81"/>
        <v>0</v>
      </c>
      <c r="N190" s="44">
        <v>0</v>
      </c>
      <c r="O190" s="38">
        <v>0</v>
      </c>
      <c r="P190" s="40">
        <f t="shared" si="83"/>
        <v>0</v>
      </c>
      <c r="Q190" s="41">
        <f t="shared" si="84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4596.8</v>
      </c>
      <c r="H191" s="43"/>
      <c r="I191" s="43"/>
      <c r="J191" s="34">
        <f t="shared" si="82"/>
        <v>4596.8</v>
      </c>
      <c r="K191" s="55"/>
      <c r="L191" s="43"/>
      <c r="M191" s="34">
        <f t="shared" si="81"/>
        <v>0</v>
      </c>
      <c r="N191" s="55"/>
      <c r="O191" s="43"/>
      <c r="P191" s="34">
        <f t="shared" si="83"/>
        <v>0</v>
      </c>
      <c r="Q191" s="35">
        <f t="shared" si="84"/>
        <v>4596.8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85">F194+F196+F198+F200+F202+F204</f>
        <v>0</v>
      </c>
      <c r="G192" s="38">
        <f t="shared" si="85"/>
        <v>13900</v>
      </c>
      <c r="H192" s="38">
        <f t="shared" si="85"/>
        <v>0</v>
      </c>
      <c r="I192" s="38">
        <f t="shared" si="85"/>
        <v>455</v>
      </c>
      <c r="J192" s="29">
        <f t="shared" si="82"/>
        <v>14355</v>
      </c>
      <c r="K192" s="44">
        <f t="shared" ref="K192:L193" si="86">K194+K196+K198+K200+K202+K204</f>
        <v>0</v>
      </c>
      <c r="L192" s="38">
        <f t="shared" si="86"/>
        <v>0</v>
      </c>
      <c r="M192" s="40">
        <f t="shared" si="81"/>
        <v>0</v>
      </c>
      <c r="N192" s="44">
        <f t="shared" ref="N192:O193" si="87">N194+N196+N198+N200+N202+N204</f>
        <v>0</v>
      </c>
      <c r="O192" s="38">
        <f>O194+O196+O198+O200+O202+O204</f>
        <v>90700</v>
      </c>
      <c r="P192" s="40">
        <f t="shared" si="83"/>
        <v>90700</v>
      </c>
      <c r="Q192" s="41">
        <f>P192+M192+J192</f>
        <v>105055</v>
      </c>
    </row>
    <row r="193" spans="1:17" x14ac:dyDescent="0.2">
      <c r="A193" s="111"/>
      <c r="B193" s="113"/>
      <c r="C193" s="115"/>
      <c r="D193" s="36"/>
      <c r="E193" s="42">
        <f t="shared" ref="E193:I193" si="88">E195+E197+E199+E201+E203+E205</f>
        <v>0</v>
      </c>
      <c r="F193" s="57">
        <f t="shared" si="88"/>
        <v>0</v>
      </c>
      <c r="G193" s="57">
        <f t="shared" si="88"/>
        <v>4688.91</v>
      </c>
      <c r="H193" s="57">
        <f t="shared" si="88"/>
        <v>0</v>
      </c>
      <c r="I193" s="57">
        <f t="shared" si="88"/>
        <v>185.23</v>
      </c>
      <c r="J193" s="34">
        <f t="shared" si="82"/>
        <v>4874.1399999999994</v>
      </c>
      <c r="K193" s="57">
        <f t="shared" si="86"/>
        <v>0</v>
      </c>
      <c r="L193" s="32">
        <f t="shared" si="86"/>
        <v>0</v>
      </c>
      <c r="M193" s="34">
        <f t="shared" si="81"/>
        <v>0</v>
      </c>
      <c r="N193" s="57">
        <f t="shared" si="87"/>
        <v>0</v>
      </c>
      <c r="O193" s="32">
        <f t="shared" si="87"/>
        <v>34727.94</v>
      </c>
      <c r="P193" s="34">
        <f t="shared" si="83"/>
        <v>34727.94</v>
      </c>
      <c r="Q193" s="35">
        <f t="shared" ref="Q193:Q205" si="89">P193+M193+J193</f>
        <v>39602.080000000002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82"/>
        <v>1500</v>
      </c>
      <c r="K194" s="44">
        <v>0</v>
      </c>
      <c r="L194" s="38">
        <v>0</v>
      </c>
      <c r="M194" s="40">
        <f t="shared" si="81"/>
        <v>0</v>
      </c>
      <c r="N194" s="44">
        <v>0</v>
      </c>
      <c r="O194" s="38">
        <v>10000</v>
      </c>
      <c r="P194" s="40">
        <f t="shared" si="83"/>
        <v>10000</v>
      </c>
      <c r="Q194" s="41">
        <f t="shared" si="89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758.03</v>
      </c>
      <c r="H195" s="43"/>
      <c r="I195" s="43"/>
      <c r="J195" s="34">
        <f t="shared" si="82"/>
        <v>758.03</v>
      </c>
      <c r="K195" s="55"/>
      <c r="L195" s="43"/>
      <c r="M195" s="34">
        <f t="shared" si="81"/>
        <v>0</v>
      </c>
      <c r="N195" s="55"/>
      <c r="O195" s="43">
        <v>0</v>
      </c>
      <c r="P195" s="34">
        <f t="shared" si="83"/>
        <v>0</v>
      </c>
      <c r="Q195" s="35">
        <f t="shared" si="89"/>
        <v>758.03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0</v>
      </c>
      <c r="J196" s="29">
        <f t="shared" si="82"/>
        <v>2000</v>
      </c>
      <c r="K196" s="44">
        <v>0</v>
      </c>
      <c r="L196" s="38">
        <v>0</v>
      </c>
      <c r="M196" s="40">
        <f t="shared" si="81"/>
        <v>0</v>
      </c>
      <c r="N196" s="44">
        <v>0</v>
      </c>
      <c r="O196" s="38">
        <v>53376</v>
      </c>
      <c r="P196" s="40">
        <f t="shared" si="83"/>
        <v>53376</v>
      </c>
      <c r="Q196" s="41">
        <f t="shared" si="89"/>
        <v>55376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908.06</v>
      </c>
      <c r="H197" s="43"/>
      <c r="I197" s="43"/>
      <c r="J197" s="34">
        <f t="shared" si="82"/>
        <v>908.06</v>
      </c>
      <c r="K197" s="55"/>
      <c r="L197" s="43"/>
      <c r="M197" s="34">
        <f t="shared" si="81"/>
        <v>0</v>
      </c>
      <c r="N197" s="55"/>
      <c r="O197" s="43">
        <v>26687.94</v>
      </c>
      <c r="P197" s="34">
        <f t="shared" si="83"/>
        <v>26687.94</v>
      </c>
      <c r="Q197" s="35">
        <f t="shared" si="89"/>
        <v>27596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82"/>
        <v>2500</v>
      </c>
      <c r="K198" s="44">
        <v>0</v>
      </c>
      <c r="L198" s="38">
        <v>0</v>
      </c>
      <c r="M198" s="40">
        <f t="shared" ref="M198:M199" si="90">SUM(K198:L198)</f>
        <v>0</v>
      </c>
      <c r="N198" s="44">
        <v>0</v>
      </c>
      <c r="O198" s="38">
        <v>11244</v>
      </c>
      <c r="P198" s="40">
        <f t="shared" ref="P198:P199" si="91">SUM(N198:O198)</f>
        <v>11244</v>
      </c>
      <c r="Q198" s="41">
        <f t="shared" si="89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1209.6600000000001</v>
      </c>
      <c r="H199" s="43"/>
      <c r="I199" s="43"/>
      <c r="J199" s="34">
        <f t="shared" si="82"/>
        <v>1209.6600000000001</v>
      </c>
      <c r="K199" s="55"/>
      <c r="L199" s="43"/>
      <c r="M199" s="34">
        <f t="shared" si="90"/>
        <v>0</v>
      </c>
      <c r="N199" s="55"/>
      <c r="O199" s="43">
        <v>0</v>
      </c>
      <c r="P199" s="34">
        <f t="shared" si="91"/>
        <v>0</v>
      </c>
      <c r="Q199" s="35">
        <f t="shared" si="89"/>
        <v>1209.6600000000001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82"/>
        <v>900</v>
      </c>
      <c r="K200" s="44">
        <v>0</v>
      </c>
      <c r="L200" s="38">
        <v>0</v>
      </c>
      <c r="M200" s="40">
        <f t="shared" si="81"/>
        <v>0</v>
      </c>
      <c r="N200" s="44">
        <v>0</v>
      </c>
      <c r="O200" s="38">
        <v>16080</v>
      </c>
      <c r="P200" s="40">
        <f t="shared" si="83"/>
        <v>16080</v>
      </c>
      <c r="Q200" s="41">
        <f t="shared" si="89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325.76</v>
      </c>
      <c r="H201" s="43"/>
      <c r="I201" s="43"/>
      <c r="J201" s="34">
        <f t="shared" si="82"/>
        <v>325.76</v>
      </c>
      <c r="K201" s="55"/>
      <c r="L201" s="43"/>
      <c r="M201" s="34">
        <f t="shared" si="81"/>
        <v>0</v>
      </c>
      <c r="N201" s="55"/>
      <c r="O201" s="43">
        <v>8040</v>
      </c>
      <c r="P201" s="34">
        <f t="shared" si="83"/>
        <v>8040</v>
      </c>
      <c r="Q201" s="35">
        <f t="shared" si="89"/>
        <v>8365.76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455</v>
      </c>
      <c r="J202" s="29">
        <f t="shared" ref="J202:J205" si="92">SUM(E202:I202)</f>
        <v>7455</v>
      </c>
      <c r="K202" s="44">
        <v>0</v>
      </c>
      <c r="L202" s="38">
        <v>0</v>
      </c>
      <c r="M202" s="40">
        <f t="shared" ref="M202:M205" si="93">SUM(K202:L202)</f>
        <v>0</v>
      </c>
      <c r="N202" s="44">
        <v>0</v>
      </c>
      <c r="O202" s="38">
        <v>0</v>
      </c>
      <c r="P202" s="40">
        <f t="shared" ref="P202:P205" si="94">SUM(N202:O202)</f>
        <v>0</v>
      </c>
      <c r="Q202" s="41">
        <f t="shared" si="89"/>
        <v>7455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1487.4</v>
      </c>
      <c r="H203" s="43"/>
      <c r="I203" s="43">
        <v>185.23</v>
      </c>
      <c r="J203" s="34">
        <f t="shared" si="92"/>
        <v>1672.63</v>
      </c>
      <c r="K203" s="55"/>
      <c r="L203" s="43"/>
      <c r="M203" s="34">
        <f t="shared" si="93"/>
        <v>0</v>
      </c>
      <c r="N203" s="55"/>
      <c r="O203" s="43"/>
      <c r="P203" s="34">
        <f t="shared" si="94"/>
        <v>0</v>
      </c>
      <c r="Q203" s="35">
        <f t="shared" si="89"/>
        <v>1672.63</v>
      </c>
    </row>
    <row r="204" spans="1:17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92"/>
        <v>0</v>
      </c>
      <c r="K204" s="44">
        <v>0</v>
      </c>
      <c r="L204" s="38">
        <v>0</v>
      </c>
      <c r="M204" s="40">
        <f t="shared" si="93"/>
        <v>0</v>
      </c>
      <c r="N204" s="44">
        <v>0</v>
      </c>
      <c r="O204" s="38">
        <v>0</v>
      </c>
      <c r="P204" s="40">
        <f t="shared" si="94"/>
        <v>0</v>
      </c>
      <c r="Q204" s="41">
        <f t="shared" si="89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92"/>
        <v>0</v>
      </c>
      <c r="K205" s="55"/>
      <c r="L205" s="43"/>
      <c r="M205" s="34">
        <f t="shared" si="93"/>
        <v>0</v>
      </c>
      <c r="N205" s="55"/>
      <c r="O205" s="43"/>
      <c r="P205" s="34">
        <f t="shared" si="94"/>
        <v>0</v>
      </c>
      <c r="Q205" s="35">
        <f t="shared" si="89"/>
        <v>0</v>
      </c>
    </row>
    <row r="206" spans="1:17" ht="12.75" customHeight="1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143000</v>
      </c>
      <c r="H206" s="38">
        <v>0</v>
      </c>
      <c r="I206" s="38">
        <v>0</v>
      </c>
      <c r="J206" s="29">
        <f t="shared" si="82"/>
        <v>143000</v>
      </c>
      <c r="K206" s="44">
        <v>0</v>
      </c>
      <c r="L206" s="38">
        <v>0</v>
      </c>
      <c r="M206" s="40">
        <f t="shared" si="81"/>
        <v>0</v>
      </c>
      <c r="N206" s="44">
        <v>0</v>
      </c>
      <c r="O206" s="38">
        <v>0</v>
      </c>
      <c r="P206" s="40">
        <f t="shared" si="83"/>
        <v>0</v>
      </c>
      <c r="Q206" s="41">
        <f t="shared" si="84"/>
        <v>143000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52405.31</v>
      </c>
      <c r="H207" s="43"/>
      <c r="I207" s="43"/>
      <c r="J207" s="34">
        <f t="shared" si="82"/>
        <v>52405.31</v>
      </c>
      <c r="K207" s="55"/>
      <c r="L207" s="43"/>
      <c r="M207" s="34">
        <f t="shared" si="81"/>
        <v>0</v>
      </c>
      <c r="N207" s="55"/>
      <c r="O207" s="43"/>
      <c r="P207" s="34">
        <f t="shared" si="83"/>
        <v>0</v>
      </c>
      <c r="Q207" s="35">
        <f t="shared" si="84"/>
        <v>52405.31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82"/>
        <v>6500</v>
      </c>
      <c r="K208" s="44">
        <v>17000</v>
      </c>
      <c r="L208" s="38">
        <v>0</v>
      </c>
      <c r="M208" s="40">
        <f t="shared" si="81"/>
        <v>17000</v>
      </c>
      <c r="N208" s="44">
        <v>0</v>
      </c>
      <c r="O208" s="38">
        <v>0</v>
      </c>
      <c r="P208" s="40">
        <f t="shared" si="83"/>
        <v>0</v>
      </c>
      <c r="Q208" s="41">
        <f t="shared" si="84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397.24</v>
      </c>
      <c r="H209" s="43"/>
      <c r="I209" s="43"/>
      <c r="J209" s="34">
        <f t="shared" si="82"/>
        <v>397.24</v>
      </c>
      <c r="K209" s="55">
        <v>0</v>
      </c>
      <c r="L209" s="43"/>
      <c r="M209" s="34">
        <f t="shared" si="81"/>
        <v>0</v>
      </c>
      <c r="N209" s="55"/>
      <c r="O209" s="43"/>
      <c r="P209" s="34">
        <f t="shared" si="83"/>
        <v>0</v>
      </c>
      <c r="Q209" s="35">
        <f t="shared" si="84"/>
        <v>397.24</v>
      </c>
    </row>
    <row r="210" spans="1:17" x14ac:dyDescent="0.2">
      <c r="A210" s="111" t="s">
        <v>163</v>
      </c>
      <c r="B210" s="113"/>
      <c r="C210" s="115" t="s">
        <v>164</v>
      </c>
      <c r="D210" s="131"/>
      <c r="E210" s="37">
        <f>E212+E214+E216+E218</f>
        <v>0</v>
      </c>
      <c r="F210" s="38">
        <f t="shared" ref="F210" si="95">F212+F214+F216+F218</f>
        <v>0</v>
      </c>
      <c r="G210" s="38">
        <f>G212+G214+G216+G218</f>
        <v>89350</v>
      </c>
      <c r="H210" s="38">
        <f t="shared" ref="H210:I210" si="96">H212+H214+H216+H218</f>
        <v>0</v>
      </c>
      <c r="I210" s="38">
        <f t="shared" si="96"/>
        <v>0</v>
      </c>
      <c r="J210" s="29">
        <f t="shared" si="82"/>
        <v>89350</v>
      </c>
      <c r="K210" s="44">
        <f t="shared" ref="K210:L210" si="97">K212+K214+K216+K218</f>
        <v>3720</v>
      </c>
      <c r="L210" s="38">
        <f t="shared" si="97"/>
        <v>0</v>
      </c>
      <c r="M210" s="40">
        <f t="shared" si="81"/>
        <v>3720</v>
      </c>
      <c r="N210" s="44">
        <f t="shared" ref="N210:O210" si="98">N212+N214+N216+N218</f>
        <v>0</v>
      </c>
      <c r="O210" s="38">
        <f t="shared" si="98"/>
        <v>209007</v>
      </c>
      <c r="P210" s="40">
        <f t="shared" si="83"/>
        <v>209007</v>
      </c>
      <c r="Q210" s="41">
        <f>P210+M210+J210</f>
        <v>302077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ref="F211:I211" si="99">F213+F215+F217+F219</f>
        <v>0</v>
      </c>
      <c r="G211" s="32">
        <f t="shared" si="99"/>
        <v>46713.420000000006</v>
      </c>
      <c r="H211" s="32">
        <f t="shared" si="99"/>
        <v>0</v>
      </c>
      <c r="I211" s="32">
        <f t="shared" si="99"/>
        <v>0</v>
      </c>
      <c r="J211" s="34">
        <f t="shared" si="82"/>
        <v>46713.420000000006</v>
      </c>
      <c r="K211" s="57">
        <f t="shared" ref="K211:L211" si="100">K213+K215+K217+K219</f>
        <v>3720</v>
      </c>
      <c r="L211" s="32">
        <f t="shared" si="100"/>
        <v>0</v>
      </c>
      <c r="M211" s="34">
        <f t="shared" si="81"/>
        <v>3720</v>
      </c>
      <c r="N211" s="57">
        <f>N213+N215+N219</f>
        <v>0</v>
      </c>
      <c r="O211" s="32">
        <f>O213+O215+O217+O219</f>
        <v>725.25</v>
      </c>
      <c r="P211" s="34">
        <f t="shared" ref="P211" si="101">P213+P215+P217+P219</f>
        <v>725.25</v>
      </c>
      <c r="Q211" s="35">
        <f>P211+M211+J211</f>
        <v>51158.670000000006</v>
      </c>
    </row>
    <row r="212" spans="1:17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102">SUM(K212:L212)</f>
        <v>0</v>
      </c>
      <c r="N212" s="44">
        <v>0</v>
      </c>
      <c r="O212" s="38">
        <v>0</v>
      </c>
      <c r="P212" s="40">
        <f t="shared" si="83"/>
        <v>0</v>
      </c>
      <c r="Q212" s="41">
        <f t="shared" si="84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31827.11</v>
      </c>
      <c r="H213" s="43"/>
      <c r="I213" s="43"/>
      <c r="J213" s="34">
        <f t="shared" si="82"/>
        <v>31827.11</v>
      </c>
      <c r="K213" s="55"/>
      <c r="L213" s="43"/>
      <c r="M213" s="34">
        <f t="shared" si="102"/>
        <v>0</v>
      </c>
      <c r="N213" s="55"/>
      <c r="O213" s="43"/>
      <c r="P213" s="34">
        <f t="shared" si="83"/>
        <v>0</v>
      </c>
      <c r="Q213" s="35">
        <f t="shared" si="84"/>
        <v>31827.11</v>
      </c>
    </row>
    <row r="214" spans="1:17" ht="12.75" customHeight="1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23000</v>
      </c>
      <c r="H214" s="38">
        <v>0</v>
      </c>
      <c r="I214" s="38">
        <v>0</v>
      </c>
      <c r="J214" s="29">
        <f t="shared" si="82"/>
        <v>23000</v>
      </c>
      <c r="K214" s="44"/>
      <c r="L214" s="38">
        <v>0</v>
      </c>
      <c r="M214" s="40">
        <f t="shared" si="102"/>
        <v>0</v>
      </c>
      <c r="N214" s="44">
        <v>0</v>
      </c>
      <c r="O214" s="38">
        <v>0</v>
      </c>
      <c r="P214" s="40">
        <f t="shared" si="83"/>
        <v>0</v>
      </c>
      <c r="Q214" s="41">
        <f t="shared" si="84"/>
        <v>23000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11956.44</v>
      </c>
      <c r="H215" s="43"/>
      <c r="I215" s="43"/>
      <c r="J215" s="34">
        <f t="shared" si="82"/>
        <v>11956.44</v>
      </c>
      <c r="K215" s="55"/>
      <c r="L215" s="43"/>
      <c r="M215" s="34">
        <f t="shared" si="102"/>
        <v>0</v>
      </c>
      <c r="N215" s="55"/>
      <c r="O215" s="43"/>
      <c r="P215" s="34">
        <f t="shared" si="83"/>
        <v>0</v>
      </c>
      <c r="Q215" s="35">
        <f t="shared" si="84"/>
        <v>11956.44</v>
      </c>
    </row>
    <row r="216" spans="1:17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103">SUM(E216:I216)</f>
        <v>9500</v>
      </c>
      <c r="K216" s="44">
        <v>0</v>
      </c>
      <c r="L216" s="38">
        <v>0</v>
      </c>
      <c r="M216" s="40">
        <f t="shared" si="102"/>
        <v>0</v>
      </c>
      <c r="N216" s="44">
        <v>0</v>
      </c>
      <c r="O216" s="38">
        <v>0</v>
      </c>
      <c r="P216" s="40">
        <f t="shared" ref="P216:P219" si="104">SUM(N216:O216)</f>
        <v>0</v>
      </c>
      <c r="Q216" s="41">
        <f t="shared" si="84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03"/>
        <v>2929.87</v>
      </c>
      <c r="K217" s="55"/>
      <c r="L217" s="43"/>
      <c r="M217" s="34">
        <f t="shared" si="102"/>
        <v>0</v>
      </c>
      <c r="N217" s="55"/>
      <c r="O217" s="43"/>
      <c r="P217" s="34">
        <f t="shared" si="104"/>
        <v>0</v>
      </c>
      <c r="Q217" s="35">
        <f t="shared" si="84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103"/>
        <v>0</v>
      </c>
      <c r="K218" s="44">
        <v>3720</v>
      </c>
      <c r="L218" s="38">
        <v>0</v>
      </c>
      <c r="M218" s="40">
        <f t="shared" si="102"/>
        <v>3720</v>
      </c>
      <c r="N218" s="44">
        <v>0</v>
      </c>
      <c r="O218" s="38">
        <v>209007</v>
      </c>
      <c r="P218" s="40">
        <f t="shared" si="104"/>
        <v>209007</v>
      </c>
      <c r="Q218" s="41">
        <f t="shared" si="84"/>
        <v>212727</v>
      </c>
    </row>
    <row r="219" spans="1:17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103"/>
        <v>0</v>
      </c>
      <c r="K219" s="55">
        <v>3720</v>
      </c>
      <c r="L219" s="43"/>
      <c r="M219" s="34">
        <f t="shared" si="102"/>
        <v>3720</v>
      </c>
      <c r="N219" s="55"/>
      <c r="O219" s="43">
        <v>725.25</v>
      </c>
      <c r="P219" s="34">
        <f t="shared" si="104"/>
        <v>725.25</v>
      </c>
      <c r="Q219" s="35">
        <f t="shared" si="84"/>
        <v>4445.25</v>
      </c>
    </row>
    <row r="220" spans="1:17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82"/>
        <v>109530</v>
      </c>
      <c r="K220" s="44">
        <v>0</v>
      </c>
      <c r="L220" s="38">
        <v>0</v>
      </c>
      <c r="M220" s="40">
        <f t="shared" si="102"/>
        <v>0</v>
      </c>
      <c r="N220" s="44">
        <v>0</v>
      </c>
      <c r="O220" s="38">
        <v>0</v>
      </c>
      <c r="P220" s="40">
        <f t="shared" si="83"/>
        <v>0</v>
      </c>
      <c r="Q220" s="41">
        <f t="shared" si="84"/>
        <v>109530</v>
      </c>
    </row>
    <row r="221" spans="1:17" x14ac:dyDescent="0.2">
      <c r="A221" s="111"/>
      <c r="B221" s="113"/>
      <c r="C221" s="115"/>
      <c r="D221" s="36"/>
      <c r="E221" s="42">
        <v>20403.490000000002</v>
      </c>
      <c r="F221" s="43">
        <v>7161.29</v>
      </c>
      <c r="G221" s="43">
        <v>15892.54</v>
      </c>
      <c r="H221" s="43">
        <v>0</v>
      </c>
      <c r="I221" s="43"/>
      <c r="J221" s="34">
        <f t="shared" si="82"/>
        <v>43457.320000000007</v>
      </c>
      <c r="K221" s="55"/>
      <c r="L221" s="43"/>
      <c r="M221" s="34">
        <f t="shared" si="102"/>
        <v>0</v>
      </c>
      <c r="N221" s="55"/>
      <c r="O221" s="43"/>
      <c r="P221" s="34">
        <f t="shared" si="83"/>
        <v>0</v>
      </c>
      <c r="Q221" s="35">
        <f t="shared" si="84"/>
        <v>43457.320000000007</v>
      </c>
    </row>
    <row r="222" spans="1:17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82"/>
        <v>2000</v>
      </c>
      <c r="K222" s="44">
        <v>416892</v>
      </c>
      <c r="L222" s="38">
        <v>0</v>
      </c>
      <c r="M222" s="40">
        <f t="shared" si="102"/>
        <v>416892</v>
      </c>
      <c r="N222" s="44">
        <v>0</v>
      </c>
      <c r="O222" s="38">
        <v>0</v>
      </c>
      <c r="P222" s="40">
        <f t="shared" si="83"/>
        <v>0</v>
      </c>
      <c r="Q222" s="41">
        <f t="shared" si="84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82"/>
        <v>0</v>
      </c>
      <c r="K223" s="56">
        <v>0</v>
      </c>
      <c r="L223" s="45"/>
      <c r="M223" s="24">
        <f t="shared" si="102"/>
        <v>0</v>
      </c>
      <c r="N223" s="56"/>
      <c r="O223" s="45"/>
      <c r="P223" s="24">
        <f t="shared" si="83"/>
        <v>0</v>
      </c>
      <c r="Q223" s="25">
        <f t="shared" si="84"/>
        <v>0</v>
      </c>
    </row>
    <row r="224" spans="1:17" ht="13.5" customHeight="1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105">F227+F229+F231+F233+F235+F237+F239+F241+F243+F245</f>
        <v>43143</v>
      </c>
      <c r="G225" s="17">
        <f t="shared" si="105"/>
        <v>42583</v>
      </c>
      <c r="H225" s="17">
        <f t="shared" si="105"/>
        <v>10638</v>
      </c>
      <c r="I225" s="17">
        <f t="shared" si="105"/>
        <v>0</v>
      </c>
      <c r="J225" s="19">
        <f t="shared" ref="J225:J246" si="106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107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108">SUM(N225:O225)</f>
        <v>0</v>
      </c>
      <c r="Q225" s="20">
        <f t="shared" ref="Q225:Q246" si="109">P225+M225+J225</f>
        <v>215463</v>
      </c>
    </row>
    <row r="226" spans="1:17" ht="13.5" thickBot="1" x14ac:dyDescent="0.25">
      <c r="A226" s="126"/>
      <c r="B226" s="127"/>
      <c r="C226" s="129"/>
      <c r="D226" s="122"/>
      <c r="E226" s="21">
        <f>E228+E230+E232+E234+E236+E238+E240+E242+E244+E246</f>
        <v>54318.170000000006</v>
      </c>
      <c r="F226" s="22">
        <f t="shared" si="105"/>
        <v>19341.34</v>
      </c>
      <c r="G226" s="22">
        <f t="shared" si="105"/>
        <v>18886.899999999998</v>
      </c>
      <c r="H226" s="22">
        <f t="shared" si="105"/>
        <v>5905.3099999999995</v>
      </c>
      <c r="I226" s="22">
        <f t="shared" si="105"/>
        <v>23.52</v>
      </c>
      <c r="J226" s="24">
        <f t="shared" si="106"/>
        <v>98475.24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107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108"/>
        <v>0</v>
      </c>
      <c r="Q226" s="25">
        <f t="shared" si="109"/>
        <v>98475.24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106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108"/>
        <v>0</v>
      </c>
      <c r="Q227" s="30">
        <f t="shared" si="109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920</v>
      </c>
      <c r="I228" s="43"/>
      <c r="J228" s="34">
        <f t="shared" si="106"/>
        <v>920</v>
      </c>
      <c r="K228" s="55"/>
      <c r="L228" s="43"/>
      <c r="M228" s="34">
        <f t="shared" si="107"/>
        <v>0</v>
      </c>
      <c r="N228" s="55"/>
      <c r="O228" s="43"/>
      <c r="P228" s="34">
        <f t="shared" si="108"/>
        <v>0</v>
      </c>
      <c r="Q228" s="35">
        <f t="shared" si="109"/>
        <v>920</v>
      </c>
    </row>
    <row r="229" spans="1:17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106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08"/>
        <v>0</v>
      </c>
      <c r="Q229" s="41">
        <f t="shared" si="109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581.20000000000005</v>
      </c>
      <c r="I230" s="43"/>
      <c r="J230" s="34">
        <f t="shared" si="106"/>
        <v>581.20000000000005</v>
      </c>
      <c r="K230" s="55"/>
      <c r="L230" s="43"/>
      <c r="M230" s="34">
        <f t="shared" si="107"/>
        <v>0</v>
      </c>
      <c r="N230" s="55"/>
      <c r="O230" s="43"/>
      <c r="P230" s="34">
        <f t="shared" si="108"/>
        <v>0</v>
      </c>
      <c r="Q230" s="35">
        <f t="shared" si="109"/>
        <v>581.20000000000005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106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08"/>
        <v>0</v>
      </c>
      <c r="Q231" s="41">
        <f t="shared" si="109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106"/>
        <v>375.26</v>
      </c>
      <c r="K232" s="55"/>
      <c r="L232" s="43"/>
      <c r="M232" s="34">
        <f t="shared" si="107"/>
        <v>0</v>
      </c>
      <c r="N232" s="55"/>
      <c r="O232" s="43"/>
      <c r="P232" s="34">
        <f t="shared" si="108"/>
        <v>0</v>
      </c>
      <c r="Q232" s="35">
        <f t="shared" si="109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106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08"/>
        <v>0</v>
      </c>
      <c r="Q233" s="41">
        <f t="shared" si="109"/>
        <v>26789</v>
      </c>
    </row>
    <row r="234" spans="1:17" x14ac:dyDescent="0.2">
      <c r="A234" s="111"/>
      <c r="B234" s="113"/>
      <c r="C234" s="115"/>
      <c r="D234" s="36"/>
      <c r="E234" s="42">
        <v>7692.51</v>
      </c>
      <c r="F234" s="43">
        <v>2424.2199999999998</v>
      </c>
      <c r="G234" s="43"/>
      <c r="H234" s="43">
        <v>53.51</v>
      </c>
      <c r="I234" s="43"/>
      <c r="J234" s="34">
        <f t="shared" si="106"/>
        <v>10170.24</v>
      </c>
      <c r="K234" s="55"/>
      <c r="L234" s="43"/>
      <c r="M234" s="34">
        <f t="shared" si="107"/>
        <v>0</v>
      </c>
      <c r="N234" s="55"/>
      <c r="O234" s="43"/>
      <c r="P234" s="34">
        <f t="shared" si="108"/>
        <v>0</v>
      </c>
      <c r="Q234" s="35">
        <f t="shared" si="109"/>
        <v>10170.24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106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8"/>
        <v>0</v>
      </c>
      <c r="Q235" s="41">
        <f t="shared" si="109"/>
        <v>158383</v>
      </c>
    </row>
    <row r="236" spans="1:17" x14ac:dyDescent="0.2">
      <c r="A236" s="111"/>
      <c r="B236" s="113"/>
      <c r="C236" s="115"/>
      <c r="D236" s="36"/>
      <c r="E236" s="42">
        <v>46625.66</v>
      </c>
      <c r="F236" s="43">
        <v>16917.12</v>
      </c>
      <c r="G236" s="43">
        <v>8533.08</v>
      </c>
      <c r="H236" s="43">
        <v>391.76</v>
      </c>
      <c r="I236" s="43"/>
      <c r="J236" s="34">
        <f t="shared" si="106"/>
        <v>72467.62</v>
      </c>
      <c r="K236" s="55"/>
      <c r="L236" s="43"/>
      <c r="M236" s="34">
        <f t="shared" si="107"/>
        <v>0</v>
      </c>
      <c r="N236" s="55"/>
      <c r="O236" s="43"/>
      <c r="P236" s="34">
        <f t="shared" si="108"/>
        <v>0</v>
      </c>
      <c r="Q236" s="35">
        <f t="shared" si="109"/>
        <v>72467.62</v>
      </c>
    </row>
    <row r="237" spans="1:17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106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8"/>
        <v>0</v>
      </c>
      <c r="Q237" s="41">
        <f t="shared" si="109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6684.21</v>
      </c>
      <c r="H238" s="43"/>
      <c r="I238" s="43"/>
      <c r="J238" s="34">
        <f t="shared" si="106"/>
        <v>6684.21</v>
      </c>
      <c r="K238" s="55"/>
      <c r="L238" s="43"/>
      <c r="M238" s="34">
        <f t="shared" si="107"/>
        <v>0</v>
      </c>
      <c r="N238" s="55"/>
      <c r="O238" s="43"/>
      <c r="P238" s="34">
        <f t="shared" si="108"/>
        <v>0</v>
      </c>
      <c r="Q238" s="35">
        <f t="shared" si="109"/>
        <v>6684.21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106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8"/>
        <v>0</v>
      </c>
      <c r="Q239" s="41">
        <f t="shared" si="109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3294.35</v>
      </c>
      <c r="H240" s="43"/>
      <c r="I240" s="43"/>
      <c r="J240" s="34">
        <f t="shared" si="106"/>
        <v>3294.35</v>
      </c>
      <c r="K240" s="55"/>
      <c r="L240" s="43"/>
      <c r="M240" s="34">
        <f t="shared" si="107"/>
        <v>0</v>
      </c>
      <c r="N240" s="55"/>
      <c r="O240" s="43"/>
      <c r="P240" s="34">
        <f t="shared" si="108"/>
        <v>0</v>
      </c>
      <c r="Q240" s="35">
        <f t="shared" si="109"/>
        <v>3294.35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106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8"/>
        <v>0</v>
      </c>
      <c r="Q241" s="41">
        <f t="shared" si="109"/>
        <v>570</v>
      </c>
    </row>
    <row r="242" spans="1:17" x14ac:dyDescent="0.2">
      <c r="A242" s="111"/>
      <c r="B242" s="113"/>
      <c r="C242" s="115"/>
      <c r="D242" s="36"/>
      <c r="E242" s="42"/>
      <c r="F242" s="43"/>
      <c r="G242" s="43"/>
      <c r="H242" s="43">
        <v>141.12</v>
      </c>
      <c r="I242" s="43">
        <v>23.52</v>
      </c>
      <c r="J242" s="34">
        <f t="shared" si="106"/>
        <v>164.64000000000001</v>
      </c>
      <c r="K242" s="55"/>
      <c r="L242" s="43"/>
      <c r="M242" s="34">
        <f t="shared" si="107"/>
        <v>0</v>
      </c>
      <c r="N242" s="55"/>
      <c r="O242" s="43"/>
      <c r="P242" s="34">
        <f t="shared" si="108"/>
        <v>0</v>
      </c>
      <c r="Q242" s="35">
        <f t="shared" si="109"/>
        <v>164.64000000000001</v>
      </c>
    </row>
    <row r="243" spans="1:17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106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8"/>
        <v>0</v>
      </c>
      <c r="Q243" s="41">
        <f t="shared" si="109"/>
        <v>316</v>
      </c>
    </row>
    <row r="244" spans="1:17" x14ac:dyDescent="0.2">
      <c r="A244" s="111"/>
      <c r="B244" s="113"/>
      <c r="C244" s="115"/>
      <c r="D244" s="36"/>
      <c r="E244" s="42"/>
      <c r="F244" s="43"/>
      <c r="G244" s="43"/>
      <c r="H244" s="43">
        <v>165.72</v>
      </c>
      <c r="I244" s="43"/>
      <c r="J244" s="34">
        <f t="shared" si="106"/>
        <v>165.72</v>
      </c>
      <c r="K244" s="55"/>
      <c r="L244" s="43"/>
      <c r="M244" s="34">
        <f t="shared" si="107"/>
        <v>0</v>
      </c>
      <c r="N244" s="55"/>
      <c r="O244" s="43"/>
      <c r="P244" s="34">
        <f t="shared" si="108"/>
        <v>0</v>
      </c>
      <c r="Q244" s="35">
        <f t="shared" si="109"/>
        <v>165.72</v>
      </c>
    </row>
    <row r="245" spans="1:17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106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8"/>
        <v>0</v>
      </c>
      <c r="Q245" s="41">
        <f t="shared" si="109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3652</v>
      </c>
      <c r="I246" s="45"/>
      <c r="J246" s="24">
        <f t="shared" si="106"/>
        <v>3652</v>
      </c>
      <c r="K246" s="56"/>
      <c r="L246" s="45"/>
      <c r="M246" s="24">
        <f t="shared" si="107"/>
        <v>0</v>
      </c>
      <c r="N246" s="56"/>
      <c r="O246" s="45"/>
      <c r="P246" s="24">
        <f t="shared" si="108"/>
        <v>0</v>
      </c>
      <c r="Q246" s="25">
        <f t="shared" si="109"/>
        <v>3652</v>
      </c>
    </row>
    <row r="247" spans="1:17" ht="13.5" customHeight="1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10">F250+F252+F254+F256+F258+F260+F262+F264+F266</f>
        <v>0</v>
      </c>
      <c r="G248" s="17">
        <f>G250+G252+G254+G256+G258+G260+G262+G264+G266</f>
        <v>96826</v>
      </c>
      <c r="H248" s="17">
        <f t="shared" si="110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75901</v>
      </c>
      <c r="P248" s="19">
        <f>SUM(N248:O248)</f>
        <v>75901</v>
      </c>
      <c r="Q248" s="20">
        <f>P248+M248+J248</f>
        <v>213128</v>
      </c>
    </row>
    <row r="249" spans="1:17" ht="13.5" thickBot="1" x14ac:dyDescent="0.25">
      <c r="A249" s="126"/>
      <c r="B249" s="127"/>
      <c r="C249" s="129"/>
      <c r="D249" s="122"/>
      <c r="E249" s="21">
        <f t="shared" si="110"/>
        <v>0</v>
      </c>
      <c r="F249" s="22">
        <f t="shared" si="110"/>
        <v>0</v>
      </c>
      <c r="G249" s="22">
        <f t="shared" si="110"/>
        <v>36846.67</v>
      </c>
      <c r="H249" s="22">
        <f t="shared" si="110"/>
        <v>0</v>
      </c>
      <c r="I249" s="22">
        <f t="shared" si="110"/>
        <v>7204.13</v>
      </c>
      <c r="J249" s="24">
        <f t="shared" ref="J249:J267" si="111">SUM(E249:I249)</f>
        <v>44050.799999999996</v>
      </c>
      <c r="K249" s="53">
        <f>K251+K253+K255+K257+K259+K261+K263+K265+K267</f>
        <v>4600.58</v>
      </c>
      <c r="L249" s="22">
        <f>L251+L253+L255+L257+L259+L261+L263+L265+L267</f>
        <v>0</v>
      </c>
      <c r="M249" s="24">
        <f t="shared" ref="M249:M265" si="112">SUM(K249:L249)</f>
        <v>4600.58</v>
      </c>
      <c r="N249" s="53">
        <f>N251+N253+N255+N257+N259+N261+N263+N265+N267</f>
        <v>0</v>
      </c>
      <c r="O249" s="22">
        <f>O251+O253+O255+O257+O259+O261+O263+O265+O267</f>
        <v>37889.990000000005</v>
      </c>
      <c r="P249" s="24">
        <f t="shared" ref="P249:P267" si="113">SUM(N249:O249)</f>
        <v>37889.990000000005</v>
      </c>
      <c r="Q249" s="25">
        <f t="shared" ref="Q249:Q267" si="114">P249+M249+J249</f>
        <v>86541.37</v>
      </c>
    </row>
    <row r="250" spans="1:17" ht="12.75" customHeight="1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11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13"/>
        <v>0</v>
      </c>
      <c r="Q250" s="30">
        <f t="shared" si="114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12"/>
        <v>0</v>
      </c>
      <c r="N251" s="55"/>
      <c r="O251" s="43"/>
      <c r="P251" s="34">
        <f t="shared" si="113"/>
        <v>0</v>
      </c>
      <c r="Q251" s="35">
        <f t="shared" si="114"/>
        <v>0</v>
      </c>
    </row>
    <row r="252" spans="1:17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11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13"/>
        <v>0</v>
      </c>
      <c r="Q252" s="41">
        <f t="shared" si="114"/>
        <v>96660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36846.67</v>
      </c>
      <c r="H253" s="43"/>
      <c r="I253" s="43"/>
      <c r="J253" s="34">
        <f t="shared" si="111"/>
        <v>36846.67</v>
      </c>
      <c r="K253" s="55"/>
      <c r="L253" s="43"/>
      <c r="M253" s="34">
        <f t="shared" si="112"/>
        <v>0</v>
      </c>
      <c r="N253" s="55"/>
      <c r="O253" s="43"/>
      <c r="P253" s="34">
        <f t="shared" si="113"/>
        <v>0</v>
      </c>
      <c r="Q253" s="35">
        <f t="shared" si="114"/>
        <v>36846.67</v>
      </c>
    </row>
    <row r="254" spans="1:17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11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13"/>
        <v>28202</v>
      </c>
      <c r="Q254" s="41">
        <f t="shared" si="114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645.28</v>
      </c>
      <c r="J255" s="34">
        <f t="shared" si="111"/>
        <v>645.28</v>
      </c>
      <c r="K255" s="55"/>
      <c r="L255" s="43"/>
      <c r="M255" s="34">
        <f t="shared" si="112"/>
        <v>0</v>
      </c>
      <c r="N255" s="55"/>
      <c r="O255" s="43">
        <v>14100.78</v>
      </c>
      <c r="P255" s="34">
        <f t="shared" si="113"/>
        <v>14100.78</v>
      </c>
      <c r="Q255" s="35">
        <f t="shared" si="114"/>
        <v>14746.060000000001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11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13"/>
        <v>0</v>
      </c>
      <c r="Q256" s="41">
        <f t="shared" si="114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11"/>
        <v>0</v>
      </c>
      <c r="K257" s="55">
        <v>0</v>
      </c>
      <c r="L257" s="43"/>
      <c r="M257" s="34">
        <f t="shared" si="112"/>
        <v>0</v>
      </c>
      <c r="N257" s="55"/>
      <c r="O257" s="43"/>
      <c r="P257" s="34">
        <f t="shared" si="113"/>
        <v>0</v>
      </c>
      <c r="Q257" s="35">
        <f t="shared" si="114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11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13"/>
        <v>0</v>
      </c>
      <c r="Q258" s="41">
        <f t="shared" si="114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/>
      <c r="H259" s="43"/>
      <c r="I259" s="43"/>
      <c r="J259" s="34">
        <f t="shared" si="111"/>
        <v>0</v>
      </c>
      <c r="K259" s="55">
        <v>4600.58</v>
      </c>
      <c r="L259" s="43"/>
      <c r="M259" s="34">
        <f t="shared" si="112"/>
        <v>4600.58</v>
      </c>
      <c r="N259" s="55"/>
      <c r="O259" s="43"/>
      <c r="P259" s="34">
        <f t="shared" si="113"/>
        <v>0</v>
      </c>
      <c r="Q259" s="35">
        <f t="shared" si="114"/>
        <v>4600.58</v>
      </c>
    </row>
    <row r="260" spans="1:17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11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13"/>
        <v>0</v>
      </c>
      <c r="Q260" s="41">
        <f t="shared" si="114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1824.75</v>
      </c>
      <c r="J261" s="34">
        <f t="shared" si="111"/>
        <v>1824.75</v>
      </c>
      <c r="K261" s="55"/>
      <c r="L261" s="43"/>
      <c r="M261" s="34">
        <f t="shared" si="112"/>
        <v>0</v>
      </c>
      <c r="N261" s="55"/>
      <c r="O261" s="43"/>
      <c r="P261" s="34">
        <f t="shared" si="113"/>
        <v>0</v>
      </c>
      <c r="Q261" s="35">
        <f t="shared" si="114"/>
        <v>1824.75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11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13"/>
        <v>14985</v>
      </c>
      <c r="Q262" s="41">
        <f t="shared" si="114"/>
        <v>19373</v>
      </c>
    </row>
    <row r="263" spans="1:17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2214.9699999999998</v>
      </c>
      <c r="J263" s="34">
        <f t="shared" si="111"/>
        <v>2214.9699999999998</v>
      </c>
      <c r="K263" s="55"/>
      <c r="L263" s="43"/>
      <c r="M263" s="34">
        <f t="shared" si="112"/>
        <v>0</v>
      </c>
      <c r="N263" s="55"/>
      <c r="O263" s="43">
        <v>7473.39</v>
      </c>
      <c r="P263" s="34">
        <f t="shared" si="113"/>
        <v>7473.39</v>
      </c>
      <c r="Q263" s="35">
        <f t="shared" si="114"/>
        <v>9688.36</v>
      </c>
    </row>
    <row r="264" spans="1:17" ht="12.7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11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13"/>
        <v>16394</v>
      </c>
      <c r="Q264" s="41">
        <f t="shared" si="114"/>
        <v>21391</v>
      </c>
    </row>
    <row r="265" spans="1:17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2519.13</v>
      </c>
      <c r="J265" s="34">
        <f t="shared" si="111"/>
        <v>2519.13</v>
      </c>
      <c r="K265" s="55"/>
      <c r="L265" s="43"/>
      <c r="M265" s="34">
        <f t="shared" si="112"/>
        <v>0</v>
      </c>
      <c r="N265" s="55"/>
      <c r="O265" s="43">
        <v>8176.43</v>
      </c>
      <c r="P265" s="34">
        <f t="shared" si="113"/>
        <v>8176.43</v>
      </c>
      <c r="Q265" s="35">
        <f t="shared" si="114"/>
        <v>10695.560000000001</v>
      </c>
    </row>
    <row r="266" spans="1:17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11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13"/>
        <v>16320</v>
      </c>
      <c r="Q266" s="41">
        <f t="shared" si="114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11"/>
        <v>0</v>
      </c>
      <c r="K267" s="56"/>
      <c r="L267" s="45"/>
      <c r="M267" s="24">
        <v>0</v>
      </c>
      <c r="N267" s="56"/>
      <c r="O267" s="45">
        <v>8139.39</v>
      </c>
      <c r="P267" s="24">
        <f t="shared" si="113"/>
        <v>8139.39</v>
      </c>
      <c r="Q267" s="25">
        <f t="shared" si="114"/>
        <v>8139.39</v>
      </c>
    </row>
    <row r="268" spans="1:17" ht="13.5" customHeight="1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69" si="115">E271+E273+E275+E277+E295+E297+E299+E323+E325+E327</f>
        <v>308417</v>
      </c>
      <c r="F269" s="17">
        <f t="shared" si="115"/>
        <v>111055</v>
      </c>
      <c r="G269" s="17">
        <f>G271+G273+G275+G277+G295+G297+G299+G323+G325+G327</f>
        <v>102387</v>
      </c>
      <c r="H269" s="17">
        <f t="shared" ref="H269:I269" si="116">H271+H273+H275+H277+H295+H297+H299+H323+H325+H327</f>
        <v>9156</v>
      </c>
      <c r="I269" s="17">
        <f t="shared" si="116"/>
        <v>0</v>
      </c>
      <c r="J269" s="19">
        <f>SUM(E269:I269)</f>
        <v>531015</v>
      </c>
      <c r="K269" s="52">
        <f t="shared" ref="K269:L269" si="117">K271+K273+K275+K277+K295+K297+K299+K323+K325+K327</f>
        <v>810</v>
      </c>
      <c r="L269" s="17">
        <f t="shared" si="117"/>
        <v>0</v>
      </c>
      <c r="M269" s="19">
        <f>SUM(K269:L269)</f>
        <v>810</v>
      </c>
      <c r="N269" s="52">
        <f t="shared" ref="N269:O269" si="118">N271+N273+N275+N277+N295+N297+N299+N323+N325+N327</f>
        <v>0</v>
      </c>
      <c r="O269" s="17">
        <f t="shared" si="118"/>
        <v>0</v>
      </c>
      <c r="P269" s="18">
        <f>SUM(N269:O269)</f>
        <v>0</v>
      </c>
      <c r="Q269" s="62">
        <f>P269+M269+J269</f>
        <v>531825</v>
      </c>
    </row>
    <row r="270" spans="1:17" ht="13.5" thickBot="1" x14ac:dyDescent="0.25">
      <c r="A270" s="126"/>
      <c r="B270" s="127"/>
      <c r="C270" s="129"/>
      <c r="D270" s="122"/>
      <c r="E270" s="21">
        <f t="shared" ref="E270:F270" si="119">E272+E274+E276+E278+E296+E298+E300+E324+E326+E328</f>
        <v>141021.19</v>
      </c>
      <c r="F270" s="22">
        <f t="shared" si="119"/>
        <v>50456.77</v>
      </c>
      <c r="G270" s="22">
        <f>G272+G274+G276+G278+G296+G298+G300+G324+G326+G328</f>
        <v>59001.93</v>
      </c>
      <c r="H270" s="22">
        <f t="shared" ref="H270:I270" si="120">H272+H274+H276+H278+H296+H298+H300+H324+H326+H328</f>
        <v>4569.8500000000004</v>
      </c>
      <c r="I270" s="22">
        <f t="shared" si="120"/>
        <v>0</v>
      </c>
      <c r="J270" s="24">
        <f>SUM(E270:I270)</f>
        <v>255049.74</v>
      </c>
      <c r="K270" s="53">
        <f t="shared" ref="K270:L270" si="121">K272+K274+K276+K278+K296+K298+K300+K324+K326+K328</f>
        <v>0</v>
      </c>
      <c r="L270" s="22">
        <f t="shared" si="121"/>
        <v>0</v>
      </c>
      <c r="M270" s="24">
        <f>SUM(K270:L270)</f>
        <v>0</v>
      </c>
      <c r="N270" s="53">
        <f t="shared" ref="N270:O270" si="122">N272+N274+N276+N278+N296+N298+N300+N324+N326+N328</f>
        <v>0</v>
      </c>
      <c r="O270" s="22">
        <f t="shared" si="122"/>
        <v>0</v>
      </c>
      <c r="P270" s="23">
        <f>SUM(N270:O270)</f>
        <v>0</v>
      </c>
      <c r="Q270" s="63">
        <f>P270+M270+J270</f>
        <v>255049.74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23">SUM(E271:I271)</f>
        <v>419472</v>
      </c>
      <c r="K271" s="54"/>
      <c r="L271" s="27">
        <v>0</v>
      </c>
      <c r="M271" s="29">
        <f t="shared" ref="M271:M283" si="124">SUM(K271:L271)</f>
        <v>0</v>
      </c>
      <c r="N271" s="54">
        <v>0</v>
      </c>
      <c r="O271" s="27">
        <v>0</v>
      </c>
      <c r="P271" s="28">
        <f t="shared" ref="P271:P327" si="125">SUM(N271:O271)</f>
        <v>0</v>
      </c>
      <c r="Q271" s="64">
        <f t="shared" ref="Q271:Q328" si="126">P271+M271+J271</f>
        <v>419472</v>
      </c>
    </row>
    <row r="272" spans="1:17" x14ac:dyDescent="0.2">
      <c r="A272" s="111"/>
      <c r="B272" s="113"/>
      <c r="C272" s="115"/>
      <c r="D272" s="36"/>
      <c r="E272" s="42">
        <v>141021.19</v>
      </c>
      <c r="F272" s="43">
        <v>50456.77</v>
      </c>
      <c r="G272" s="43"/>
      <c r="H272" s="43"/>
      <c r="I272" s="43"/>
      <c r="J272" s="34">
        <f t="shared" si="123"/>
        <v>191477.96</v>
      </c>
      <c r="K272" s="55"/>
      <c r="L272" s="43"/>
      <c r="M272" s="34">
        <f t="shared" si="124"/>
        <v>0</v>
      </c>
      <c r="N272" s="55"/>
      <c r="O272" s="43"/>
      <c r="P272" s="33">
        <f t="shared" si="125"/>
        <v>0</v>
      </c>
      <c r="Q272" s="65">
        <f t="shared" si="126"/>
        <v>191477.96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23"/>
        <v>2000</v>
      </c>
      <c r="K273" s="44">
        <v>0</v>
      </c>
      <c r="L273" s="38">
        <v>0</v>
      </c>
      <c r="M273" s="40">
        <f t="shared" si="124"/>
        <v>0</v>
      </c>
      <c r="N273" s="44">
        <v>0</v>
      </c>
      <c r="O273" s="38">
        <v>0</v>
      </c>
      <c r="P273" s="39">
        <f t="shared" si="125"/>
        <v>0</v>
      </c>
      <c r="Q273" s="66">
        <f t="shared" si="126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1080.57</v>
      </c>
      <c r="H274" s="43"/>
      <c r="I274" s="43"/>
      <c r="J274" s="34">
        <f t="shared" si="123"/>
        <v>1080.57</v>
      </c>
      <c r="K274" s="55"/>
      <c r="L274" s="43"/>
      <c r="M274" s="34">
        <f t="shared" si="124"/>
        <v>0</v>
      </c>
      <c r="N274" s="55"/>
      <c r="O274" s="43"/>
      <c r="P274" s="33">
        <f t="shared" si="125"/>
        <v>0</v>
      </c>
      <c r="Q274" s="65">
        <f t="shared" si="126"/>
        <v>1080.57</v>
      </c>
    </row>
    <row r="275" spans="1:17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23"/>
        <v>9630</v>
      </c>
      <c r="K275" s="44">
        <v>0</v>
      </c>
      <c r="L275" s="38">
        <v>0</v>
      </c>
      <c r="M275" s="40">
        <f t="shared" si="124"/>
        <v>0</v>
      </c>
      <c r="N275" s="44">
        <v>0</v>
      </c>
      <c r="O275" s="38">
        <v>0</v>
      </c>
      <c r="P275" s="39">
        <f t="shared" si="125"/>
        <v>0</v>
      </c>
      <c r="Q275" s="66">
        <f t="shared" si="126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7810.87</v>
      </c>
      <c r="H276" s="43"/>
      <c r="I276" s="43"/>
      <c r="J276" s="34">
        <f t="shared" si="123"/>
        <v>7810.87</v>
      </c>
      <c r="K276" s="55"/>
      <c r="L276" s="43"/>
      <c r="M276" s="34">
        <f t="shared" si="124"/>
        <v>0</v>
      </c>
      <c r="N276" s="55"/>
      <c r="O276" s="43"/>
      <c r="P276" s="33">
        <f t="shared" si="125"/>
        <v>0</v>
      </c>
      <c r="Q276" s="65">
        <f t="shared" si="126"/>
        <v>7810.87</v>
      </c>
    </row>
    <row r="277" spans="1:17" x14ac:dyDescent="0.2">
      <c r="A277" s="111" t="s">
        <v>212</v>
      </c>
      <c r="B277" s="113"/>
      <c r="C277" s="115" t="s">
        <v>216</v>
      </c>
      <c r="D277" s="36"/>
      <c r="E277" s="37">
        <f t="shared" ref="E277:I278" si="127">E279+E281+E283+E285+E287+E289+E291+E293</f>
        <v>0</v>
      </c>
      <c r="F277" s="38">
        <f t="shared" si="127"/>
        <v>0</v>
      </c>
      <c r="G277" s="38">
        <f t="shared" si="127"/>
        <v>20300</v>
      </c>
      <c r="H277" s="38">
        <f t="shared" si="127"/>
        <v>0</v>
      </c>
      <c r="I277" s="38">
        <f t="shared" si="127"/>
        <v>0</v>
      </c>
      <c r="J277" s="40">
        <f t="shared" si="123"/>
        <v>20300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24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25"/>
        <v>0</v>
      </c>
      <c r="Q277" s="66">
        <f t="shared" si="126"/>
        <v>20300</v>
      </c>
    </row>
    <row r="278" spans="1:17" x14ac:dyDescent="0.2">
      <c r="A278" s="111"/>
      <c r="B278" s="113"/>
      <c r="C278" s="115"/>
      <c r="D278" s="36"/>
      <c r="E278" s="31">
        <f t="shared" si="127"/>
        <v>0</v>
      </c>
      <c r="F278" s="32">
        <f t="shared" si="127"/>
        <v>0</v>
      </c>
      <c r="G278" s="32">
        <f t="shared" si="127"/>
        <v>9195.99</v>
      </c>
      <c r="H278" s="32">
        <f t="shared" si="127"/>
        <v>0</v>
      </c>
      <c r="I278" s="32">
        <f t="shared" si="127"/>
        <v>0</v>
      </c>
      <c r="J278" s="34">
        <f t="shared" si="123"/>
        <v>9195.99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24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25"/>
        <v>0</v>
      </c>
      <c r="Q278" s="65">
        <f t="shared" si="126"/>
        <v>9195.99</v>
      </c>
    </row>
    <row r="279" spans="1:17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5000</v>
      </c>
      <c r="H279" s="38">
        <v>0</v>
      </c>
      <c r="I279" s="38">
        <v>0</v>
      </c>
      <c r="J279" s="40">
        <f t="shared" si="123"/>
        <v>5000</v>
      </c>
      <c r="K279" s="44">
        <v>0</v>
      </c>
      <c r="L279" s="38">
        <v>0</v>
      </c>
      <c r="M279" s="40">
        <f t="shared" si="124"/>
        <v>0</v>
      </c>
      <c r="N279" s="44">
        <v>0</v>
      </c>
      <c r="O279" s="38">
        <v>0</v>
      </c>
      <c r="P279" s="39">
        <f t="shared" si="125"/>
        <v>0</v>
      </c>
      <c r="Q279" s="66">
        <f t="shared" si="126"/>
        <v>5000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3390.58</v>
      </c>
      <c r="H280" s="43"/>
      <c r="I280" s="43"/>
      <c r="J280" s="34">
        <f t="shared" si="123"/>
        <v>3390.58</v>
      </c>
      <c r="K280" s="55"/>
      <c r="L280" s="43"/>
      <c r="M280" s="34">
        <f t="shared" si="124"/>
        <v>0</v>
      </c>
      <c r="N280" s="55"/>
      <c r="O280" s="43"/>
      <c r="P280" s="33">
        <f t="shared" si="125"/>
        <v>0</v>
      </c>
      <c r="Q280" s="65">
        <f t="shared" si="126"/>
        <v>3390.58</v>
      </c>
    </row>
    <row r="281" spans="1:17" ht="12.75" customHeight="1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23"/>
        <v>150</v>
      </c>
      <c r="K281" s="44">
        <v>0</v>
      </c>
      <c r="L281" s="38">
        <v>0</v>
      </c>
      <c r="M281" s="40">
        <f t="shared" si="124"/>
        <v>0</v>
      </c>
      <c r="N281" s="44">
        <v>0</v>
      </c>
      <c r="O281" s="38">
        <v>0</v>
      </c>
      <c r="P281" s="39">
        <f t="shared" si="125"/>
        <v>0</v>
      </c>
      <c r="Q281" s="66">
        <f t="shared" si="126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23"/>
        <v>10.99</v>
      </c>
      <c r="K282" s="55"/>
      <c r="L282" s="43"/>
      <c r="M282" s="34">
        <f t="shared" si="124"/>
        <v>0</v>
      </c>
      <c r="N282" s="55"/>
      <c r="O282" s="43"/>
      <c r="P282" s="33">
        <f t="shared" si="125"/>
        <v>0</v>
      </c>
      <c r="Q282" s="65">
        <f t="shared" si="126"/>
        <v>10.99</v>
      </c>
    </row>
    <row r="283" spans="1:17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23"/>
        <v>1850</v>
      </c>
      <c r="K283" s="44">
        <v>0</v>
      </c>
      <c r="L283" s="38">
        <v>0</v>
      </c>
      <c r="M283" s="40">
        <f t="shared" si="124"/>
        <v>0</v>
      </c>
      <c r="N283" s="44">
        <v>0</v>
      </c>
      <c r="O283" s="38">
        <v>0</v>
      </c>
      <c r="P283" s="39">
        <f t="shared" si="125"/>
        <v>0</v>
      </c>
      <c r="Q283" s="66">
        <f t="shared" si="126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23"/>
        <v>160.76</v>
      </c>
      <c r="K284" s="55"/>
      <c r="L284" s="43"/>
      <c r="M284" s="34">
        <f t="shared" ref="M284:M327" si="128">SUM(K284:L284)</f>
        <v>0</v>
      </c>
      <c r="N284" s="55"/>
      <c r="O284" s="43"/>
      <c r="P284" s="33">
        <f t="shared" si="125"/>
        <v>0</v>
      </c>
      <c r="Q284" s="65">
        <f t="shared" si="126"/>
        <v>160.76</v>
      </c>
    </row>
    <row r="285" spans="1:17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23"/>
        <v>0</v>
      </c>
      <c r="K285" s="44">
        <v>0</v>
      </c>
      <c r="L285" s="38">
        <v>0</v>
      </c>
      <c r="M285" s="40">
        <f t="shared" si="128"/>
        <v>0</v>
      </c>
      <c r="N285" s="44">
        <v>0</v>
      </c>
      <c r="O285" s="38">
        <v>0</v>
      </c>
      <c r="P285" s="39">
        <f t="shared" si="125"/>
        <v>0</v>
      </c>
      <c r="Q285" s="66">
        <f t="shared" si="126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23"/>
        <v>0</v>
      </c>
      <c r="K286" s="55"/>
      <c r="L286" s="43"/>
      <c r="M286" s="34">
        <f t="shared" si="128"/>
        <v>0</v>
      </c>
      <c r="N286" s="55"/>
      <c r="O286" s="43"/>
      <c r="P286" s="33">
        <f t="shared" si="125"/>
        <v>0</v>
      </c>
      <c r="Q286" s="65">
        <f t="shared" si="126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23"/>
        <v>8000</v>
      </c>
      <c r="K287" s="44">
        <v>0</v>
      </c>
      <c r="L287" s="38">
        <v>0</v>
      </c>
      <c r="M287" s="40">
        <f t="shared" si="128"/>
        <v>0</v>
      </c>
      <c r="N287" s="44">
        <v>0</v>
      </c>
      <c r="O287" s="38">
        <v>0</v>
      </c>
      <c r="P287" s="39">
        <f t="shared" si="125"/>
        <v>0</v>
      </c>
      <c r="Q287" s="66">
        <f t="shared" si="126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3555.57</v>
      </c>
      <c r="H288" s="43"/>
      <c r="I288" s="43"/>
      <c r="J288" s="34">
        <f t="shared" si="123"/>
        <v>3555.57</v>
      </c>
      <c r="K288" s="55"/>
      <c r="L288" s="43"/>
      <c r="M288" s="34">
        <f t="shared" si="128"/>
        <v>0</v>
      </c>
      <c r="N288" s="55"/>
      <c r="O288" s="43"/>
      <c r="P288" s="33">
        <f t="shared" si="125"/>
        <v>0</v>
      </c>
      <c r="Q288" s="65">
        <f t="shared" si="126"/>
        <v>3555.57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23"/>
        <v>500</v>
      </c>
      <c r="K289" s="44">
        <v>0</v>
      </c>
      <c r="L289" s="38">
        <v>0</v>
      </c>
      <c r="M289" s="40">
        <f t="shared" si="128"/>
        <v>0</v>
      </c>
      <c r="N289" s="44">
        <v>0</v>
      </c>
      <c r="O289" s="38">
        <v>0</v>
      </c>
      <c r="P289" s="39">
        <f t="shared" si="125"/>
        <v>0</v>
      </c>
      <c r="Q289" s="66">
        <f t="shared" si="126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434.09</v>
      </c>
      <c r="H290" s="43"/>
      <c r="I290" s="43"/>
      <c r="J290" s="34">
        <f t="shared" si="123"/>
        <v>434.09</v>
      </c>
      <c r="K290" s="55"/>
      <c r="L290" s="43"/>
      <c r="M290" s="34">
        <f t="shared" si="128"/>
        <v>0</v>
      </c>
      <c r="N290" s="55"/>
      <c r="O290" s="43"/>
      <c r="P290" s="33">
        <f t="shared" si="125"/>
        <v>0</v>
      </c>
      <c r="Q290" s="65">
        <f t="shared" si="126"/>
        <v>434.09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23"/>
        <v>500</v>
      </c>
      <c r="K291" s="44">
        <v>0</v>
      </c>
      <c r="L291" s="38">
        <v>0</v>
      </c>
      <c r="M291" s="40">
        <f t="shared" si="128"/>
        <v>0</v>
      </c>
      <c r="N291" s="44">
        <v>0</v>
      </c>
      <c r="O291" s="38">
        <v>0</v>
      </c>
      <c r="P291" s="39">
        <f t="shared" si="125"/>
        <v>0</v>
      </c>
      <c r="Q291" s="66">
        <f t="shared" si="126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150</v>
      </c>
      <c r="H292" s="43"/>
      <c r="I292" s="43"/>
      <c r="J292" s="34">
        <f t="shared" si="123"/>
        <v>150</v>
      </c>
      <c r="K292" s="55"/>
      <c r="L292" s="43"/>
      <c r="M292" s="34">
        <f t="shared" si="128"/>
        <v>0</v>
      </c>
      <c r="N292" s="55"/>
      <c r="O292" s="43"/>
      <c r="P292" s="33">
        <f t="shared" si="125"/>
        <v>0</v>
      </c>
      <c r="Q292" s="65">
        <f t="shared" si="126"/>
        <v>150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23"/>
        <v>4300</v>
      </c>
      <c r="K293" s="44">
        <v>0</v>
      </c>
      <c r="L293" s="38">
        <v>0</v>
      </c>
      <c r="M293" s="40">
        <f t="shared" si="128"/>
        <v>0</v>
      </c>
      <c r="N293" s="44">
        <v>0</v>
      </c>
      <c r="O293" s="38">
        <v>0</v>
      </c>
      <c r="P293" s="39">
        <f t="shared" si="125"/>
        <v>0</v>
      </c>
      <c r="Q293" s="66">
        <f t="shared" si="126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1494</v>
      </c>
      <c r="H294" s="43"/>
      <c r="I294" s="43"/>
      <c r="J294" s="34">
        <f t="shared" si="123"/>
        <v>1494</v>
      </c>
      <c r="K294" s="55"/>
      <c r="L294" s="43"/>
      <c r="M294" s="34">
        <f t="shared" si="128"/>
        <v>0</v>
      </c>
      <c r="N294" s="55"/>
      <c r="O294" s="43"/>
      <c r="P294" s="33">
        <f t="shared" si="125"/>
        <v>0</v>
      </c>
      <c r="Q294" s="65">
        <f t="shared" si="126"/>
        <v>1494</v>
      </c>
    </row>
    <row r="295" spans="1:17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23"/>
        <v>16300</v>
      </c>
      <c r="K295" s="44">
        <v>0</v>
      </c>
      <c r="L295" s="38">
        <v>0</v>
      </c>
      <c r="M295" s="40">
        <f t="shared" si="128"/>
        <v>0</v>
      </c>
      <c r="N295" s="44">
        <v>0</v>
      </c>
      <c r="O295" s="38">
        <v>0</v>
      </c>
      <c r="P295" s="39">
        <f t="shared" si="125"/>
        <v>0</v>
      </c>
      <c r="Q295" s="66">
        <f t="shared" si="126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8448.02</v>
      </c>
      <c r="H296" s="43"/>
      <c r="I296" s="43"/>
      <c r="J296" s="34">
        <f t="shared" si="123"/>
        <v>8448.02</v>
      </c>
      <c r="K296" s="55"/>
      <c r="L296" s="43"/>
      <c r="M296" s="34">
        <f t="shared" si="128"/>
        <v>0</v>
      </c>
      <c r="N296" s="55"/>
      <c r="O296" s="43"/>
      <c r="P296" s="33">
        <f t="shared" si="125"/>
        <v>0</v>
      </c>
      <c r="Q296" s="65">
        <f t="shared" si="126"/>
        <v>8448.02</v>
      </c>
    </row>
    <row r="297" spans="1:17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1550</v>
      </c>
      <c r="H297" s="38">
        <v>0</v>
      </c>
      <c r="I297" s="38">
        <v>0</v>
      </c>
      <c r="J297" s="40">
        <f t="shared" si="123"/>
        <v>1550</v>
      </c>
      <c r="K297" s="44">
        <v>0</v>
      </c>
      <c r="L297" s="38">
        <v>0</v>
      </c>
      <c r="M297" s="40">
        <f t="shared" si="128"/>
        <v>0</v>
      </c>
      <c r="N297" s="44">
        <v>0</v>
      </c>
      <c r="O297" s="38">
        <v>0</v>
      </c>
      <c r="P297" s="39">
        <f t="shared" si="125"/>
        <v>0</v>
      </c>
      <c r="Q297" s="66">
        <f t="shared" si="126"/>
        <v>1550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29">SUM(E298:I298)</f>
        <v>0</v>
      </c>
      <c r="K298" s="55"/>
      <c r="L298" s="43"/>
      <c r="M298" s="34">
        <f t="shared" si="128"/>
        <v>0</v>
      </c>
      <c r="N298" s="55"/>
      <c r="O298" s="43"/>
      <c r="P298" s="33">
        <f t="shared" si="125"/>
        <v>0</v>
      </c>
      <c r="Q298" s="65">
        <f t="shared" si="126"/>
        <v>0</v>
      </c>
    </row>
    <row r="299" spans="1:17" ht="12.75" customHeight="1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52607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29"/>
        <v>52607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28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25"/>
        <v>0</v>
      </c>
      <c r="Q299" s="66">
        <f t="shared" si="126"/>
        <v>52607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32466.48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29"/>
        <v>32466.48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28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25"/>
        <v>0</v>
      </c>
      <c r="Q300" s="65">
        <f t="shared" si="126"/>
        <v>32466.48</v>
      </c>
    </row>
    <row r="301" spans="1:17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29"/>
        <v>2000</v>
      </c>
      <c r="K301" s="44">
        <v>0</v>
      </c>
      <c r="L301" s="38">
        <v>0</v>
      </c>
      <c r="M301" s="40">
        <f t="shared" si="128"/>
        <v>0</v>
      </c>
      <c r="N301" s="44">
        <v>0</v>
      </c>
      <c r="O301" s="38">
        <v>0</v>
      </c>
      <c r="P301" s="39">
        <f t="shared" si="125"/>
        <v>0</v>
      </c>
      <c r="Q301" s="66">
        <f t="shared" si="126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1039</v>
      </c>
      <c r="H302" s="43"/>
      <c r="I302" s="43"/>
      <c r="J302" s="34">
        <f t="shared" si="129"/>
        <v>1039</v>
      </c>
      <c r="K302" s="55"/>
      <c r="L302" s="43"/>
      <c r="M302" s="34">
        <f t="shared" si="128"/>
        <v>0</v>
      </c>
      <c r="N302" s="55"/>
      <c r="O302" s="43"/>
      <c r="P302" s="33">
        <f t="shared" si="125"/>
        <v>0</v>
      </c>
      <c r="Q302" s="65">
        <f t="shared" si="126"/>
        <v>1039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29"/>
        <v>5800</v>
      </c>
      <c r="K303" s="44">
        <v>0</v>
      </c>
      <c r="L303" s="38">
        <v>0</v>
      </c>
      <c r="M303" s="40">
        <f t="shared" si="128"/>
        <v>0</v>
      </c>
      <c r="N303" s="44">
        <v>0</v>
      </c>
      <c r="O303" s="38">
        <v>0</v>
      </c>
      <c r="P303" s="39">
        <f t="shared" si="125"/>
        <v>0</v>
      </c>
      <c r="Q303" s="66">
        <f t="shared" si="126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2429.19</v>
      </c>
      <c r="H304" s="43"/>
      <c r="I304" s="43"/>
      <c r="J304" s="34">
        <f t="shared" si="129"/>
        <v>2429.19</v>
      </c>
      <c r="K304" s="55"/>
      <c r="L304" s="43"/>
      <c r="M304" s="34">
        <f t="shared" si="128"/>
        <v>0</v>
      </c>
      <c r="N304" s="55"/>
      <c r="O304" s="43"/>
      <c r="P304" s="33">
        <f t="shared" si="125"/>
        <v>0</v>
      </c>
      <c r="Q304" s="65">
        <f t="shared" si="126"/>
        <v>2429.19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1500</v>
      </c>
      <c r="H305" s="38">
        <v>0</v>
      </c>
      <c r="I305" s="38">
        <v>0</v>
      </c>
      <c r="J305" s="40">
        <f t="shared" si="129"/>
        <v>1500</v>
      </c>
      <c r="K305" s="44">
        <v>0</v>
      </c>
      <c r="L305" s="38">
        <v>0</v>
      </c>
      <c r="M305" s="40">
        <f t="shared" si="128"/>
        <v>0</v>
      </c>
      <c r="N305" s="44">
        <v>0</v>
      </c>
      <c r="O305" s="38">
        <v>0</v>
      </c>
      <c r="P305" s="39">
        <f t="shared" si="125"/>
        <v>0</v>
      </c>
      <c r="Q305" s="66">
        <f t="shared" si="126"/>
        <v>1500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1038</v>
      </c>
      <c r="H306" s="43"/>
      <c r="I306" s="43"/>
      <c r="J306" s="34">
        <f t="shared" si="129"/>
        <v>1038</v>
      </c>
      <c r="K306" s="55"/>
      <c r="L306" s="43"/>
      <c r="M306" s="34">
        <f t="shared" si="128"/>
        <v>0</v>
      </c>
      <c r="N306" s="55"/>
      <c r="O306" s="43"/>
      <c r="P306" s="33">
        <f t="shared" si="125"/>
        <v>0</v>
      </c>
      <c r="Q306" s="65">
        <f t="shared" si="126"/>
        <v>1038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29"/>
        <v>106</v>
      </c>
      <c r="K307" s="44">
        <v>0</v>
      </c>
      <c r="L307" s="38">
        <v>0</v>
      </c>
      <c r="M307" s="40">
        <f t="shared" si="128"/>
        <v>0</v>
      </c>
      <c r="N307" s="44">
        <v>0</v>
      </c>
      <c r="O307" s="38">
        <v>0</v>
      </c>
      <c r="P307" s="39">
        <f t="shared" si="125"/>
        <v>0</v>
      </c>
      <c r="Q307" s="66">
        <f t="shared" si="126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29"/>
        <v>100.55</v>
      </c>
      <c r="K308" s="55"/>
      <c r="L308" s="43"/>
      <c r="M308" s="34">
        <f t="shared" si="128"/>
        <v>0</v>
      </c>
      <c r="N308" s="55"/>
      <c r="O308" s="43"/>
      <c r="P308" s="33">
        <f t="shared" si="125"/>
        <v>0</v>
      </c>
      <c r="Q308" s="65">
        <f t="shared" si="126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29"/>
        <v>2300</v>
      </c>
      <c r="K309" s="44">
        <v>0</v>
      </c>
      <c r="L309" s="38">
        <v>0</v>
      </c>
      <c r="M309" s="40">
        <f t="shared" si="128"/>
        <v>0</v>
      </c>
      <c r="N309" s="44">
        <v>0</v>
      </c>
      <c r="O309" s="38">
        <v>0</v>
      </c>
      <c r="P309" s="39">
        <f t="shared" si="125"/>
        <v>0</v>
      </c>
      <c r="Q309" s="66">
        <f t="shared" si="126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1720.34</v>
      </c>
      <c r="H310" s="43"/>
      <c r="I310" s="43"/>
      <c r="J310" s="34">
        <f t="shared" si="129"/>
        <v>1720.34</v>
      </c>
      <c r="K310" s="55"/>
      <c r="L310" s="43"/>
      <c r="M310" s="34">
        <f t="shared" si="128"/>
        <v>0</v>
      </c>
      <c r="N310" s="55"/>
      <c r="O310" s="43"/>
      <c r="P310" s="33">
        <f t="shared" si="125"/>
        <v>0</v>
      </c>
      <c r="Q310" s="65">
        <f t="shared" si="126"/>
        <v>1720.34</v>
      </c>
    </row>
    <row r="311" spans="1:17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29"/>
        <v>13700</v>
      </c>
      <c r="K311" s="44">
        <v>0</v>
      </c>
      <c r="L311" s="38">
        <v>0</v>
      </c>
      <c r="M311" s="40">
        <f t="shared" si="128"/>
        <v>0</v>
      </c>
      <c r="N311" s="44">
        <v>0</v>
      </c>
      <c r="O311" s="38">
        <v>0</v>
      </c>
      <c r="P311" s="39">
        <f t="shared" si="125"/>
        <v>0</v>
      </c>
      <c r="Q311" s="66">
        <f t="shared" si="126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12593.9</v>
      </c>
      <c r="H312" s="43"/>
      <c r="I312" s="43"/>
      <c r="J312" s="34">
        <f t="shared" si="129"/>
        <v>12593.9</v>
      </c>
      <c r="K312" s="55"/>
      <c r="L312" s="43"/>
      <c r="M312" s="34">
        <f t="shared" si="128"/>
        <v>0</v>
      </c>
      <c r="N312" s="55"/>
      <c r="O312" s="43"/>
      <c r="P312" s="33">
        <f t="shared" si="125"/>
        <v>0</v>
      </c>
      <c r="Q312" s="65">
        <f t="shared" si="126"/>
        <v>12593.9</v>
      </c>
    </row>
    <row r="313" spans="1:17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29"/>
        <v>7200</v>
      </c>
      <c r="K313" s="44">
        <v>0</v>
      </c>
      <c r="L313" s="38">
        <v>0</v>
      </c>
      <c r="M313" s="40">
        <f t="shared" si="128"/>
        <v>0</v>
      </c>
      <c r="N313" s="44">
        <v>0</v>
      </c>
      <c r="O313" s="38">
        <v>0</v>
      </c>
      <c r="P313" s="39">
        <f t="shared" si="125"/>
        <v>0</v>
      </c>
      <c r="Q313" s="66">
        <f t="shared" si="126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3459.13</v>
      </c>
      <c r="H314" s="43"/>
      <c r="I314" s="43"/>
      <c r="J314" s="34">
        <f t="shared" si="129"/>
        <v>3459.13</v>
      </c>
      <c r="K314" s="55"/>
      <c r="L314" s="43"/>
      <c r="M314" s="34">
        <f t="shared" si="128"/>
        <v>0</v>
      </c>
      <c r="N314" s="55"/>
      <c r="O314" s="43"/>
      <c r="P314" s="33">
        <f t="shared" si="125"/>
        <v>0</v>
      </c>
      <c r="Q314" s="65">
        <f t="shared" si="126"/>
        <v>3459.13</v>
      </c>
    </row>
    <row r="315" spans="1:17" ht="12.75" customHeight="1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29"/>
        <v>3000</v>
      </c>
      <c r="K315" s="44">
        <v>0</v>
      </c>
      <c r="L315" s="38">
        <v>0</v>
      </c>
      <c r="M315" s="40">
        <f t="shared" si="128"/>
        <v>0</v>
      </c>
      <c r="N315" s="44">
        <v>0</v>
      </c>
      <c r="O315" s="38">
        <v>0</v>
      </c>
      <c r="P315" s="39">
        <f t="shared" si="125"/>
        <v>0</v>
      </c>
      <c r="Q315" s="66">
        <f t="shared" si="126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1156.6400000000001</v>
      </c>
      <c r="H316" s="43"/>
      <c r="I316" s="43"/>
      <c r="J316" s="34">
        <f t="shared" si="129"/>
        <v>1156.6400000000001</v>
      </c>
      <c r="K316" s="55"/>
      <c r="L316" s="43"/>
      <c r="M316" s="34">
        <f t="shared" si="128"/>
        <v>0</v>
      </c>
      <c r="N316" s="55"/>
      <c r="O316" s="43"/>
      <c r="P316" s="33">
        <f t="shared" si="125"/>
        <v>0</v>
      </c>
      <c r="Q316" s="65">
        <f t="shared" si="126"/>
        <v>1156.6400000000001</v>
      </c>
    </row>
    <row r="317" spans="1:17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29"/>
        <v>16000</v>
      </c>
      <c r="K317" s="44">
        <v>0</v>
      </c>
      <c r="L317" s="38">
        <v>0</v>
      </c>
      <c r="M317" s="40">
        <f t="shared" si="128"/>
        <v>0</v>
      </c>
      <c r="N317" s="44">
        <v>0</v>
      </c>
      <c r="O317" s="38">
        <v>0</v>
      </c>
      <c r="P317" s="39">
        <f t="shared" si="125"/>
        <v>0</v>
      </c>
      <c r="Q317" s="66">
        <f t="shared" si="126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7940.29</v>
      </c>
      <c r="H318" s="43"/>
      <c r="I318" s="43"/>
      <c r="J318" s="34">
        <f t="shared" si="129"/>
        <v>7940.29</v>
      </c>
      <c r="K318" s="55"/>
      <c r="L318" s="43"/>
      <c r="M318" s="34">
        <f t="shared" si="128"/>
        <v>0</v>
      </c>
      <c r="N318" s="55"/>
      <c r="O318" s="43"/>
      <c r="P318" s="33">
        <f t="shared" si="125"/>
        <v>0</v>
      </c>
      <c r="Q318" s="65">
        <f t="shared" si="126"/>
        <v>7940.29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29"/>
        <v>0</v>
      </c>
      <c r="K319" s="44">
        <v>0</v>
      </c>
      <c r="L319" s="38">
        <v>0</v>
      </c>
      <c r="M319" s="40">
        <f t="shared" si="128"/>
        <v>0</v>
      </c>
      <c r="N319" s="44">
        <v>0</v>
      </c>
      <c r="O319" s="38">
        <v>0</v>
      </c>
      <c r="P319" s="39">
        <f t="shared" si="125"/>
        <v>0</v>
      </c>
      <c r="Q319" s="66">
        <f t="shared" si="126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29"/>
        <v>0</v>
      </c>
      <c r="K320" s="55"/>
      <c r="L320" s="43"/>
      <c r="M320" s="34">
        <f t="shared" si="128"/>
        <v>0</v>
      </c>
      <c r="N320" s="55"/>
      <c r="O320" s="43"/>
      <c r="P320" s="33">
        <f t="shared" si="125"/>
        <v>0</v>
      </c>
      <c r="Q320" s="65">
        <f t="shared" si="126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29"/>
        <v>1001</v>
      </c>
      <c r="K321" s="44">
        <v>0</v>
      </c>
      <c r="L321" s="38">
        <v>0</v>
      </c>
      <c r="M321" s="40">
        <f t="shared" si="128"/>
        <v>0</v>
      </c>
      <c r="N321" s="44">
        <v>0</v>
      </c>
      <c r="O321" s="38">
        <v>0</v>
      </c>
      <c r="P321" s="39">
        <f t="shared" si="125"/>
        <v>0</v>
      </c>
      <c r="Q321" s="66">
        <f t="shared" si="126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989.44</v>
      </c>
      <c r="H322" s="43"/>
      <c r="I322" s="43"/>
      <c r="J322" s="34">
        <f t="shared" si="129"/>
        <v>989.44</v>
      </c>
      <c r="K322" s="55"/>
      <c r="L322" s="43"/>
      <c r="M322" s="34">
        <f t="shared" si="128"/>
        <v>0</v>
      </c>
      <c r="N322" s="55"/>
      <c r="O322" s="43"/>
      <c r="P322" s="33">
        <f t="shared" si="125"/>
        <v>0</v>
      </c>
      <c r="Q322" s="65">
        <f t="shared" si="126"/>
        <v>989.44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29"/>
        <v>8506</v>
      </c>
      <c r="K323" s="44">
        <v>0</v>
      </c>
      <c r="L323" s="38">
        <v>0</v>
      </c>
      <c r="M323" s="40">
        <f t="shared" si="128"/>
        <v>0</v>
      </c>
      <c r="N323" s="44">
        <v>0</v>
      </c>
      <c r="O323" s="38">
        <v>0</v>
      </c>
      <c r="P323" s="39">
        <f t="shared" si="125"/>
        <v>0</v>
      </c>
      <c r="Q323" s="66">
        <f t="shared" si="126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4252.92</v>
      </c>
      <c r="I324" s="43"/>
      <c r="J324" s="34">
        <f t="shared" si="129"/>
        <v>4252.92</v>
      </c>
      <c r="K324" s="55"/>
      <c r="L324" s="43"/>
      <c r="M324" s="34">
        <f t="shared" si="128"/>
        <v>0</v>
      </c>
      <c r="N324" s="55"/>
      <c r="O324" s="43"/>
      <c r="P324" s="33">
        <f t="shared" si="125"/>
        <v>0</v>
      </c>
      <c r="Q324" s="65">
        <f t="shared" si="126"/>
        <v>4252.92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29"/>
        <v>650</v>
      </c>
      <c r="K325" s="44">
        <v>0</v>
      </c>
      <c r="L325" s="38">
        <v>0</v>
      </c>
      <c r="M325" s="40">
        <f t="shared" si="128"/>
        <v>0</v>
      </c>
      <c r="N325" s="44">
        <v>0</v>
      </c>
      <c r="O325" s="38">
        <v>0</v>
      </c>
      <c r="P325" s="39">
        <f t="shared" si="125"/>
        <v>0</v>
      </c>
      <c r="Q325" s="66">
        <f t="shared" si="126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316.93</v>
      </c>
      <c r="I326" s="43"/>
      <c r="J326" s="34">
        <f t="shared" si="129"/>
        <v>316.93</v>
      </c>
      <c r="K326" s="55"/>
      <c r="L326" s="43"/>
      <c r="M326" s="34">
        <f t="shared" si="128"/>
        <v>0</v>
      </c>
      <c r="N326" s="55"/>
      <c r="O326" s="43"/>
      <c r="P326" s="33">
        <f t="shared" si="125"/>
        <v>0</v>
      </c>
      <c r="Q326" s="65">
        <f t="shared" si="126"/>
        <v>316.93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9"/>
        <v>0</v>
      </c>
      <c r="K327" s="44">
        <v>810</v>
      </c>
      <c r="L327" s="38">
        <v>0</v>
      </c>
      <c r="M327" s="40">
        <f t="shared" si="128"/>
        <v>810</v>
      </c>
      <c r="N327" s="44">
        <v>0</v>
      </c>
      <c r="O327" s="38">
        <v>0</v>
      </c>
      <c r="P327" s="39">
        <f t="shared" si="125"/>
        <v>0</v>
      </c>
      <c r="Q327" s="66">
        <f t="shared" si="126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>
        <v>0</v>
      </c>
      <c r="L328" s="45"/>
      <c r="M328" s="24">
        <f>SUM(K328:L328)</f>
        <v>0</v>
      </c>
      <c r="N328" s="56"/>
      <c r="O328" s="45"/>
      <c r="P328" s="23">
        <f>SUM(N328:O328)</f>
        <v>0</v>
      </c>
      <c r="Q328" s="63">
        <f t="shared" si="126"/>
        <v>0</v>
      </c>
    </row>
  </sheetData>
  <sheetProtection sheet="1" objects="1" scenarios="1"/>
  <mergeCells count="499"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C258:C259"/>
    <mergeCell ref="C260:C261"/>
    <mergeCell ref="D8:D9"/>
    <mergeCell ref="D36:D37"/>
    <mergeCell ref="C89:C90"/>
    <mergeCell ref="D116:D117"/>
    <mergeCell ref="D133:D134"/>
    <mergeCell ref="D22:D23"/>
    <mergeCell ref="D39:D40"/>
    <mergeCell ref="D28:D29"/>
    <mergeCell ref="C222:C223"/>
    <mergeCell ref="D225:D226"/>
    <mergeCell ref="C245:C246"/>
    <mergeCell ref="D250:D251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84:D185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C171:C172"/>
    <mergeCell ref="A186:A187"/>
    <mergeCell ref="B186:B187"/>
    <mergeCell ref="C186:C187"/>
    <mergeCell ref="A188:A189"/>
    <mergeCell ref="B188:B189"/>
    <mergeCell ref="C188:C189"/>
    <mergeCell ref="A184:B185"/>
    <mergeCell ref="C184:C185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94:A195"/>
    <mergeCell ref="B194:B195"/>
    <mergeCell ref="C194:C195"/>
    <mergeCell ref="A196:A197"/>
    <mergeCell ref="B196:B197"/>
    <mergeCell ref="C196:C197"/>
    <mergeCell ref="A190:A191"/>
    <mergeCell ref="B190:B191"/>
    <mergeCell ref="C190:C191"/>
    <mergeCell ref="A192:A193"/>
    <mergeCell ref="B192:B193"/>
    <mergeCell ref="C192:C193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210:A211"/>
    <mergeCell ref="B210:B211"/>
    <mergeCell ref="C210:C211"/>
    <mergeCell ref="A212:A213"/>
    <mergeCell ref="B212:B213"/>
    <mergeCell ref="C212:C213"/>
    <mergeCell ref="D210:D211"/>
    <mergeCell ref="A206:A207"/>
    <mergeCell ref="B206:B207"/>
    <mergeCell ref="C206:C207"/>
    <mergeCell ref="A208:A209"/>
    <mergeCell ref="B208:B209"/>
    <mergeCell ref="C208:C209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C216:C217"/>
    <mergeCell ref="A222:A223"/>
    <mergeCell ref="B222:B223"/>
    <mergeCell ref="A227:A228"/>
    <mergeCell ref="B227:B228"/>
    <mergeCell ref="C227:C228"/>
    <mergeCell ref="A229:A230"/>
    <mergeCell ref="B229:B230"/>
    <mergeCell ref="C229:C230"/>
    <mergeCell ref="C225:C226"/>
    <mergeCell ref="A225:B226"/>
    <mergeCell ref="A235:A236"/>
    <mergeCell ref="B235:B236"/>
    <mergeCell ref="C235:C236"/>
    <mergeCell ref="A237:A238"/>
    <mergeCell ref="B237:B238"/>
    <mergeCell ref="C237:C238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D248:D249"/>
    <mergeCell ref="A239:A240"/>
    <mergeCell ref="B239:B240"/>
    <mergeCell ref="C239:C240"/>
    <mergeCell ref="A241:A242"/>
    <mergeCell ref="B241:B242"/>
    <mergeCell ref="C241:C242"/>
    <mergeCell ref="A245:A246"/>
    <mergeCell ref="B245:B246"/>
    <mergeCell ref="A248:B249"/>
    <mergeCell ref="A252:A253"/>
    <mergeCell ref="B252:B253"/>
    <mergeCell ref="C252:C253"/>
    <mergeCell ref="A254:A255"/>
    <mergeCell ref="B254:B255"/>
    <mergeCell ref="C254:C255"/>
    <mergeCell ref="C248:C249"/>
    <mergeCell ref="A250:A251"/>
    <mergeCell ref="B250:B251"/>
    <mergeCell ref="C250:C251"/>
    <mergeCell ref="A262:A263"/>
    <mergeCell ref="B262:B263"/>
    <mergeCell ref="C262:C263"/>
    <mergeCell ref="A256:A257"/>
    <mergeCell ref="B256:B257"/>
    <mergeCell ref="C256:C257"/>
    <mergeCell ref="A258:A259"/>
    <mergeCell ref="B258:B259"/>
    <mergeCell ref="A260:A261"/>
    <mergeCell ref="B260:B261"/>
    <mergeCell ref="A264:A265"/>
    <mergeCell ref="B264:B265"/>
    <mergeCell ref="C264:C265"/>
    <mergeCell ref="C269:C270"/>
    <mergeCell ref="A266:A267"/>
    <mergeCell ref="B266:B267"/>
    <mergeCell ref="C266:C267"/>
    <mergeCell ref="A269:B270"/>
    <mergeCell ref="D269:D270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selection activeCell="F12" sqref="F1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909677</v>
      </c>
      <c r="F4" s="5">
        <f t="shared" si="0"/>
        <v>325269</v>
      </c>
      <c r="G4" s="5">
        <f t="shared" si="0"/>
        <v>1348106</v>
      </c>
      <c r="H4" s="5">
        <f t="shared" si="0"/>
        <v>193372</v>
      </c>
      <c r="I4" s="5">
        <f t="shared" si="0"/>
        <v>17666</v>
      </c>
      <c r="J4" s="6">
        <f t="shared" ref="J4:J9" si="1">SUM(E4:I4)</f>
        <v>2794090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392768</v>
      </c>
      <c r="P4" s="7">
        <f>SUM(N4:O4)</f>
        <v>392768</v>
      </c>
      <c r="Q4" s="8">
        <f>P4+M4+J4</f>
        <v>4093800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492686.76</v>
      </c>
      <c r="F5" s="13">
        <f t="shared" si="0"/>
        <v>173295.07</v>
      </c>
      <c r="G5" s="13">
        <f t="shared" si="0"/>
        <v>732472.04</v>
      </c>
      <c r="H5" s="13">
        <f t="shared" si="0"/>
        <v>125597.04000000001</v>
      </c>
      <c r="I5" s="13">
        <f t="shared" si="0"/>
        <v>10576.33</v>
      </c>
      <c r="J5" s="13">
        <f t="shared" si="1"/>
        <v>1534627.2400000002</v>
      </c>
      <c r="K5" s="13">
        <f>K7+K40+K59+K86+K97+K110+K117+K134+K147+K158+K185+K226+K249+K270</f>
        <v>323319.18</v>
      </c>
      <c r="L5" s="13">
        <f>L7+L40+L59+L86+L97+L110+L117+L134+L147+L158+L185+L226+L249+L270</f>
        <v>0</v>
      </c>
      <c r="M5" s="13">
        <f>SUM(K5:L5)</f>
        <v>323319.18</v>
      </c>
      <c r="N5" s="13">
        <f>N7+N40+N59+N86+N97+N110+N117+N134+N147+N158+N185+N226+N249+N270</f>
        <v>0</v>
      </c>
      <c r="O5" s="13">
        <f>O7+O40+O59+O86+O97+O110+O117+O134+O147+O158+O185+O226+O249+O270</f>
        <v>95485.7</v>
      </c>
      <c r="P5" s="14">
        <f>SUM(N5:O5)</f>
        <v>95485.7</v>
      </c>
      <c r="Q5" s="15">
        <f>P5+M5+J5</f>
        <v>1953432.12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48025</v>
      </c>
      <c r="H6" s="17">
        <f t="shared" si="2"/>
        <v>15723</v>
      </c>
      <c r="I6" s="17">
        <f t="shared" si="2"/>
        <v>0</v>
      </c>
      <c r="J6" s="18">
        <f t="shared" si="1"/>
        <v>105108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151388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15953.56</v>
      </c>
      <c r="F7" s="22">
        <f t="shared" si="2"/>
        <v>7721.66</v>
      </c>
      <c r="G7" s="22">
        <f t="shared" si="2"/>
        <v>17127.11</v>
      </c>
      <c r="H7" s="22">
        <f t="shared" si="2"/>
        <v>7843.71</v>
      </c>
      <c r="I7" s="22">
        <f t="shared" si="2"/>
        <v>0</v>
      </c>
      <c r="J7" s="23">
        <f t="shared" si="1"/>
        <v>48646.04</v>
      </c>
      <c r="K7" s="21">
        <f>K9+K15+K17+K19+K21+K23+K35+K37</f>
        <v>1833.98</v>
      </c>
      <c r="L7" s="22">
        <f>L9+L15+L17+L19+L21+L23+L35+L37</f>
        <v>0</v>
      </c>
      <c r="M7" s="23">
        <f t="shared" si="3"/>
        <v>1833.98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50480.020000000004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15953.56</v>
      </c>
      <c r="F9" s="32">
        <f>F11+F13</f>
        <v>7721.66</v>
      </c>
      <c r="G9" s="32">
        <f t="shared" si="4"/>
        <v>8076.11</v>
      </c>
      <c r="H9" s="32">
        <f t="shared" si="4"/>
        <v>0</v>
      </c>
      <c r="I9" s="32">
        <f t="shared" si="4"/>
        <v>0</v>
      </c>
      <c r="J9" s="33">
        <f t="shared" si="1"/>
        <v>31751.33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31751.33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>
        <v>15953.56</v>
      </c>
      <c r="F11" s="43">
        <v>5402.54</v>
      </c>
      <c r="G11" s="43">
        <v>1697.71</v>
      </c>
      <c r="H11" s="43">
        <v>0</v>
      </c>
      <c r="I11" s="43"/>
      <c r="J11" s="33">
        <f t="shared" si="7"/>
        <v>23053.809999999998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23053.809999999998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>
        <v>2319.12</v>
      </c>
      <c r="G13" s="43">
        <v>6378.4</v>
      </c>
      <c r="H13" s="43"/>
      <c r="I13" s="43"/>
      <c r="J13" s="33">
        <f t="shared" si="7"/>
        <v>8697.52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8697.52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5075.7</v>
      </c>
      <c r="I17" s="43"/>
      <c r="J17" s="33">
        <f t="shared" si="7"/>
        <v>5075.7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5075.7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500.2</v>
      </c>
      <c r="I19" s="43"/>
      <c r="J19" s="33">
        <f t="shared" si="7"/>
        <v>500.2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500.2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>
        <v>480</v>
      </c>
      <c r="H21" s="43"/>
      <c r="I21" s="43"/>
      <c r="J21" s="33">
        <f t="shared" si="7"/>
        <v>480</v>
      </c>
      <c r="K21" s="42">
        <v>1833.98</v>
      </c>
      <c r="L21" s="43"/>
      <c r="M21" s="33">
        <f t="shared" si="3"/>
        <v>1833.98</v>
      </c>
      <c r="N21" s="42"/>
      <c r="O21" s="43"/>
      <c r="P21" s="34">
        <f t="shared" si="5"/>
        <v>0</v>
      </c>
      <c r="Q21" s="35">
        <f t="shared" si="6"/>
        <v>2313.98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6375</v>
      </c>
      <c r="H23" s="32">
        <f t="shared" si="9"/>
        <v>0</v>
      </c>
      <c r="I23" s="32">
        <f t="shared" si="9"/>
        <v>0</v>
      </c>
      <c r="J23" s="33">
        <f>J25+J27+J29+J31+J33</f>
        <v>6375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6375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7600</v>
      </c>
      <c r="H24" s="38">
        <v>0</v>
      </c>
      <c r="I24" s="38">
        <v>0</v>
      </c>
      <c r="J24" s="39">
        <f t="shared" si="7"/>
        <v>7600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7600</v>
      </c>
    </row>
    <row r="25" spans="1:17" x14ac:dyDescent="0.2">
      <c r="A25" s="113"/>
      <c r="B25" s="113"/>
      <c r="C25" s="115"/>
      <c r="D25" s="36"/>
      <c r="E25" s="42"/>
      <c r="F25" s="43"/>
      <c r="G25" s="43">
        <v>3615</v>
      </c>
      <c r="H25" s="43"/>
      <c r="I25" s="43"/>
      <c r="J25" s="33">
        <f t="shared" si="7"/>
        <v>3615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3615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>
        <v>2110</v>
      </c>
      <c r="H27" s="43"/>
      <c r="I27" s="43"/>
      <c r="J27" s="33">
        <f>SUM(E27:I27)</f>
        <v>2110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2110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>
        <v>650</v>
      </c>
      <c r="H29" s="43"/>
      <c r="I29" s="43"/>
      <c r="J29" s="33">
        <f t="shared" si="7"/>
        <v>650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650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2196</v>
      </c>
      <c r="H37" s="22"/>
      <c r="I37" s="22"/>
      <c r="J37" s="23">
        <f t="shared" si="7"/>
        <v>2196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2196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20200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20452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20452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136.85</v>
      </c>
      <c r="G40" s="22">
        <f t="shared" si="10"/>
        <v>7630.3099999999995</v>
      </c>
      <c r="H40" s="22">
        <f t="shared" si="10"/>
        <v>0</v>
      </c>
      <c r="I40" s="22">
        <f t="shared" si="10"/>
        <v>0</v>
      </c>
      <c r="J40" s="24">
        <f t="shared" si="11"/>
        <v>7767.16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7767.16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1917.54</v>
      </c>
      <c r="H42" s="43"/>
      <c r="I42" s="43"/>
      <c r="J42" s="34">
        <f t="shared" si="11"/>
        <v>1917.54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1917.54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136.85</v>
      </c>
      <c r="G44" s="32">
        <f t="shared" si="15"/>
        <v>740</v>
      </c>
      <c r="H44" s="32">
        <f t="shared" si="15"/>
        <v>0</v>
      </c>
      <c r="I44" s="32">
        <f t="shared" si="15"/>
        <v>0</v>
      </c>
      <c r="J44" s="34">
        <f t="shared" si="15"/>
        <v>876.85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876.85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>
        <v>136.85</v>
      </c>
      <c r="G46" s="43">
        <v>740</v>
      </c>
      <c r="H46" s="43"/>
      <c r="I46" s="43"/>
      <c r="J46" s="34">
        <f t="shared" si="11"/>
        <v>876.85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876.85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1592.16</v>
      </c>
      <c r="H52" s="43"/>
      <c r="I52" s="43"/>
      <c r="J52" s="34">
        <f t="shared" si="11"/>
        <v>1592.16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1592.16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>
        <v>3380.61</v>
      </c>
      <c r="H54" s="43"/>
      <c r="I54" s="43"/>
      <c r="J54" s="34">
        <f t="shared" si="11"/>
        <v>3380.61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3380.61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62236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62531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73531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32293.29</v>
      </c>
      <c r="H59" s="22">
        <f t="shared" si="22"/>
        <v>0</v>
      </c>
      <c r="I59" s="22">
        <f t="shared" si="22"/>
        <v>0</v>
      </c>
      <c r="J59" s="24">
        <f t="shared" si="17"/>
        <v>32587.95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32587.95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7469.16</v>
      </c>
      <c r="H61" s="43"/>
      <c r="I61" s="43"/>
      <c r="J61" s="34">
        <f t="shared" si="17"/>
        <v>7469.16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7469.16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26630</v>
      </c>
      <c r="H62" s="38">
        <v>0</v>
      </c>
      <c r="I62" s="38">
        <v>0</v>
      </c>
      <c r="J62" s="29">
        <f>SUM(E62:I62)</f>
        <v>26630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26630</v>
      </c>
    </row>
    <row r="63" spans="1:17" x14ac:dyDescent="0.2">
      <c r="A63" s="113"/>
      <c r="B63" s="113"/>
      <c r="C63" s="115"/>
      <c r="D63" s="36"/>
      <c r="E63" s="42"/>
      <c r="F63" s="43"/>
      <c r="G63" s="43">
        <v>13335.93</v>
      </c>
      <c r="H63" s="43"/>
      <c r="I63" s="43"/>
      <c r="J63" s="34">
        <f t="shared" si="17"/>
        <v>13335.93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13335.93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>
        <v>2797.5</v>
      </c>
      <c r="H69" s="43"/>
      <c r="I69" s="43"/>
      <c r="J69" s="34">
        <f t="shared" si="17"/>
        <v>2797.5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2797.5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12000</v>
      </c>
    </row>
    <row r="79" spans="1:17" x14ac:dyDescent="0.2">
      <c r="A79" s="113"/>
      <c r="B79" s="113"/>
      <c r="C79" s="115"/>
      <c r="D79" s="36"/>
      <c r="E79" s="42"/>
      <c r="F79" s="43"/>
      <c r="G79" s="43">
        <v>4419.25</v>
      </c>
      <c r="H79" s="43"/>
      <c r="I79" s="43"/>
      <c r="J79" s="34">
        <f t="shared" si="17"/>
        <v>4419.25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4419.25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885.89</v>
      </c>
      <c r="H81" s="43"/>
      <c r="I81" s="43"/>
      <c r="J81" s="34">
        <f t="shared" si="17"/>
        <v>885.89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885.89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18695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18695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1590</v>
      </c>
      <c r="F86" s="22">
        <f t="shared" si="27"/>
        <v>477</v>
      </c>
      <c r="G86" s="22">
        <f t="shared" si="27"/>
        <v>8201.5</v>
      </c>
      <c r="H86" s="22">
        <f t="shared" si="27"/>
        <v>8</v>
      </c>
      <c r="I86" s="22">
        <f t="shared" si="27"/>
        <v>0</v>
      </c>
      <c r="J86" s="24">
        <f t="shared" si="28"/>
        <v>10276.5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10276.5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5036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5036</v>
      </c>
    </row>
    <row r="88" spans="1:17" x14ac:dyDescent="0.2">
      <c r="A88" s="113"/>
      <c r="B88" s="113"/>
      <c r="C88" s="115"/>
      <c r="D88" s="36"/>
      <c r="E88" s="42">
        <v>1590</v>
      </c>
      <c r="F88" s="43">
        <v>477</v>
      </c>
      <c r="G88" s="43">
        <v>317.45</v>
      </c>
      <c r="H88" s="43">
        <v>8</v>
      </c>
      <c r="I88" s="43"/>
      <c r="J88" s="34">
        <f t="shared" si="28"/>
        <v>2392.4499999999998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2392.4499999999998</v>
      </c>
    </row>
    <row r="89" spans="1:17" ht="12.75" customHeight="1" x14ac:dyDescent="0.2">
      <c r="A89" s="117" t="s">
        <v>81</v>
      </c>
      <c r="B89" s="117"/>
      <c r="C89" s="119" t="s">
        <v>84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7884.05</v>
      </c>
      <c r="H94" s="45"/>
      <c r="I94" s="45"/>
      <c r="J94" s="24">
        <f t="shared" si="28"/>
        <v>7884.05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7884.05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40423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161364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163864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49490.530000000006</v>
      </c>
      <c r="F97" s="22">
        <f t="shared" si="32"/>
        <v>16623.07</v>
      </c>
      <c r="G97" s="22">
        <f t="shared" si="32"/>
        <v>13387.61</v>
      </c>
      <c r="H97" s="22">
        <f t="shared" si="32"/>
        <v>0</v>
      </c>
      <c r="I97" s="22">
        <f t="shared" si="32"/>
        <v>0</v>
      </c>
      <c r="J97" s="24">
        <f t="shared" si="33"/>
        <v>79501.210000000006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79501.210000000006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35123.910000000003</v>
      </c>
      <c r="F99" s="43">
        <v>12377.94</v>
      </c>
      <c r="G99" s="43">
        <v>6257.94</v>
      </c>
      <c r="H99" s="43">
        <v>0</v>
      </c>
      <c r="I99" s="43"/>
      <c r="J99" s="34">
        <f t="shared" si="33"/>
        <v>53759.790000000008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53759.790000000008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>
        <v>14366.62</v>
      </c>
      <c r="F103" s="43">
        <v>3713.88</v>
      </c>
      <c r="G103" s="43">
        <v>1193.43</v>
      </c>
      <c r="H103" s="43">
        <v>0</v>
      </c>
      <c r="I103" s="43"/>
      <c r="J103" s="34">
        <f t="shared" si="33"/>
        <v>19273.93</v>
      </c>
      <c r="K103" s="55">
        <v>0</v>
      </c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19273.93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>
        <v>117.85</v>
      </c>
      <c r="G105" s="43">
        <v>396.04</v>
      </c>
      <c r="H105" s="43"/>
      <c r="I105" s="43"/>
      <c r="J105" s="34">
        <f t="shared" si="33"/>
        <v>513.89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513.89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16944</v>
      </c>
      <c r="H106" s="38">
        <v>0</v>
      </c>
      <c r="I106" s="38">
        <v>0</v>
      </c>
      <c r="J106" s="29">
        <f t="shared" si="33"/>
        <v>17714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17714</v>
      </c>
    </row>
    <row r="107" spans="1:17" ht="13.5" thickBot="1" x14ac:dyDescent="0.25">
      <c r="A107" s="113"/>
      <c r="B107" s="113"/>
      <c r="C107" s="115"/>
      <c r="D107" s="36"/>
      <c r="E107" s="51"/>
      <c r="F107" s="45">
        <v>413.4</v>
      </c>
      <c r="G107" s="45">
        <v>5540.2</v>
      </c>
      <c r="H107" s="45"/>
      <c r="I107" s="45"/>
      <c r="J107" s="24">
        <f t="shared" si="33"/>
        <v>5953.5999999999995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5953.5999999999995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199127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199127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199127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123195.19</v>
      </c>
      <c r="H110" s="22">
        <f t="shared" si="37"/>
        <v>0</v>
      </c>
      <c r="I110" s="22">
        <f t="shared" si="37"/>
        <v>0</v>
      </c>
      <c r="J110" s="24">
        <f t="shared" si="38"/>
        <v>123195.19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123195.19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197657</v>
      </c>
      <c r="H111" s="27">
        <v>0</v>
      </c>
      <c r="I111" s="27">
        <v>0</v>
      </c>
      <c r="J111" s="29">
        <f>SUM(E111:I111)</f>
        <v>197657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197657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122182.24</v>
      </c>
      <c r="H112" s="43"/>
      <c r="I112" s="43"/>
      <c r="J112" s="34">
        <f t="shared" si="38"/>
        <v>122182.24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122182.24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1012.95</v>
      </c>
      <c r="H114" s="45"/>
      <c r="I114" s="45"/>
      <c r="J114" s="24">
        <f t="shared" si="38"/>
        <v>1012.95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1012.95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49000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51900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139060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25389.15</v>
      </c>
      <c r="H117" s="22">
        <f t="shared" si="42"/>
        <v>0</v>
      </c>
      <c r="I117" s="22">
        <f t="shared" si="42"/>
        <v>1734.96</v>
      </c>
      <c r="J117" s="24">
        <f t="shared" si="43"/>
        <v>27124.11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10010</v>
      </c>
      <c r="P117" s="24">
        <f t="shared" si="47"/>
        <v>10010</v>
      </c>
      <c r="Q117" s="25">
        <f t="shared" si="48"/>
        <v>37134.11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18856</v>
      </c>
      <c r="H119" s="43"/>
      <c r="I119" s="43"/>
      <c r="J119" s="34">
        <f t="shared" si="43"/>
        <v>18856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18856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16000</v>
      </c>
      <c r="H120" s="38">
        <v>0</v>
      </c>
      <c r="I120" s="38">
        <v>0</v>
      </c>
      <c r="J120" s="29">
        <f t="shared" si="43"/>
        <v>16000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16000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4325.57</v>
      </c>
      <c r="H121" s="43"/>
      <c r="I121" s="43"/>
      <c r="J121" s="34">
        <f t="shared" si="43"/>
        <v>4325.57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4325.57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2207.58</v>
      </c>
      <c r="H123" s="43"/>
      <c r="I123" s="43"/>
      <c r="J123" s="34">
        <f t="shared" si="43"/>
        <v>2207.58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2207.58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1734.96</v>
      </c>
      <c r="J127" s="34">
        <f t="shared" si="43"/>
        <v>1734.96</v>
      </c>
      <c r="K127" s="42"/>
      <c r="L127" s="43"/>
      <c r="M127" s="34">
        <f t="shared" si="45"/>
        <v>0</v>
      </c>
      <c r="N127" s="55"/>
      <c r="O127" s="43">
        <v>10010</v>
      </c>
      <c r="P127" s="34">
        <f t="shared" si="47"/>
        <v>10010</v>
      </c>
      <c r="Q127" s="35">
        <f t="shared" si="48"/>
        <v>11744.96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179239</v>
      </c>
      <c r="F133" s="17">
        <f t="shared" si="52"/>
        <v>60992</v>
      </c>
      <c r="G133" s="17">
        <f t="shared" si="52"/>
        <v>74350</v>
      </c>
      <c r="H133" s="17">
        <f t="shared" si="52"/>
        <v>900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102099.94</v>
      </c>
      <c r="F134" s="32">
        <f t="shared" si="52"/>
        <v>34990.83</v>
      </c>
      <c r="G134" s="32">
        <f t="shared" si="52"/>
        <v>38591.979999999996</v>
      </c>
      <c r="H134" s="32">
        <f t="shared" si="52"/>
        <v>217.35</v>
      </c>
      <c r="I134" s="32">
        <f t="shared" si="52"/>
        <v>0</v>
      </c>
      <c r="J134" s="33">
        <f t="shared" si="53"/>
        <v>175900.1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175900.1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164678</v>
      </c>
      <c r="F135" s="27">
        <v>56687</v>
      </c>
      <c r="G135" s="27">
        <v>65770</v>
      </c>
      <c r="H135" s="27">
        <v>800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>
        <v>94049.33</v>
      </c>
      <c r="F136" s="43">
        <v>32499.27</v>
      </c>
      <c r="G136" s="43">
        <v>30500.85</v>
      </c>
      <c r="H136" s="43">
        <v>217.35</v>
      </c>
      <c r="I136" s="43"/>
      <c r="J136" s="34">
        <f t="shared" si="53"/>
        <v>157266.80000000002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157266.80000000002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250</v>
      </c>
      <c r="H141" s="38">
        <v>0</v>
      </c>
      <c r="I141" s="38">
        <v>0</v>
      </c>
      <c r="J141" s="28">
        <f t="shared" si="53"/>
        <v>250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250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8036</v>
      </c>
      <c r="H143" s="38">
        <v>100</v>
      </c>
      <c r="I143" s="38">
        <v>0</v>
      </c>
      <c r="J143" s="28">
        <f t="shared" si="53"/>
        <v>27002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27002</v>
      </c>
    </row>
    <row r="144" spans="1:17" ht="13.5" thickBot="1" x14ac:dyDescent="0.25">
      <c r="A144" s="112"/>
      <c r="B144" s="114"/>
      <c r="C144" s="116"/>
      <c r="D144" s="50"/>
      <c r="E144" s="51">
        <v>8050.61</v>
      </c>
      <c r="F144" s="45">
        <v>2491.56</v>
      </c>
      <c r="G144" s="45">
        <v>7797.13</v>
      </c>
      <c r="H144" s="45">
        <v>0</v>
      </c>
      <c r="I144" s="45"/>
      <c r="J144" s="23">
        <f t="shared" si="53"/>
        <v>18339.3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18339.3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106275.75</v>
      </c>
      <c r="H147" s="22">
        <f t="shared" si="57"/>
        <v>105927.5</v>
      </c>
      <c r="I147" s="22">
        <f>I149+I151+I153+I155</f>
        <v>0</v>
      </c>
      <c r="J147" s="24">
        <f>SUM(E147:I147)</f>
        <v>212203.25</v>
      </c>
      <c r="K147" s="53">
        <f>K149+K151+K153+K155</f>
        <v>303174.62</v>
      </c>
      <c r="L147" s="22">
        <f>L149+L151+L153+L155</f>
        <v>0</v>
      </c>
      <c r="M147" s="24">
        <f t="shared" si="58"/>
        <v>303174.62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515377.87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104527.5</v>
      </c>
      <c r="I149" s="43"/>
      <c r="J149" s="34">
        <f t="shared" si="60"/>
        <v>104527.5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104527.5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1400</v>
      </c>
      <c r="I151" s="43"/>
      <c r="J151" s="34">
        <f t="shared" si="60"/>
        <v>1400</v>
      </c>
      <c r="K151" s="55">
        <v>79746.429999999993</v>
      </c>
      <c r="L151" s="43"/>
      <c r="M151" s="34">
        <f t="shared" si="58"/>
        <v>79746.429999999993</v>
      </c>
      <c r="N151" s="55"/>
      <c r="O151" s="43"/>
      <c r="P151" s="34">
        <f t="shared" si="59"/>
        <v>0</v>
      </c>
      <c r="Q151" s="35">
        <f t="shared" si="61"/>
        <v>81146.429999999993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106275.75</v>
      </c>
      <c r="H153" s="43"/>
      <c r="I153" s="43"/>
      <c r="J153" s="34">
        <f>SUM(E153:I153)</f>
        <v>106275.75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106275.75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223428.19</v>
      </c>
      <c r="L155" s="45"/>
      <c r="M155" s="24">
        <f t="shared" si="58"/>
        <v>223428.19</v>
      </c>
      <c r="N155" s="56"/>
      <c r="O155" s="45"/>
      <c r="P155" s="24">
        <f t="shared" si="59"/>
        <v>0</v>
      </c>
      <c r="Q155" s="25">
        <f t="shared" si="61"/>
        <v>223428.19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2">F159+F161+F163+F165+F167+F169+F171++F173+F175+F177+F179+F181</f>
        <v>10387</v>
      </c>
      <c r="G157" s="17">
        <f t="shared" si="62"/>
        <v>125680</v>
      </c>
      <c r="H157" s="17">
        <f t="shared" si="62"/>
        <v>200</v>
      </c>
      <c r="I157" s="17">
        <f t="shared" si="62"/>
        <v>0</v>
      </c>
      <c r="J157" s="19">
        <f>SUM(E157:I157)</f>
        <v>165457</v>
      </c>
      <c r="K157" s="52">
        <f t="shared" ref="K157:L158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8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170457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16828.8</v>
      </c>
      <c r="F158" s="32">
        <f t="shared" si="62"/>
        <v>6275.66</v>
      </c>
      <c r="G158" s="32">
        <f t="shared" si="62"/>
        <v>61381.670000000006</v>
      </c>
      <c r="H158" s="32">
        <f t="shared" si="62"/>
        <v>170.78</v>
      </c>
      <c r="I158" s="32">
        <f t="shared" si="62"/>
        <v>0</v>
      </c>
      <c r="J158" s="34">
        <f t="shared" ref="J158:J170" si="66">SUM(E158:I158)</f>
        <v>84656.91</v>
      </c>
      <c r="K158" s="57">
        <f t="shared" si="63"/>
        <v>0</v>
      </c>
      <c r="L158" s="32">
        <f t="shared" si="63"/>
        <v>0</v>
      </c>
      <c r="M158" s="34">
        <f t="shared" ref="M158:M170" si="67">SUM(K158:L158)</f>
        <v>0</v>
      </c>
      <c r="N158" s="57">
        <f t="shared" si="64"/>
        <v>0</v>
      </c>
      <c r="O158" s="32">
        <f t="shared" si="64"/>
        <v>0</v>
      </c>
      <c r="P158" s="34">
        <f t="shared" ref="P158:P170" si="68">SUM(N158:O158)</f>
        <v>0</v>
      </c>
      <c r="Q158" s="35">
        <f t="shared" si="65"/>
        <v>84656.91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6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8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>
        <v>16828.8</v>
      </c>
      <c r="F160" s="43">
        <v>6275.66</v>
      </c>
      <c r="G160" s="43"/>
      <c r="H160" s="43"/>
      <c r="I160" s="43"/>
      <c r="J160" s="34">
        <f t="shared" si="66"/>
        <v>23104.46</v>
      </c>
      <c r="K160" s="42"/>
      <c r="L160" s="43"/>
      <c r="M160" s="34">
        <f t="shared" si="67"/>
        <v>0</v>
      </c>
      <c r="N160" s="55"/>
      <c r="O160" s="43"/>
      <c r="P160" s="34">
        <f t="shared" si="68"/>
        <v>0</v>
      </c>
      <c r="Q160" s="35">
        <f t="shared" si="65"/>
        <v>23104.46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6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5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25815.29</v>
      </c>
      <c r="H162" s="43"/>
      <c r="I162" s="43"/>
      <c r="J162" s="34">
        <f t="shared" si="66"/>
        <v>25815.29</v>
      </c>
      <c r="K162" s="55"/>
      <c r="L162" s="43"/>
      <c r="M162" s="34">
        <f t="shared" si="67"/>
        <v>0</v>
      </c>
      <c r="N162" s="55"/>
      <c r="O162" s="43"/>
      <c r="P162" s="34">
        <f t="shared" si="68"/>
        <v>0</v>
      </c>
      <c r="Q162" s="35">
        <f t="shared" si="65"/>
        <v>25815.29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6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5221.54</v>
      </c>
      <c r="H164" s="43"/>
      <c r="I164" s="43"/>
      <c r="J164" s="34">
        <f t="shared" si="66"/>
        <v>5221.54</v>
      </c>
      <c r="K164" s="55"/>
      <c r="L164" s="43"/>
      <c r="M164" s="34">
        <f t="shared" si="67"/>
        <v>0</v>
      </c>
      <c r="N164" s="55"/>
      <c r="O164" s="43"/>
      <c r="P164" s="34">
        <f t="shared" si="68"/>
        <v>0</v>
      </c>
      <c r="Q164" s="35">
        <f t="shared" si="65"/>
        <v>5221.54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6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2878.24</v>
      </c>
      <c r="H166" s="43"/>
      <c r="I166" s="43"/>
      <c r="J166" s="34">
        <f t="shared" si="66"/>
        <v>2878.24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5"/>
        <v>2878.24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16012.26</v>
      </c>
      <c r="H168" s="43">
        <v>170.78</v>
      </c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6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6"/>
        <v>0</v>
      </c>
      <c r="K170" s="55">
        <v>0</v>
      </c>
      <c r="L170" s="43"/>
      <c r="M170" s="34">
        <f t="shared" si="67"/>
        <v>0</v>
      </c>
      <c r="N170" s="55"/>
      <c r="O170" s="43"/>
      <c r="P170" s="34">
        <f t="shared" si="68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1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ref="P171:P182" si="72">SUM(N171:O171)</f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>
        <v>2628.98</v>
      </c>
      <c r="H172" s="43"/>
      <c r="I172" s="43"/>
      <c r="J172" s="34">
        <f t="shared" si="71"/>
        <v>2628.98</v>
      </c>
      <c r="K172" s="55"/>
      <c r="L172" s="43"/>
      <c r="M172" s="34">
        <f t="shared" ref="M172:M182" si="73">SUM(K172:L172)</f>
        <v>0</v>
      </c>
      <c r="N172" s="55"/>
      <c r="O172" s="43"/>
      <c r="P172" s="34">
        <f t="shared" si="72"/>
        <v>0</v>
      </c>
      <c r="Q172" s="35">
        <f t="shared" si="65"/>
        <v>2628.98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1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72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>
        <v>0</v>
      </c>
      <c r="H174" s="43"/>
      <c r="I174" s="43"/>
      <c r="J174" s="34">
        <f t="shared" si="71"/>
        <v>0</v>
      </c>
      <c r="K174" s="55"/>
      <c r="L174" s="43"/>
      <c r="M174" s="34">
        <f t="shared" si="73"/>
        <v>0</v>
      </c>
      <c r="N174" s="55"/>
      <c r="O174" s="43"/>
      <c r="P174" s="34">
        <f t="shared" si="72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1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72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>
        <v>7800</v>
      </c>
      <c r="H176" s="43"/>
      <c r="I176" s="43"/>
      <c r="J176" s="34">
        <f t="shared" si="71"/>
        <v>7800</v>
      </c>
      <c r="K176" s="55"/>
      <c r="L176" s="43"/>
      <c r="M176" s="34">
        <f t="shared" si="73"/>
        <v>0</v>
      </c>
      <c r="N176" s="55"/>
      <c r="O176" s="43"/>
      <c r="P176" s="34">
        <f t="shared" si="72"/>
        <v>0</v>
      </c>
      <c r="Q176" s="35">
        <f t="shared" si="65"/>
        <v>7800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1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72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>
        <v>1012.99</v>
      </c>
      <c r="H178" s="43"/>
      <c r="I178" s="43"/>
      <c r="J178" s="34">
        <f t="shared" si="71"/>
        <v>1012.99</v>
      </c>
      <c r="K178" s="55"/>
      <c r="L178" s="43"/>
      <c r="M178" s="34">
        <f t="shared" ref="M178:M181" si="74">SUM(K178:L178)</f>
        <v>0</v>
      </c>
      <c r="N178" s="55"/>
      <c r="O178" s="43"/>
      <c r="P178" s="34">
        <f t="shared" si="72"/>
        <v>0</v>
      </c>
      <c r="Q178" s="35">
        <f t="shared" si="65"/>
        <v>1012.99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2100</v>
      </c>
      <c r="H179" s="38">
        <v>0</v>
      </c>
      <c r="I179" s="38">
        <v>0</v>
      </c>
      <c r="J179" s="29">
        <f t="shared" si="71"/>
        <v>2100</v>
      </c>
      <c r="K179" s="44">
        <v>0</v>
      </c>
      <c r="L179" s="38">
        <v>0</v>
      </c>
      <c r="M179" s="40">
        <f t="shared" si="74"/>
        <v>0</v>
      </c>
      <c r="N179" s="44">
        <v>0</v>
      </c>
      <c r="O179" s="38">
        <v>0</v>
      </c>
      <c r="P179" s="40">
        <f t="shared" si="72"/>
        <v>0</v>
      </c>
      <c r="Q179" s="41">
        <f t="shared" si="65"/>
        <v>2100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>
        <v>12.37</v>
      </c>
      <c r="H180" s="43"/>
      <c r="I180" s="43"/>
      <c r="J180" s="34">
        <f t="shared" si="71"/>
        <v>12.37</v>
      </c>
      <c r="K180" s="55"/>
      <c r="L180" s="43"/>
      <c r="M180" s="34">
        <f t="shared" si="74"/>
        <v>0</v>
      </c>
      <c r="N180" s="55"/>
      <c r="O180" s="43"/>
      <c r="P180" s="34">
        <f t="shared" si="72"/>
        <v>0</v>
      </c>
      <c r="Q180" s="35">
        <f t="shared" si="65"/>
        <v>12.37</v>
      </c>
    </row>
    <row r="181" spans="1:17" ht="13.5" customHeight="1" x14ac:dyDescent="0.2">
      <c r="A181" s="111" t="s">
        <v>314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1"/>
        <v>5000</v>
      </c>
      <c r="K181" s="44">
        <v>0</v>
      </c>
      <c r="L181" s="38">
        <v>0</v>
      </c>
      <c r="M181" s="40">
        <f t="shared" si="74"/>
        <v>0</v>
      </c>
      <c r="N181" s="44">
        <v>0</v>
      </c>
      <c r="O181" s="38">
        <v>0</v>
      </c>
      <c r="P181" s="40">
        <f t="shared" si="72"/>
        <v>0</v>
      </c>
      <c r="Q181" s="41">
        <f t="shared" si="65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>
        <v>0</v>
      </c>
      <c r="H182" s="45"/>
      <c r="I182" s="45"/>
      <c r="J182" s="24">
        <f t="shared" si="71"/>
        <v>0</v>
      </c>
      <c r="K182" s="56"/>
      <c r="L182" s="45"/>
      <c r="M182" s="24">
        <f t="shared" si="73"/>
        <v>0</v>
      </c>
      <c r="N182" s="56"/>
      <c r="O182" s="45"/>
      <c r="P182" s="24">
        <f t="shared" si="72"/>
        <v>0</v>
      </c>
      <c r="Q182" s="25">
        <f t="shared" si="65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">
      <c r="A184" s="124" t="s">
        <v>149</v>
      </c>
      <c r="B184" s="125"/>
      <c r="C184" s="128" t="s">
        <v>150</v>
      </c>
      <c r="D184" s="121"/>
      <c r="E184" s="16">
        <f t="shared" ref="E184:I185" si="75">E186+E188+E190+E192++E206+E208+E210+E220+E222</f>
        <v>152122</v>
      </c>
      <c r="F184" s="17">
        <f t="shared" si="75"/>
        <v>53348</v>
      </c>
      <c r="G184" s="17">
        <f t="shared" si="75"/>
        <v>343054</v>
      </c>
      <c r="H184" s="17">
        <f t="shared" si="75"/>
        <v>550</v>
      </c>
      <c r="I184" s="17">
        <f t="shared" si="75"/>
        <v>455</v>
      </c>
      <c r="J184" s="19">
        <f>SUM(E184:I184)</f>
        <v>549529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76">SUM(K184:L184)</f>
        <v>437612</v>
      </c>
      <c r="N184" s="52">
        <f>N186+N188+N190+N192++N206+N208+N210+N220+N222</f>
        <v>0</v>
      </c>
      <c r="O184" s="17">
        <f>O186+O188+O190+O192++O206+O208+O210+O220+O222</f>
        <v>299707</v>
      </c>
      <c r="P184" s="19">
        <f>SUM(N184:O184)</f>
        <v>299707</v>
      </c>
      <c r="Q184" s="20">
        <f>P184+M184+J184</f>
        <v>1286848</v>
      </c>
    </row>
    <row r="185" spans="1:17" ht="13.5" thickBot="1" x14ac:dyDescent="0.25">
      <c r="A185" s="126"/>
      <c r="B185" s="127"/>
      <c r="C185" s="129"/>
      <c r="D185" s="122"/>
      <c r="E185" s="21">
        <f t="shared" si="75"/>
        <v>74600.87</v>
      </c>
      <c r="F185" s="22">
        <f t="shared" si="75"/>
        <v>23781.58</v>
      </c>
      <c r="G185" s="22">
        <f t="shared" si="75"/>
        <v>173561.59</v>
      </c>
      <c r="H185" s="22">
        <f t="shared" si="75"/>
        <v>440.86</v>
      </c>
      <c r="I185" s="22">
        <f>I187+I189+I191+I193++I207+I209+I211+I221+I223</f>
        <v>488.8</v>
      </c>
      <c r="J185" s="24">
        <f t="shared" ref="J185:J223" si="77">SUM(E185:I185)</f>
        <v>272873.69999999995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76"/>
        <v>3720</v>
      </c>
      <c r="N185" s="53">
        <f>N187+N189+N191+N193++N207+N209+N211+N221+N223</f>
        <v>0</v>
      </c>
      <c r="O185" s="22">
        <f>O187+O189+O191+O193++O207+O209+O211+O221+O223</f>
        <v>41241.18</v>
      </c>
      <c r="P185" s="24">
        <f t="shared" ref="P185:P223" si="78">SUM(N185:O185)</f>
        <v>41241.18</v>
      </c>
      <c r="Q185" s="25">
        <f>P185+M185+J185</f>
        <v>317834.87999999995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22940</v>
      </c>
      <c r="H186" s="27">
        <v>400</v>
      </c>
      <c r="I186" s="27">
        <v>0</v>
      </c>
      <c r="J186" s="29">
        <f t="shared" si="77"/>
        <v>165169</v>
      </c>
      <c r="K186" s="54">
        <v>0</v>
      </c>
      <c r="L186" s="27">
        <v>0</v>
      </c>
      <c r="M186" s="29">
        <f t="shared" si="76"/>
        <v>0</v>
      </c>
      <c r="N186" s="54">
        <v>0</v>
      </c>
      <c r="O186" s="27">
        <v>0</v>
      </c>
      <c r="P186" s="29">
        <f t="shared" si="78"/>
        <v>0</v>
      </c>
      <c r="Q186" s="30">
        <f t="shared" ref="Q186:Q223" si="79">P186+M186+J186</f>
        <v>165169</v>
      </c>
    </row>
    <row r="187" spans="1:17" x14ac:dyDescent="0.2">
      <c r="A187" s="123"/>
      <c r="B187" s="113"/>
      <c r="C187" s="115"/>
      <c r="D187" s="36"/>
      <c r="E187" s="42">
        <v>49537.97</v>
      </c>
      <c r="F187" s="43">
        <v>14997.01</v>
      </c>
      <c r="G187" s="43">
        <v>11394.98</v>
      </c>
      <c r="H187" s="43">
        <v>440.86</v>
      </c>
      <c r="I187" s="43"/>
      <c r="J187" s="34">
        <f t="shared" si="77"/>
        <v>76370.820000000007</v>
      </c>
      <c r="K187" s="55"/>
      <c r="L187" s="43"/>
      <c r="M187" s="34">
        <f t="shared" si="76"/>
        <v>0</v>
      </c>
      <c r="N187" s="55"/>
      <c r="O187" s="43"/>
      <c r="P187" s="34">
        <f t="shared" si="78"/>
        <v>0</v>
      </c>
      <c r="Q187" s="35">
        <f t="shared" si="79"/>
        <v>76370.820000000007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7"/>
        <v>1900</v>
      </c>
      <c r="K188" s="44">
        <v>0</v>
      </c>
      <c r="L188" s="38">
        <v>0</v>
      </c>
      <c r="M188" s="40">
        <f t="shared" si="76"/>
        <v>0</v>
      </c>
      <c r="N188" s="44">
        <v>0</v>
      </c>
      <c r="O188" s="38">
        <v>0</v>
      </c>
      <c r="P188" s="40">
        <f t="shared" si="78"/>
        <v>0</v>
      </c>
      <c r="Q188" s="41">
        <f t="shared" si="79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273.60000000000002</v>
      </c>
      <c r="H189" s="43"/>
      <c r="I189" s="43"/>
      <c r="J189" s="34">
        <f t="shared" si="77"/>
        <v>273.60000000000002</v>
      </c>
      <c r="K189" s="55"/>
      <c r="L189" s="43"/>
      <c r="M189" s="34">
        <f t="shared" si="76"/>
        <v>0</v>
      </c>
      <c r="N189" s="55"/>
      <c r="O189" s="43"/>
      <c r="P189" s="34">
        <f t="shared" si="78"/>
        <v>0</v>
      </c>
      <c r="Q189" s="35">
        <f t="shared" si="79"/>
        <v>273.60000000000002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7"/>
        <v>17725</v>
      </c>
      <c r="K190" s="44">
        <v>0</v>
      </c>
      <c r="L190" s="38">
        <v>0</v>
      </c>
      <c r="M190" s="40">
        <f t="shared" si="76"/>
        <v>0</v>
      </c>
      <c r="N190" s="44">
        <v>0</v>
      </c>
      <c r="O190" s="38">
        <v>0</v>
      </c>
      <c r="P190" s="40">
        <f t="shared" si="78"/>
        <v>0</v>
      </c>
      <c r="Q190" s="41">
        <f t="shared" si="79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5915.17</v>
      </c>
      <c r="H191" s="43"/>
      <c r="I191" s="43"/>
      <c r="J191" s="34">
        <f t="shared" si="77"/>
        <v>5915.17</v>
      </c>
      <c r="K191" s="55"/>
      <c r="L191" s="43"/>
      <c r="M191" s="34">
        <f t="shared" si="76"/>
        <v>0</v>
      </c>
      <c r="N191" s="55"/>
      <c r="O191" s="43"/>
      <c r="P191" s="34">
        <f t="shared" si="78"/>
        <v>0</v>
      </c>
      <c r="Q191" s="35">
        <f t="shared" si="79"/>
        <v>5915.17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80">F194+F196+F198+F200+F202+F204</f>
        <v>0</v>
      </c>
      <c r="G192" s="38">
        <f t="shared" si="80"/>
        <v>13900</v>
      </c>
      <c r="H192" s="38">
        <f t="shared" si="80"/>
        <v>0</v>
      </c>
      <c r="I192" s="38">
        <f t="shared" si="80"/>
        <v>455</v>
      </c>
      <c r="J192" s="29">
        <f t="shared" si="77"/>
        <v>14355</v>
      </c>
      <c r="K192" s="44">
        <f t="shared" ref="K192:L193" si="81">K194+K196+K198+K200+K202+K204</f>
        <v>0</v>
      </c>
      <c r="L192" s="38">
        <f t="shared" si="81"/>
        <v>0</v>
      </c>
      <c r="M192" s="40">
        <f t="shared" si="76"/>
        <v>0</v>
      </c>
      <c r="N192" s="44">
        <f t="shared" ref="N192:O193" si="82">N194+N196+N198+N200+N202+N204</f>
        <v>0</v>
      </c>
      <c r="O192" s="38">
        <f>O194+O196+O198+O200+O202+O204</f>
        <v>90700</v>
      </c>
      <c r="P192" s="40">
        <f t="shared" si="78"/>
        <v>90700</v>
      </c>
      <c r="Q192" s="41">
        <f>P192+M192+J192</f>
        <v>105055</v>
      </c>
    </row>
    <row r="193" spans="1:17" x14ac:dyDescent="0.2">
      <c r="A193" s="111"/>
      <c r="B193" s="113"/>
      <c r="C193" s="115"/>
      <c r="D193" s="36"/>
      <c r="E193" s="42">
        <f t="shared" ref="E193:I193" si="83">E195+E197+E199+E201+E203+E205</f>
        <v>0</v>
      </c>
      <c r="F193" s="57">
        <f t="shared" si="83"/>
        <v>0</v>
      </c>
      <c r="G193" s="57">
        <f t="shared" si="83"/>
        <v>5652.3499999999995</v>
      </c>
      <c r="H193" s="57">
        <f t="shared" si="83"/>
        <v>0</v>
      </c>
      <c r="I193" s="57">
        <f t="shared" si="83"/>
        <v>488.8</v>
      </c>
      <c r="J193" s="34">
        <f t="shared" si="77"/>
        <v>6141.15</v>
      </c>
      <c r="K193" s="57">
        <f t="shared" si="81"/>
        <v>0</v>
      </c>
      <c r="L193" s="32">
        <f t="shared" si="81"/>
        <v>0</v>
      </c>
      <c r="M193" s="34">
        <f t="shared" si="76"/>
        <v>0</v>
      </c>
      <c r="N193" s="57">
        <f t="shared" si="82"/>
        <v>0</v>
      </c>
      <c r="O193" s="32">
        <f t="shared" si="82"/>
        <v>40515.93</v>
      </c>
      <c r="P193" s="34">
        <f t="shared" si="78"/>
        <v>40515.93</v>
      </c>
      <c r="Q193" s="35">
        <f t="shared" ref="Q193:Q205" si="84">P193+M193+J193</f>
        <v>46657.08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7"/>
        <v>1500</v>
      </c>
      <c r="K194" s="44">
        <v>0</v>
      </c>
      <c r="L194" s="38">
        <v>0</v>
      </c>
      <c r="M194" s="40">
        <f t="shared" si="76"/>
        <v>0</v>
      </c>
      <c r="N194" s="44">
        <v>0</v>
      </c>
      <c r="O194" s="38">
        <v>10000</v>
      </c>
      <c r="P194" s="40">
        <f t="shared" si="78"/>
        <v>10000</v>
      </c>
      <c r="Q194" s="41">
        <f t="shared" si="84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880.81</v>
      </c>
      <c r="H195" s="43"/>
      <c r="I195" s="43"/>
      <c r="J195" s="34">
        <f t="shared" si="77"/>
        <v>880.81</v>
      </c>
      <c r="K195" s="55"/>
      <c r="L195" s="43"/>
      <c r="M195" s="34">
        <f t="shared" si="76"/>
        <v>0</v>
      </c>
      <c r="N195" s="55"/>
      <c r="O195" s="43">
        <v>0</v>
      </c>
      <c r="P195" s="34">
        <f t="shared" si="78"/>
        <v>0</v>
      </c>
      <c r="Q195" s="35">
        <f t="shared" si="84"/>
        <v>880.81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0</v>
      </c>
      <c r="J196" s="29">
        <f t="shared" si="77"/>
        <v>2000</v>
      </c>
      <c r="K196" s="44">
        <v>0</v>
      </c>
      <c r="L196" s="38">
        <v>0</v>
      </c>
      <c r="M196" s="40">
        <f t="shared" si="76"/>
        <v>0</v>
      </c>
      <c r="N196" s="44">
        <v>0</v>
      </c>
      <c r="O196" s="38">
        <v>53376</v>
      </c>
      <c r="P196" s="40">
        <f t="shared" si="78"/>
        <v>53376</v>
      </c>
      <c r="Q196" s="41">
        <f t="shared" si="84"/>
        <v>55376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1028.6500000000001</v>
      </c>
      <c r="H197" s="43"/>
      <c r="I197" s="43"/>
      <c r="J197" s="34">
        <f t="shared" si="77"/>
        <v>1028.6500000000001</v>
      </c>
      <c r="K197" s="55"/>
      <c r="L197" s="43"/>
      <c r="M197" s="34">
        <f t="shared" si="76"/>
        <v>0</v>
      </c>
      <c r="N197" s="55"/>
      <c r="O197" s="43">
        <v>31135.93</v>
      </c>
      <c r="P197" s="34">
        <f t="shared" si="78"/>
        <v>31135.93</v>
      </c>
      <c r="Q197" s="35">
        <f t="shared" si="84"/>
        <v>32164.58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7"/>
        <v>2500</v>
      </c>
      <c r="K198" s="44">
        <v>0</v>
      </c>
      <c r="L198" s="38">
        <v>0</v>
      </c>
      <c r="M198" s="40">
        <f t="shared" ref="M198:M199" si="85">SUM(K198:L198)</f>
        <v>0</v>
      </c>
      <c r="N198" s="44">
        <v>0</v>
      </c>
      <c r="O198" s="38">
        <v>11244</v>
      </c>
      <c r="P198" s="40">
        <f t="shared" ref="P198:P199" si="86">SUM(N198:O198)</f>
        <v>11244</v>
      </c>
      <c r="Q198" s="41">
        <f t="shared" si="84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1395.02</v>
      </c>
      <c r="H199" s="43"/>
      <c r="I199" s="43"/>
      <c r="J199" s="34">
        <f t="shared" si="77"/>
        <v>1395.02</v>
      </c>
      <c r="K199" s="55"/>
      <c r="L199" s="43"/>
      <c r="M199" s="34">
        <f t="shared" si="85"/>
        <v>0</v>
      </c>
      <c r="N199" s="55"/>
      <c r="O199" s="43">
        <v>0</v>
      </c>
      <c r="P199" s="34">
        <f t="shared" si="86"/>
        <v>0</v>
      </c>
      <c r="Q199" s="35">
        <f t="shared" si="84"/>
        <v>1395.02</v>
      </c>
    </row>
    <row r="200" spans="1:17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7"/>
        <v>900</v>
      </c>
      <c r="K200" s="44">
        <v>0</v>
      </c>
      <c r="L200" s="38">
        <v>0</v>
      </c>
      <c r="M200" s="40">
        <f t="shared" si="76"/>
        <v>0</v>
      </c>
      <c r="N200" s="44">
        <v>0</v>
      </c>
      <c r="O200" s="38">
        <v>16080</v>
      </c>
      <c r="P200" s="40">
        <f t="shared" si="78"/>
        <v>16080</v>
      </c>
      <c r="Q200" s="41">
        <f t="shared" si="84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325.76</v>
      </c>
      <c r="H201" s="43"/>
      <c r="I201" s="43"/>
      <c r="J201" s="34">
        <f t="shared" si="77"/>
        <v>325.76</v>
      </c>
      <c r="K201" s="55"/>
      <c r="L201" s="43"/>
      <c r="M201" s="34">
        <f t="shared" si="76"/>
        <v>0</v>
      </c>
      <c r="N201" s="55"/>
      <c r="O201" s="43">
        <v>9380</v>
      </c>
      <c r="P201" s="34">
        <f t="shared" si="78"/>
        <v>9380</v>
      </c>
      <c r="Q201" s="35">
        <f t="shared" si="84"/>
        <v>9705.76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455</v>
      </c>
      <c r="J202" s="29">
        <f t="shared" ref="J202:J205" si="87">SUM(E202:I202)</f>
        <v>7455</v>
      </c>
      <c r="K202" s="44">
        <v>0</v>
      </c>
      <c r="L202" s="38">
        <v>0</v>
      </c>
      <c r="M202" s="40">
        <f t="shared" ref="M202:M205" si="88">SUM(K202:L202)</f>
        <v>0</v>
      </c>
      <c r="N202" s="44">
        <v>0</v>
      </c>
      <c r="O202" s="38">
        <v>0</v>
      </c>
      <c r="P202" s="40">
        <f t="shared" ref="P202:P205" si="89">SUM(N202:O202)</f>
        <v>0</v>
      </c>
      <c r="Q202" s="41">
        <f t="shared" si="84"/>
        <v>7455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2022.11</v>
      </c>
      <c r="H203" s="43"/>
      <c r="I203" s="43">
        <v>488.8</v>
      </c>
      <c r="J203" s="34">
        <f t="shared" si="87"/>
        <v>2510.91</v>
      </c>
      <c r="K203" s="55"/>
      <c r="L203" s="43"/>
      <c r="M203" s="34">
        <f t="shared" si="88"/>
        <v>0</v>
      </c>
      <c r="N203" s="55"/>
      <c r="O203" s="43"/>
      <c r="P203" s="34">
        <f t="shared" si="89"/>
        <v>0</v>
      </c>
      <c r="Q203" s="35">
        <f t="shared" si="84"/>
        <v>2510.91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87"/>
        <v>0</v>
      </c>
      <c r="K204" s="44">
        <v>0</v>
      </c>
      <c r="L204" s="38">
        <v>0</v>
      </c>
      <c r="M204" s="40">
        <f t="shared" si="88"/>
        <v>0</v>
      </c>
      <c r="N204" s="44">
        <v>0</v>
      </c>
      <c r="O204" s="38">
        <v>0</v>
      </c>
      <c r="P204" s="40">
        <f t="shared" si="89"/>
        <v>0</v>
      </c>
      <c r="Q204" s="41">
        <f t="shared" si="84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8"/>
        <v>0</v>
      </c>
      <c r="N205" s="55"/>
      <c r="O205" s="43"/>
      <c r="P205" s="34">
        <f t="shared" si="89"/>
        <v>0</v>
      </c>
      <c r="Q205" s="35">
        <f t="shared" si="84"/>
        <v>0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143000</v>
      </c>
      <c r="H206" s="38">
        <v>0</v>
      </c>
      <c r="I206" s="38">
        <v>0</v>
      </c>
      <c r="J206" s="29">
        <f t="shared" si="77"/>
        <v>143000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78"/>
        <v>0</v>
      </c>
      <c r="Q206" s="41">
        <f t="shared" si="79"/>
        <v>143000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77532.58</v>
      </c>
      <c r="H207" s="43"/>
      <c r="I207" s="43"/>
      <c r="J207" s="34">
        <f t="shared" si="77"/>
        <v>77532.58</v>
      </c>
      <c r="K207" s="55"/>
      <c r="L207" s="43"/>
      <c r="M207" s="34">
        <f t="shared" si="76"/>
        <v>0</v>
      </c>
      <c r="N207" s="55"/>
      <c r="O207" s="43"/>
      <c r="P207" s="34">
        <f t="shared" si="78"/>
        <v>0</v>
      </c>
      <c r="Q207" s="35">
        <f t="shared" si="79"/>
        <v>77532.58</v>
      </c>
    </row>
    <row r="208" spans="1:17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77"/>
        <v>6500</v>
      </c>
      <c r="K208" s="44">
        <v>17000</v>
      </c>
      <c r="L208" s="38">
        <v>0</v>
      </c>
      <c r="M208" s="40">
        <f t="shared" si="76"/>
        <v>17000</v>
      </c>
      <c r="N208" s="44">
        <v>0</v>
      </c>
      <c r="O208" s="38">
        <v>0</v>
      </c>
      <c r="P208" s="40">
        <f t="shared" si="78"/>
        <v>0</v>
      </c>
      <c r="Q208" s="41">
        <f t="shared" si="79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737.69</v>
      </c>
      <c r="H209" s="43"/>
      <c r="I209" s="43"/>
      <c r="J209" s="34">
        <f t="shared" si="77"/>
        <v>737.69</v>
      </c>
      <c r="K209" s="55">
        <v>0</v>
      </c>
      <c r="L209" s="43"/>
      <c r="M209" s="34">
        <f t="shared" si="76"/>
        <v>0</v>
      </c>
      <c r="N209" s="55"/>
      <c r="O209" s="43"/>
      <c r="P209" s="34">
        <f t="shared" si="78"/>
        <v>0</v>
      </c>
      <c r="Q209" s="35">
        <f t="shared" si="79"/>
        <v>737.69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0" si="90">E212+E214+E216+E218</f>
        <v>0</v>
      </c>
      <c r="F210" s="38">
        <f t="shared" si="90"/>
        <v>0</v>
      </c>
      <c r="G210" s="38">
        <f>G212+G214+G216+G218</f>
        <v>89350</v>
      </c>
      <c r="H210" s="38">
        <f t="shared" ref="H210:I210" si="91">H212+H214+H216+H218</f>
        <v>0</v>
      </c>
      <c r="I210" s="38">
        <f t="shared" si="91"/>
        <v>0</v>
      </c>
      <c r="J210" s="29">
        <f t="shared" si="77"/>
        <v>89350</v>
      </c>
      <c r="K210" s="44">
        <f t="shared" ref="K210:L210" si="92">K212+K214+K216+K218</f>
        <v>3720</v>
      </c>
      <c r="L210" s="38">
        <f t="shared" si="92"/>
        <v>0</v>
      </c>
      <c r="M210" s="40">
        <f t="shared" si="76"/>
        <v>3720</v>
      </c>
      <c r="N210" s="44">
        <f t="shared" ref="N210" si="93">N212+N214+N216+N218</f>
        <v>0</v>
      </c>
      <c r="O210" s="38">
        <f>O212+O214+O216+O218</f>
        <v>209007</v>
      </c>
      <c r="P210" s="40">
        <f t="shared" si="78"/>
        <v>209007</v>
      </c>
      <c r="Q210" s="41">
        <f>P210+M210+J210</f>
        <v>302077</v>
      </c>
    </row>
    <row r="211" spans="1:17" x14ac:dyDescent="0.2">
      <c r="A211" s="111"/>
      <c r="B211" s="113"/>
      <c r="C211" s="115"/>
      <c r="D211" s="131"/>
      <c r="E211" s="31">
        <f t="shared" ref="E211:F211" si="94">E213+E215+E217+E219</f>
        <v>0</v>
      </c>
      <c r="F211" s="32">
        <f t="shared" si="94"/>
        <v>0</v>
      </c>
      <c r="G211" s="32">
        <f>G213+G215+G217+G219</f>
        <v>53308.23</v>
      </c>
      <c r="H211" s="32">
        <f t="shared" ref="H211:I211" si="95">H213+H215+H217+H219</f>
        <v>0</v>
      </c>
      <c r="I211" s="32">
        <f t="shared" si="95"/>
        <v>0</v>
      </c>
      <c r="J211" s="34">
        <f t="shared" si="77"/>
        <v>53308.23</v>
      </c>
      <c r="K211" s="57">
        <f t="shared" ref="K211:L211" si="96">K213+K215+K217+K219</f>
        <v>3720</v>
      </c>
      <c r="L211" s="32">
        <f t="shared" si="96"/>
        <v>0</v>
      </c>
      <c r="M211" s="34">
        <f t="shared" si="76"/>
        <v>3720</v>
      </c>
      <c r="N211" s="57">
        <f>N213+N215+N219</f>
        <v>0</v>
      </c>
      <c r="O211" s="32">
        <f>O213+O215+O217+O219</f>
        <v>725.25</v>
      </c>
      <c r="P211" s="34">
        <f t="shared" si="78"/>
        <v>725.25</v>
      </c>
      <c r="Q211" s="35">
        <f>P211+M211+J211</f>
        <v>57753.48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97">SUM(K212:L212)</f>
        <v>0</v>
      </c>
      <c r="N212" s="44">
        <v>0</v>
      </c>
      <c r="O212" s="38">
        <v>0</v>
      </c>
      <c r="P212" s="40">
        <f t="shared" si="78"/>
        <v>0</v>
      </c>
      <c r="Q212" s="41">
        <f t="shared" si="79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35997.11</v>
      </c>
      <c r="H213" s="43"/>
      <c r="I213" s="43"/>
      <c r="J213" s="34">
        <f t="shared" si="77"/>
        <v>35997.11</v>
      </c>
      <c r="K213" s="55"/>
      <c r="L213" s="43"/>
      <c r="M213" s="34">
        <f t="shared" si="97"/>
        <v>0</v>
      </c>
      <c r="N213" s="55"/>
      <c r="O213" s="43"/>
      <c r="P213" s="34">
        <f t="shared" si="78"/>
        <v>0</v>
      </c>
      <c r="Q213" s="35">
        <f t="shared" si="79"/>
        <v>35997.11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23000</v>
      </c>
      <c r="H214" s="38">
        <v>0</v>
      </c>
      <c r="I214" s="38">
        <v>0</v>
      </c>
      <c r="J214" s="29">
        <f t="shared" si="77"/>
        <v>23000</v>
      </c>
      <c r="K214" s="44"/>
      <c r="L214" s="38">
        <v>0</v>
      </c>
      <c r="M214" s="40">
        <f t="shared" si="97"/>
        <v>0</v>
      </c>
      <c r="N214" s="44">
        <v>0</v>
      </c>
      <c r="O214" s="38">
        <v>0</v>
      </c>
      <c r="P214" s="40">
        <f t="shared" si="78"/>
        <v>0</v>
      </c>
      <c r="Q214" s="41">
        <f t="shared" si="79"/>
        <v>23000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14381.25</v>
      </c>
      <c r="H215" s="43"/>
      <c r="I215" s="43"/>
      <c r="J215" s="34">
        <f t="shared" si="77"/>
        <v>14381.25</v>
      </c>
      <c r="K215" s="55"/>
      <c r="L215" s="43"/>
      <c r="M215" s="34">
        <f t="shared" si="97"/>
        <v>0</v>
      </c>
      <c r="N215" s="55"/>
      <c r="O215" s="43"/>
      <c r="P215" s="34">
        <f t="shared" si="78"/>
        <v>0</v>
      </c>
      <c r="Q215" s="35">
        <f t="shared" si="79"/>
        <v>14381.25</v>
      </c>
    </row>
    <row r="216" spans="1:17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98">SUM(E216:I216)</f>
        <v>9500</v>
      </c>
      <c r="K216" s="44">
        <v>0</v>
      </c>
      <c r="L216" s="38">
        <v>0</v>
      </c>
      <c r="M216" s="40">
        <f t="shared" si="97"/>
        <v>0</v>
      </c>
      <c r="N216" s="44">
        <v>0</v>
      </c>
      <c r="O216" s="38">
        <v>0</v>
      </c>
      <c r="P216" s="40">
        <f t="shared" ref="P216:P219" si="99">SUM(N216:O216)</f>
        <v>0</v>
      </c>
      <c r="Q216" s="41">
        <f t="shared" si="79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98"/>
        <v>2929.87</v>
      </c>
      <c r="K217" s="55"/>
      <c r="L217" s="43"/>
      <c r="M217" s="34">
        <f t="shared" si="97"/>
        <v>0</v>
      </c>
      <c r="N217" s="55"/>
      <c r="O217" s="43"/>
      <c r="P217" s="34">
        <f t="shared" si="99"/>
        <v>0</v>
      </c>
      <c r="Q217" s="35">
        <f t="shared" si="79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98"/>
        <v>0</v>
      </c>
      <c r="K218" s="44">
        <v>3720</v>
      </c>
      <c r="L218" s="38">
        <v>0</v>
      </c>
      <c r="M218" s="40">
        <f t="shared" si="97"/>
        <v>3720</v>
      </c>
      <c r="N218" s="44">
        <v>0</v>
      </c>
      <c r="O218" s="38">
        <v>209007</v>
      </c>
      <c r="P218" s="40">
        <f t="shared" si="99"/>
        <v>209007</v>
      </c>
      <c r="Q218" s="41">
        <f t="shared" si="79"/>
        <v>212727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98"/>
        <v>0</v>
      </c>
      <c r="K219" s="55">
        <v>3720</v>
      </c>
      <c r="L219" s="43"/>
      <c r="M219" s="34">
        <f t="shared" si="97"/>
        <v>3720</v>
      </c>
      <c r="N219" s="55"/>
      <c r="O219" s="43">
        <v>725.25</v>
      </c>
      <c r="P219" s="34">
        <f t="shared" si="99"/>
        <v>725.25</v>
      </c>
      <c r="Q219" s="35">
        <f t="shared" si="79"/>
        <v>4445.25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77"/>
        <v>109530</v>
      </c>
      <c r="K220" s="44">
        <v>0</v>
      </c>
      <c r="L220" s="38">
        <v>0</v>
      </c>
      <c r="M220" s="40">
        <f t="shared" si="97"/>
        <v>0</v>
      </c>
      <c r="N220" s="44">
        <v>0</v>
      </c>
      <c r="O220" s="38">
        <v>0</v>
      </c>
      <c r="P220" s="40">
        <f t="shared" si="78"/>
        <v>0</v>
      </c>
      <c r="Q220" s="41">
        <f t="shared" si="79"/>
        <v>109530</v>
      </c>
    </row>
    <row r="221" spans="1:17" ht="12.75" customHeight="1" x14ac:dyDescent="0.2">
      <c r="A221" s="111"/>
      <c r="B221" s="113"/>
      <c r="C221" s="115"/>
      <c r="D221" s="36"/>
      <c r="E221" s="42">
        <v>25062.9</v>
      </c>
      <c r="F221" s="43">
        <v>8784.57</v>
      </c>
      <c r="G221" s="43">
        <v>18746.990000000002</v>
      </c>
      <c r="H221" s="43">
        <v>0</v>
      </c>
      <c r="I221" s="43"/>
      <c r="J221" s="34">
        <f t="shared" si="77"/>
        <v>52594.460000000006</v>
      </c>
      <c r="K221" s="55"/>
      <c r="L221" s="43"/>
      <c r="M221" s="34">
        <f t="shared" si="97"/>
        <v>0</v>
      </c>
      <c r="N221" s="55"/>
      <c r="O221" s="43"/>
      <c r="P221" s="34">
        <f t="shared" si="78"/>
        <v>0</v>
      </c>
      <c r="Q221" s="35">
        <f t="shared" si="79"/>
        <v>52594.460000000006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77"/>
        <v>2000</v>
      </c>
      <c r="K222" s="44">
        <v>416892</v>
      </c>
      <c r="L222" s="38">
        <v>0</v>
      </c>
      <c r="M222" s="40">
        <f t="shared" si="97"/>
        <v>416892</v>
      </c>
      <c r="N222" s="44">
        <v>0</v>
      </c>
      <c r="O222" s="38">
        <v>0</v>
      </c>
      <c r="P222" s="40">
        <f t="shared" si="78"/>
        <v>0</v>
      </c>
      <c r="Q222" s="41">
        <f t="shared" si="79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77"/>
        <v>0</v>
      </c>
      <c r="K223" s="56">
        <v>0</v>
      </c>
      <c r="L223" s="45"/>
      <c r="M223" s="24">
        <f t="shared" si="97"/>
        <v>0</v>
      </c>
      <c r="N223" s="56"/>
      <c r="O223" s="45"/>
      <c r="P223" s="24">
        <f t="shared" si="78"/>
        <v>0</v>
      </c>
      <c r="Q223" s="25">
        <f t="shared" si="79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100">F227+F229+F231+F233+F235+F237+F239+F241+F243+F245</f>
        <v>43143</v>
      </c>
      <c r="G225" s="17">
        <f t="shared" si="100"/>
        <v>42583</v>
      </c>
      <c r="H225" s="17">
        <f t="shared" si="100"/>
        <v>10638</v>
      </c>
      <c r="I225" s="17">
        <f t="shared" si="100"/>
        <v>0</v>
      </c>
      <c r="J225" s="19">
        <f t="shared" ref="J225:J246" si="101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102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103">SUM(N225:O225)</f>
        <v>0</v>
      </c>
      <c r="Q225" s="20">
        <f t="shared" ref="Q225:Q246" si="104">P225+M225+J225</f>
        <v>215463</v>
      </c>
    </row>
    <row r="226" spans="1:17" ht="13.5" thickBot="1" x14ac:dyDescent="0.25">
      <c r="A226" s="126"/>
      <c r="B226" s="127"/>
      <c r="C226" s="129"/>
      <c r="D226" s="122"/>
      <c r="E226" s="21">
        <f>E228+E230+E232+E234+E236+E238+E240+E242+E244+E246</f>
        <v>63257.430000000008</v>
      </c>
      <c r="F226" s="22">
        <f t="shared" si="100"/>
        <v>22581.89</v>
      </c>
      <c r="G226" s="22">
        <f t="shared" si="100"/>
        <v>22172.3</v>
      </c>
      <c r="H226" s="22">
        <f t="shared" si="100"/>
        <v>6224.3499999999995</v>
      </c>
      <c r="I226" s="22">
        <f t="shared" si="100"/>
        <v>0</v>
      </c>
      <c r="J226" s="24">
        <f t="shared" si="101"/>
        <v>114235.97000000002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102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103"/>
        <v>0</v>
      </c>
      <c r="Q226" s="25">
        <f t="shared" si="104"/>
        <v>114235.97000000002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101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103"/>
        <v>0</v>
      </c>
      <c r="Q227" s="30">
        <f t="shared" si="104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920</v>
      </c>
      <c r="I228" s="43"/>
      <c r="J228" s="34">
        <f t="shared" si="101"/>
        <v>920</v>
      </c>
      <c r="K228" s="55"/>
      <c r="L228" s="43"/>
      <c r="M228" s="34">
        <f t="shared" si="102"/>
        <v>0</v>
      </c>
      <c r="N228" s="55"/>
      <c r="O228" s="43"/>
      <c r="P228" s="34">
        <f t="shared" si="103"/>
        <v>0</v>
      </c>
      <c r="Q228" s="35">
        <f t="shared" si="104"/>
        <v>920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101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03"/>
        <v>0</v>
      </c>
      <c r="Q229" s="41">
        <f t="shared" si="104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678.1</v>
      </c>
      <c r="I230" s="43"/>
      <c r="J230" s="34">
        <f t="shared" si="101"/>
        <v>678.1</v>
      </c>
      <c r="K230" s="55"/>
      <c r="L230" s="43"/>
      <c r="M230" s="34">
        <f t="shared" si="102"/>
        <v>0</v>
      </c>
      <c r="N230" s="55"/>
      <c r="O230" s="43"/>
      <c r="P230" s="34">
        <f t="shared" si="103"/>
        <v>0</v>
      </c>
      <c r="Q230" s="35">
        <f t="shared" si="104"/>
        <v>678.1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101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03"/>
        <v>0</v>
      </c>
      <c r="Q231" s="41">
        <f t="shared" si="104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101"/>
        <v>375.26</v>
      </c>
      <c r="K232" s="55"/>
      <c r="L232" s="43"/>
      <c r="M232" s="34">
        <f t="shared" si="102"/>
        <v>0</v>
      </c>
      <c r="N232" s="55"/>
      <c r="O232" s="43"/>
      <c r="P232" s="34">
        <f t="shared" si="103"/>
        <v>0</v>
      </c>
      <c r="Q232" s="35">
        <f t="shared" si="104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101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03"/>
        <v>0</v>
      </c>
      <c r="Q233" s="41">
        <f t="shared" si="104"/>
        <v>26789</v>
      </c>
    </row>
    <row r="234" spans="1:17" x14ac:dyDescent="0.2">
      <c r="A234" s="111"/>
      <c r="B234" s="113"/>
      <c r="C234" s="115"/>
      <c r="D234" s="36"/>
      <c r="E234" s="42">
        <v>9529.52</v>
      </c>
      <c r="F234" s="43">
        <v>3067.42</v>
      </c>
      <c r="G234" s="43"/>
      <c r="H234" s="43">
        <v>53.51</v>
      </c>
      <c r="I234" s="43"/>
      <c r="J234" s="34">
        <f t="shared" si="101"/>
        <v>12650.45</v>
      </c>
      <c r="K234" s="55"/>
      <c r="L234" s="43"/>
      <c r="M234" s="34">
        <f t="shared" si="102"/>
        <v>0</v>
      </c>
      <c r="N234" s="55"/>
      <c r="O234" s="43"/>
      <c r="P234" s="34">
        <f t="shared" si="103"/>
        <v>0</v>
      </c>
      <c r="Q234" s="35">
        <f t="shared" si="104"/>
        <v>12650.45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101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3"/>
        <v>0</v>
      </c>
      <c r="Q235" s="41">
        <f t="shared" si="104"/>
        <v>158383</v>
      </c>
    </row>
    <row r="236" spans="1:17" x14ac:dyDescent="0.2">
      <c r="A236" s="111"/>
      <c r="B236" s="113"/>
      <c r="C236" s="115"/>
      <c r="D236" s="36"/>
      <c r="E236" s="42">
        <v>53727.91</v>
      </c>
      <c r="F236" s="43">
        <v>19514.47</v>
      </c>
      <c r="G236" s="43">
        <v>10140.93</v>
      </c>
      <c r="H236" s="43">
        <v>424.38</v>
      </c>
      <c r="I236" s="43"/>
      <c r="J236" s="34">
        <f t="shared" si="101"/>
        <v>83807.69</v>
      </c>
      <c r="K236" s="55"/>
      <c r="L236" s="43"/>
      <c r="M236" s="34">
        <f t="shared" si="102"/>
        <v>0</v>
      </c>
      <c r="N236" s="55"/>
      <c r="O236" s="43"/>
      <c r="P236" s="34">
        <f t="shared" si="103"/>
        <v>0</v>
      </c>
      <c r="Q236" s="35">
        <f t="shared" si="104"/>
        <v>83807.69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101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3"/>
        <v>0</v>
      </c>
      <c r="Q237" s="41">
        <f t="shared" si="104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7935.33</v>
      </c>
      <c r="H238" s="43"/>
      <c r="I238" s="43"/>
      <c r="J238" s="34">
        <f t="shared" si="101"/>
        <v>7935.33</v>
      </c>
      <c r="K238" s="55"/>
      <c r="L238" s="43"/>
      <c r="M238" s="34">
        <f t="shared" si="102"/>
        <v>0</v>
      </c>
      <c r="N238" s="55"/>
      <c r="O238" s="43"/>
      <c r="P238" s="34">
        <f t="shared" si="103"/>
        <v>0</v>
      </c>
      <c r="Q238" s="35">
        <f>P238+M238+J238</f>
        <v>7935.33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101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3"/>
        <v>0</v>
      </c>
      <c r="Q239" s="41">
        <f t="shared" si="104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3720.78</v>
      </c>
      <c r="H240" s="43"/>
      <c r="I240" s="43"/>
      <c r="J240" s="34">
        <f t="shared" si="101"/>
        <v>3720.78</v>
      </c>
      <c r="K240" s="55"/>
      <c r="L240" s="43"/>
      <c r="M240" s="34">
        <f t="shared" si="102"/>
        <v>0</v>
      </c>
      <c r="N240" s="55"/>
      <c r="O240" s="43"/>
      <c r="P240" s="34">
        <f t="shared" si="103"/>
        <v>0</v>
      </c>
      <c r="Q240" s="35">
        <f t="shared" si="104"/>
        <v>3720.78</v>
      </c>
    </row>
    <row r="241" spans="1:17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101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3"/>
        <v>0</v>
      </c>
      <c r="Q241" s="41">
        <f t="shared" si="104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>
        <v>164.64</v>
      </c>
      <c r="I242" s="43"/>
      <c r="J242" s="34">
        <f t="shared" si="101"/>
        <v>164.64</v>
      </c>
      <c r="K242" s="55"/>
      <c r="L242" s="43"/>
      <c r="M242" s="34">
        <f t="shared" si="102"/>
        <v>0</v>
      </c>
      <c r="N242" s="55"/>
      <c r="O242" s="43"/>
      <c r="P242" s="34">
        <f t="shared" si="103"/>
        <v>0</v>
      </c>
      <c r="Q242" s="35">
        <f t="shared" si="104"/>
        <v>164.64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101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3"/>
        <v>0</v>
      </c>
      <c r="Q243" s="41">
        <f t="shared" si="104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>
        <v>165.72</v>
      </c>
      <c r="I244" s="43"/>
      <c r="J244" s="34">
        <f t="shared" si="101"/>
        <v>165.72</v>
      </c>
      <c r="K244" s="55"/>
      <c r="L244" s="43"/>
      <c r="M244" s="34">
        <f t="shared" si="102"/>
        <v>0</v>
      </c>
      <c r="N244" s="55"/>
      <c r="O244" s="43"/>
      <c r="P244" s="34">
        <f t="shared" si="103"/>
        <v>0</v>
      </c>
      <c r="Q244" s="35">
        <f t="shared" si="104"/>
        <v>165.72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101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3"/>
        <v>0</v>
      </c>
      <c r="Q245" s="41">
        <f t="shared" si="104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3818</v>
      </c>
      <c r="I246" s="45"/>
      <c r="J246" s="24">
        <f t="shared" si="101"/>
        <v>3818</v>
      </c>
      <c r="K246" s="56"/>
      <c r="L246" s="45"/>
      <c r="M246" s="24">
        <f t="shared" si="102"/>
        <v>0</v>
      </c>
      <c r="N246" s="56"/>
      <c r="O246" s="45"/>
      <c r="P246" s="24">
        <f t="shared" si="103"/>
        <v>0</v>
      </c>
      <c r="Q246" s="25">
        <f t="shared" si="104"/>
        <v>3818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05">F250+F252+F254+F256+F258+F260+F262+F264+F266</f>
        <v>0</v>
      </c>
      <c r="G248" s="17">
        <f>G250+G252+G254+G256+G258+G260+G262+G264+G266</f>
        <v>96826</v>
      </c>
      <c r="H248" s="17">
        <f t="shared" si="105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75901</v>
      </c>
      <c r="P248" s="19">
        <f>SUM(N248:O248)</f>
        <v>75901</v>
      </c>
      <c r="Q248" s="20">
        <f>P248+M248+J248</f>
        <v>213128</v>
      </c>
    </row>
    <row r="249" spans="1:17" ht="13.5" thickBot="1" x14ac:dyDescent="0.25">
      <c r="A249" s="126"/>
      <c r="B249" s="127"/>
      <c r="C249" s="129"/>
      <c r="D249" s="122"/>
      <c r="E249" s="21">
        <f t="shared" si="105"/>
        <v>0</v>
      </c>
      <c r="F249" s="22">
        <f t="shared" si="105"/>
        <v>0</v>
      </c>
      <c r="G249" s="22">
        <f t="shared" si="105"/>
        <v>41734.25</v>
      </c>
      <c r="H249" s="22">
        <f t="shared" si="105"/>
        <v>0</v>
      </c>
      <c r="I249" s="22">
        <f t="shared" si="105"/>
        <v>8352.57</v>
      </c>
      <c r="J249" s="24">
        <f t="shared" ref="J249:J267" si="106">SUM(E249:I249)</f>
        <v>50086.82</v>
      </c>
      <c r="K249" s="53">
        <f>K251+K253+K255+K257+K259+K261+K263+K265+K267</f>
        <v>14590.58</v>
      </c>
      <c r="L249" s="22">
        <f>L251+L253+L255+L257+L259+L261+L263+L265+L267</f>
        <v>0</v>
      </c>
      <c r="M249" s="24">
        <f t="shared" ref="M249:M265" si="107">SUM(K249:L249)</f>
        <v>14590.58</v>
      </c>
      <c r="N249" s="53">
        <f>N251+N253+N255+N257+N259+N261+N263+N265+N267</f>
        <v>0</v>
      </c>
      <c r="O249" s="22">
        <f>O251+O253+O255+O257+O259+O261+O263+O265+O267</f>
        <v>44234.52</v>
      </c>
      <c r="P249" s="24">
        <f t="shared" ref="P249:P267" si="108">SUM(N249:O249)</f>
        <v>44234.52</v>
      </c>
      <c r="Q249" s="25">
        <f t="shared" ref="Q249:Q267" si="109">P249+M249+J249</f>
        <v>108911.92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06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08"/>
        <v>0</v>
      </c>
      <c r="Q250" s="30">
        <f t="shared" si="109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07"/>
        <v>0</v>
      </c>
      <c r="N251" s="55"/>
      <c r="O251" s="43"/>
      <c r="P251" s="34">
        <f t="shared" si="108"/>
        <v>0</v>
      </c>
      <c r="Q251" s="35">
        <f t="shared" si="109"/>
        <v>0</v>
      </c>
    </row>
    <row r="252" spans="1:17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06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08"/>
        <v>0</v>
      </c>
      <c r="Q252" s="41">
        <f t="shared" si="109"/>
        <v>96660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41734.25</v>
      </c>
      <c r="H253" s="43"/>
      <c r="I253" s="43"/>
      <c r="J253" s="34">
        <f t="shared" si="106"/>
        <v>41734.25</v>
      </c>
      <c r="K253" s="55"/>
      <c r="L253" s="43"/>
      <c r="M253" s="34">
        <f t="shared" si="107"/>
        <v>0</v>
      </c>
      <c r="N253" s="55"/>
      <c r="O253" s="43"/>
      <c r="P253" s="34">
        <f t="shared" si="108"/>
        <v>0</v>
      </c>
      <c r="Q253" s="35">
        <f t="shared" si="109"/>
        <v>41734.25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06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08"/>
        <v>28202</v>
      </c>
      <c r="Q254" s="41">
        <f t="shared" si="109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730.11</v>
      </c>
      <c r="J255" s="34">
        <f t="shared" si="106"/>
        <v>730.11</v>
      </c>
      <c r="K255" s="55"/>
      <c r="L255" s="43"/>
      <c r="M255" s="34">
        <f t="shared" si="107"/>
        <v>0</v>
      </c>
      <c r="N255" s="55"/>
      <c r="O255" s="43">
        <v>16450.91</v>
      </c>
      <c r="P255" s="34">
        <f t="shared" si="108"/>
        <v>16450.91</v>
      </c>
      <c r="Q255" s="35">
        <f t="shared" si="109"/>
        <v>17181.02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06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08"/>
        <v>0</v>
      </c>
      <c r="Q256" s="41">
        <f t="shared" si="109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06"/>
        <v>0</v>
      </c>
      <c r="K257" s="55">
        <v>0</v>
      </c>
      <c r="L257" s="43"/>
      <c r="M257" s="34">
        <f t="shared" si="107"/>
        <v>0</v>
      </c>
      <c r="N257" s="55"/>
      <c r="O257" s="43"/>
      <c r="P257" s="34">
        <f t="shared" si="108"/>
        <v>0</v>
      </c>
      <c r="Q257" s="35">
        <f t="shared" si="109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06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08"/>
        <v>0</v>
      </c>
      <c r="Q258" s="41">
        <f t="shared" si="109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>
        <v>0</v>
      </c>
      <c r="H259" s="43"/>
      <c r="I259" s="43"/>
      <c r="J259" s="34">
        <f t="shared" si="106"/>
        <v>0</v>
      </c>
      <c r="K259" s="55">
        <v>14590.58</v>
      </c>
      <c r="L259" s="43"/>
      <c r="M259" s="34">
        <f t="shared" si="107"/>
        <v>14590.58</v>
      </c>
      <c r="N259" s="55"/>
      <c r="O259" s="43"/>
      <c r="P259" s="34">
        <f t="shared" si="108"/>
        <v>0</v>
      </c>
      <c r="Q259" s="35">
        <f t="shared" si="109"/>
        <v>14590.58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06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08"/>
        <v>0</v>
      </c>
      <c r="Q260" s="41">
        <f t="shared" si="109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2120.2399999999998</v>
      </c>
      <c r="J261" s="34">
        <f t="shared" si="106"/>
        <v>2120.2399999999998</v>
      </c>
      <c r="K261" s="55"/>
      <c r="L261" s="43"/>
      <c r="M261" s="34">
        <f t="shared" si="107"/>
        <v>0</v>
      </c>
      <c r="N261" s="55"/>
      <c r="O261" s="43"/>
      <c r="P261" s="34">
        <f t="shared" si="108"/>
        <v>0</v>
      </c>
      <c r="Q261" s="35">
        <f t="shared" si="109"/>
        <v>2120.2399999999998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06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08"/>
        <v>14985</v>
      </c>
      <c r="Q262" s="41">
        <f t="shared" si="109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2574.09</v>
      </c>
      <c r="J263" s="34">
        <f t="shared" si="106"/>
        <v>2574.09</v>
      </c>
      <c r="K263" s="55"/>
      <c r="L263" s="43"/>
      <c r="M263" s="34">
        <f t="shared" si="107"/>
        <v>0</v>
      </c>
      <c r="N263" s="55"/>
      <c r="O263" s="43">
        <v>8727.59</v>
      </c>
      <c r="P263" s="34">
        <f t="shared" si="108"/>
        <v>8727.59</v>
      </c>
      <c r="Q263" s="35">
        <f t="shared" si="109"/>
        <v>11301.68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06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08"/>
        <v>16394</v>
      </c>
      <c r="Q264" s="41">
        <f t="shared" si="109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2928.13</v>
      </c>
      <c r="J265" s="34">
        <f t="shared" si="106"/>
        <v>2928.13</v>
      </c>
      <c r="K265" s="55"/>
      <c r="L265" s="43"/>
      <c r="M265" s="34">
        <f t="shared" si="107"/>
        <v>0</v>
      </c>
      <c r="N265" s="55"/>
      <c r="O265" s="43">
        <v>9549.2099999999991</v>
      </c>
      <c r="P265" s="34">
        <f t="shared" si="108"/>
        <v>9549.2099999999991</v>
      </c>
      <c r="Q265" s="35">
        <f t="shared" si="109"/>
        <v>12477.34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06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08"/>
        <v>16320</v>
      </c>
      <c r="Q266" s="41">
        <f t="shared" si="109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06"/>
        <v>0</v>
      </c>
      <c r="K267" s="56"/>
      <c r="L267" s="45"/>
      <c r="M267" s="24">
        <v>0</v>
      </c>
      <c r="N267" s="56"/>
      <c r="O267" s="45">
        <v>9506.81</v>
      </c>
      <c r="P267" s="24">
        <f t="shared" si="108"/>
        <v>9506.81</v>
      </c>
      <c r="Q267" s="25">
        <f t="shared" si="109"/>
        <v>9506.81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10">E271+E273+E275+E277+E295+E297+E299+E323+E325+E327</f>
        <v>308417</v>
      </c>
      <c r="F269" s="17">
        <f t="shared" si="110"/>
        <v>111055</v>
      </c>
      <c r="G269" s="17">
        <f>G271+G273+G275+G277+G295+G297+G299+G323+G325+G327</f>
        <v>102387</v>
      </c>
      <c r="H269" s="17">
        <f t="shared" ref="H269:I270" si="111">H271+H273+H275+H277+H295+H297+H299+H323+H325+H327</f>
        <v>9156</v>
      </c>
      <c r="I269" s="17">
        <f t="shared" si="111"/>
        <v>0</v>
      </c>
      <c r="J269" s="19">
        <f>SUM(E269:I269)</f>
        <v>531015</v>
      </c>
      <c r="K269" s="52">
        <f t="shared" ref="K269:L270" si="112">K271+K273+K275+K277+K295+K297+K299+K323+K325+K327</f>
        <v>810</v>
      </c>
      <c r="L269" s="17">
        <f t="shared" si="112"/>
        <v>0</v>
      </c>
      <c r="M269" s="19">
        <f>SUM(K269:L269)</f>
        <v>810</v>
      </c>
      <c r="N269" s="52">
        <f t="shared" ref="N269:O270" si="113">N271+N273+N275+N277+N295+N297+N299+N323+N325+N327</f>
        <v>0</v>
      </c>
      <c r="O269" s="17">
        <f t="shared" si="113"/>
        <v>0</v>
      </c>
      <c r="P269" s="18">
        <f>SUM(N269:O269)</f>
        <v>0</v>
      </c>
      <c r="Q269" s="62">
        <f>P269+M269+J269</f>
        <v>531825</v>
      </c>
    </row>
    <row r="270" spans="1:17" ht="13.5" thickBot="1" x14ac:dyDescent="0.25">
      <c r="A270" s="126"/>
      <c r="B270" s="127"/>
      <c r="C270" s="129"/>
      <c r="D270" s="122"/>
      <c r="E270" s="21">
        <f t="shared" si="110"/>
        <v>168685.63</v>
      </c>
      <c r="F270" s="22">
        <f t="shared" si="110"/>
        <v>60591.87</v>
      </c>
      <c r="G270" s="22">
        <f>G272+G274+G276+G278+G296+G298+G300+G324+G326+G328</f>
        <v>61530.34</v>
      </c>
      <c r="H270" s="22">
        <f t="shared" si="111"/>
        <v>4764.49</v>
      </c>
      <c r="I270" s="22">
        <f t="shared" si="111"/>
        <v>0</v>
      </c>
      <c r="J270" s="24">
        <f>SUM(E270:I270)</f>
        <v>295572.32999999996</v>
      </c>
      <c r="K270" s="53">
        <f t="shared" si="112"/>
        <v>0</v>
      </c>
      <c r="L270" s="22">
        <f t="shared" si="112"/>
        <v>0</v>
      </c>
      <c r="M270" s="24">
        <f>SUM(K270:L270)</f>
        <v>0</v>
      </c>
      <c r="N270" s="53">
        <f t="shared" si="113"/>
        <v>0</v>
      </c>
      <c r="O270" s="22">
        <f t="shared" si="113"/>
        <v>0</v>
      </c>
      <c r="P270" s="23">
        <f>SUM(N270:O270)</f>
        <v>0</v>
      </c>
      <c r="Q270" s="63">
        <f>P270+M270+J270</f>
        <v>295572.32999999996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14">SUM(E271:I271)</f>
        <v>419472</v>
      </c>
      <c r="K271" s="54"/>
      <c r="L271" s="27">
        <v>0</v>
      </c>
      <c r="M271" s="29">
        <f t="shared" ref="M271:M283" si="115">SUM(K271:L271)</f>
        <v>0</v>
      </c>
      <c r="N271" s="54">
        <v>0</v>
      </c>
      <c r="O271" s="27">
        <v>0</v>
      </c>
      <c r="P271" s="28">
        <f t="shared" ref="P271:P327" si="116">SUM(N271:O271)</f>
        <v>0</v>
      </c>
      <c r="Q271" s="64">
        <f t="shared" ref="Q271:Q328" si="117">P271+M271+J271</f>
        <v>419472</v>
      </c>
    </row>
    <row r="272" spans="1:17" x14ac:dyDescent="0.2">
      <c r="A272" s="111"/>
      <c r="B272" s="113"/>
      <c r="C272" s="115"/>
      <c r="D272" s="36"/>
      <c r="E272" s="42">
        <v>168685.63</v>
      </c>
      <c r="F272" s="43">
        <v>60591.87</v>
      </c>
      <c r="G272" s="43"/>
      <c r="H272" s="43"/>
      <c r="I272" s="43"/>
      <c r="J272" s="34">
        <f t="shared" si="114"/>
        <v>229277.5</v>
      </c>
      <c r="K272" s="55"/>
      <c r="L272" s="43"/>
      <c r="M272" s="34">
        <f t="shared" si="115"/>
        <v>0</v>
      </c>
      <c r="N272" s="55"/>
      <c r="O272" s="43"/>
      <c r="P272" s="33">
        <f t="shared" si="116"/>
        <v>0</v>
      </c>
      <c r="Q272" s="65">
        <f t="shared" si="117"/>
        <v>229277.5</v>
      </c>
    </row>
    <row r="273" spans="1:17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4"/>
        <v>2000</v>
      </c>
      <c r="K273" s="44">
        <v>0</v>
      </c>
      <c r="L273" s="38">
        <v>0</v>
      </c>
      <c r="M273" s="40">
        <f t="shared" si="115"/>
        <v>0</v>
      </c>
      <c r="N273" s="44">
        <v>0</v>
      </c>
      <c r="O273" s="38">
        <v>0</v>
      </c>
      <c r="P273" s="39">
        <f t="shared" si="116"/>
        <v>0</v>
      </c>
      <c r="Q273" s="66">
        <f t="shared" si="117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1176.78</v>
      </c>
      <c r="H274" s="43"/>
      <c r="I274" s="43"/>
      <c r="J274" s="34">
        <f t="shared" si="114"/>
        <v>1176.78</v>
      </c>
      <c r="K274" s="55"/>
      <c r="L274" s="43"/>
      <c r="M274" s="34">
        <f t="shared" si="115"/>
        <v>0</v>
      </c>
      <c r="N274" s="55"/>
      <c r="O274" s="43"/>
      <c r="P274" s="33">
        <f t="shared" si="116"/>
        <v>0</v>
      </c>
      <c r="Q274" s="65">
        <f t="shared" si="117"/>
        <v>1176.78</v>
      </c>
    </row>
    <row r="275" spans="1:17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4"/>
        <v>9630</v>
      </c>
      <c r="K275" s="44">
        <v>0</v>
      </c>
      <c r="L275" s="38">
        <v>0</v>
      </c>
      <c r="M275" s="40">
        <f t="shared" si="115"/>
        <v>0</v>
      </c>
      <c r="N275" s="44">
        <v>0</v>
      </c>
      <c r="O275" s="38">
        <v>0</v>
      </c>
      <c r="P275" s="39">
        <f t="shared" si="116"/>
        <v>0</v>
      </c>
      <c r="Q275" s="66">
        <f t="shared" si="117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9256.3799999999992</v>
      </c>
      <c r="H276" s="43"/>
      <c r="I276" s="43"/>
      <c r="J276" s="34">
        <f t="shared" si="114"/>
        <v>9256.3799999999992</v>
      </c>
      <c r="K276" s="55"/>
      <c r="L276" s="43"/>
      <c r="M276" s="34">
        <f t="shared" si="115"/>
        <v>0</v>
      </c>
      <c r="N276" s="55"/>
      <c r="O276" s="43"/>
      <c r="P276" s="33">
        <f t="shared" si="116"/>
        <v>0</v>
      </c>
      <c r="Q276" s="65">
        <f t="shared" si="117"/>
        <v>9256.3799999999992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18">E279+E281+E283+E285+E287+E289+E291+E293</f>
        <v>0</v>
      </c>
      <c r="F277" s="38">
        <f t="shared" si="118"/>
        <v>0</v>
      </c>
      <c r="G277" s="38">
        <f t="shared" si="118"/>
        <v>20300</v>
      </c>
      <c r="H277" s="38">
        <f t="shared" si="118"/>
        <v>0</v>
      </c>
      <c r="I277" s="38">
        <f t="shared" si="118"/>
        <v>0</v>
      </c>
      <c r="J277" s="40">
        <f t="shared" si="114"/>
        <v>20300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15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16"/>
        <v>0</v>
      </c>
      <c r="Q277" s="66">
        <f t="shared" si="117"/>
        <v>20300</v>
      </c>
    </row>
    <row r="278" spans="1:17" x14ac:dyDescent="0.2">
      <c r="A278" s="111"/>
      <c r="B278" s="113"/>
      <c r="C278" s="115"/>
      <c r="D278" s="36"/>
      <c r="E278" s="31">
        <f t="shared" si="118"/>
        <v>0</v>
      </c>
      <c r="F278" s="32">
        <f t="shared" si="118"/>
        <v>0</v>
      </c>
      <c r="G278" s="32">
        <f t="shared" si="118"/>
        <v>10041.77</v>
      </c>
      <c r="H278" s="32">
        <f t="shared" si="118"/>
        <v>0</v>
      </c>
      <c r="I278" s="32">
        <f t="shared" si="118"/>
        <v>0</v>
      </c>
      <c r="J278" s="34">
        <f t="shared" si="114"/>
        <v>10041.77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15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16"/>
        <v>0</v>
      </c>
      <c r="Q278" s="65">
        <f t="shared" si="117"/>
        <v>10041.77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5000</v>
      </c>
      <c r="H279" s="38">
        <v>0</v>
      </c>
      <c r="I279" s="38">
        <v>0</v>
      </c>
      <c r="J279" s="40">
        <f t="shared" si="114"/>
        <v>5000</v>
      </c>
      <c r="K279" s="44">
        <v>0</v>
      </c>
      <c r="L279" s="38">
        <v>0</v>
      </c>
      <c r="M279" s="40">
        <f t="shared" si="115"/>
        <v>0</v>
      </c>
      <c r="N279" s="44">
        <v>0</v>
      </c>
      <c r="O279" s="38">
        <v>0</v>
      </c>
      <c r="P279" s="39">
        <f t="shared" si="116"/>
        <v>0</v>
      </c>
      <c r="Q279" s="66">
        <f t="shared" si="117"/>
        <v>5000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3791.79</v>
      </c>
      <c r="H280" s="43"/>
      <c r="I280" s="43"/>
      <c r="J280" s="34">
        <f t="shared" si="114"/>
        <v>3791.79</v>
      </c>
      <c r="K280" s="55"/>
      <c r="L280" s="43"/>
      <c r="M280" s="34">
        <f t="shared" si="115"/>
        <v>0</v>
      </c>
      <c r="N280" s="55"/>
      <c r="O280" s="43"/>
      <c r="P280" s="33">
        <f t="shared" si="116"/>
        <v>0</v>
      </c>
      <c r="Q280" s="65">
        <f t="shared" si="117"/>
        <v>3791.79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14"/>
        <v>150</v>
      </c>
      <c r="K281" s="44">
        <v>0</v>
      </c>
      <c r="L281" s="38">
        <v>0</v>
      </c>
      <c r="M281" s="40">
        <f t="shared" si="115"/>
        <v>0</v>
      </c>
      <c r="N281" s="44">
        <v>0</v>
      </c>
      <c r="O281" s="38">
        <v>0</v>
      </c>
      <c r="P281" s="39">
        <f t="shared" si="116"/>
        <v>0</v>
      </c>
      <c r="Q281" s="66">
        <f t="shared" si="117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14"/>
        <v>10.99</v>
      </c>
      <c r="K282" s="55"/>
      <c r="L282" s="43"/>
      <c r="M282" s="34">
        <f t="shared" si="115"/>
        <v>0</v>
      </c>
      <c r="N282" s="55"/>
      <c r="O282" s="43"/>
      <c r="P282" s="33">
        <f t="shared" si="116"/>
        <v>0</v>
      </c>
      <c r="Q282" s="65">
        <f t="shared" si="117"/>
        <v>10.99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14"/>
        <v>1850</v>
      </c>
      <c r="K283" s="44">
        <v>0</v>
      </c>
      <c r="L283" s="38">
        <v>0</v>
      </c>
      <c r="M283" s="40">
        <f t="shared" si="115"/>
        <v>0</v>
      </c>
      <c r="N283" s="44">
        <v>0</v>
      </c>
      <c r="O283" s="38">
        <v>0</v>
      </c>
      <c r="P283" s="39">
        <f t="shared" si="116"/>
        <v>0</v>
      </c>
      <c r="Q283" s="66">
        <f t="shared" si="117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14"/>
        <v>160.76</v>
      </c>
      <c r="K284" s="55"/>
      <c r="L284" s="43"/>
      <c r="M284" s="34">
        <f t="shared" ref="M284:M327" si="119">SUM(K284:L284)</f>
        <v>0</v>
      </c>
      <c r="N284" s="55"/>
      <c r="O284" s="43"/>
      <c r="P284" s="33">
        <f t="shared" si="116"/>
        <v>0</v>
      </c>
      <c r="Q284" s="65">
        <f t="shared" si="117"/>
        <v>160.76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4"/>
        <v>0</v>
      </c>
      <c r="K285" s="44">
        <v>0</v>
      </c>
      <c r="L285" s="38">
        <v>0</v>
      </c>
      <c r="M285" s="40">
        <f t="shared" si="119"/>
        <v>0</v>
      </c>
      <c r="N285" s="44">
        <v>0</v>
      </c>
      <c r="O285" s="38">
        <v>0</v>
      </c>
      <c r="P285" s="39">
        <f t="shared" si="116"/>
        <v>0</v>
      </c>
      <c r="Q285" s="66">
        <f t="shared" si="117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4"/>
        <v>0</v>
      </c>
      <c r="K286" s="55"/>
      <c r="L286" s="43"/>
      <c r="M286" s="34">
        <f t="shared" si="119"/>
        <v>0</v>
      </c>
      <c r="N286" s="55"/>
      <c r="O286" s="43"/>
      <c r="P286" s="33">
        <f t="shared" si="116"/>
        <v>0</v>
      </c>
      <c r="Q286" s="65">
        <f t="shared" si="117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4"/>
        <v>8000</v>
      </c>
      <c r="K287" s="44">
        <v>0</v>
      </c>
      <c r="L287" s="38">
        <v>0</v>
      </c>
      <c r="M287" s="40">
        <f t="shared" si="119"/>
        <v>0</v>
      </c>
      <c r="N287" s="44">
        <v>0</v>
      </c>
      <c r="O287" s="38">
        <v>0</v>
      </c>
      <c r="P287" s="39">
        <f t="shared" si="116"/>
        <v>0</v>
      </c>
      <c r="Q287" s="66">
        <f t="shared" si="117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4100.34</v>
      </c>
      <c r="H288" s="43"/>
      <c r="I288" s="43"/>
      <c r="J288" s="34">
        <f t="shared" si="114"/>
        <v>4100.34</v>
      </c>
      <c r="K288" s="55"/>
      <c r="L288" s="43"/>
      <c r="M288" s="34">
        <f t="shared" si="119"/>
        <v>0</v>
      </c>
      <c r="N288" s="55"/>
      <c r="O288" s="43"/>
      <c r="P288" s="33">
        <f t="shared" si="116"/>
        <v>0</v>
      </c>
      <c r="Q288" s="65">
        <f t="shared" si="117"/>
        <v>4100.34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4"/>
        <v>500</v>
      </c>
      <c r="K289" s="44">
        <v>0</v>
      </c>
      <c r="L289" s="38">
        <v>0</v>
      </c>
      <c r="M289" s="40">
        <f t="shared" si="119"/>
        <v>0</v>
      </c>
      <c r="N289" s="44">
        <v>0</v>
      </c>
      <c r="O289" s="38">
        <v>0</v>
      </c>
      <c r="P289" s="39">
        <f t="shared" si="116"/>
        <v>0</v>
      </c>
      <c r="Q289" s="66">
        <f t="shared" si="117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483.89</v>
      </c>
      <c r="H290" s="43"/>
      <c r="I290" s="43"/>
      <c r="J290" s="34">
        <f t="shared" si="114"/>
        <v>483.89</v>
      </c>
      <c r="K290" s="55"/>
      <c r="L290" s="43"/>
      <c r="M290" s="34">
        <f t="shared" si="119"/>
        <v>0</v>
      </c>
      <c r="N290" s="55"/>
      <c r="O290" s="43"/>
      <c r="P290" s="33">
        <f t="shared" si="116"/>
        <v>0</v>
      </c>
      <c r="Q290" s="65">
        <f t="shared" si="117"/>
        <v>483.89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14"/>
        <v>500</v>
      </c>
      <c r="K291" s="44">
        <v>0</v>
      </c>
      <c r="L291" s="38">
        <v>0</v>
      </c>
      <c r="M291" s="40">
        <f t="shared" si="119"/>
        <v>0</v>
      </c>
      <c r="N291" s="44">
        <v>0</v>
      </c>
      <c r="O291" s="38">
        <v>0</v>
      </c>
      <c r="P291" s="39">
        <f t="shared" si="116"/>
        <v>0</v>
      </c>
      <c r="Q291" s="66">
        <f t="shared" si="117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0</v>
      </c>
      <c r="H292" s="43"/>
      <c r="I292" s="43"/>
      <c r="J292" s="34">
        <f t="shared" si="114"/>
        <v>0</v>
      </c>
      <c r="K292" s="55"/>
      <c r="L292" s="43"/>
      <c r="M292" s="34">
        <f t="shared" si="119"/>
        <v>0</v>
      </c>
      <c r="N292" s="55"/>
      <c r="O292" s="43"/>
      <c r="P292" s="33">
        <f t="shared" si="116"/>
        <v>0</v>
      </c>
      <c r="Q292" s="65">
        <f t="shared" si="117"/>
        <v>0</v>
      </c>
    </row>
    <row r="293" spans="1:17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14"/>
        <v>4300</v>
      </c>
      <c r="K293" s="44">
        <v>0</v>
      </c>
      <c r="L293" s="38">
        <v>0</v>
      </c>
      <c r="M293" s="40">
        <f t="shared" si="119"/>
        <v>0</v>
      </c>
      <c r="N293" s="44">
        <v>0</v>
      </c>
      <c r="O293" s="38">
        <v>0</v>
      </c>
      <c r="P293" s="39">
        <f t="shared" si="116"/>
        <v>0</v>
      </c>
      <c r="Q293" s="66">
        <f t="shared" si="117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1494</v>
      </c>
      <c r="H294" s="43"/>
      <c r="I294" s="43"/>
      <c r="J294" s="34">
        <f t="shared" si="114"/>
        <v>1494</v>
      </c>
      <c r="K294" s="55"/>
      <c r="L294" s="43"/>
      <c r="M294" s="34">
        <f t="shared" si="119"/>
        <v>0</v>
      </c>
      <c r="N294" s="55"/>
      <c r="O294" s="43"/>
      <c r="P294" s="33">
        <f t="shared" si="116"/>
        <v>0</v>
      </c>
      <c r="Q294" s="65">
        <f t="shared" si="117"/>
        <v>1494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14"/>
        <v>16300</v>
      </c>
      <c r="K295" s="44">
        <v>0</v>
      </c>
      <c r="L295" s="38">
        <v>0</v>
      </c>
      <c r="M295" s="40">
        <f t="shared" si="119"/>
        <v>0</v>
      </c>
      <c r="N295" s="44">
        <v>0</v>
      </c>
      <c r="O295" s="38">
        <v>0</v>
      </c>
      <c r="P295" s="39">
        <f t="shared" si="116"/>
        <v>0</v>
      </c>
      <c r="Q295" s="66">
        <f t="shared" si="117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10549.66</v>
      </c>
      <c r="H296" s="43"/>
      <c r="I296" s="43"/>
      <c r="J296" s="34">
        <f t="shared" si="114"/>
        <v>10549.66</v>
      </c>
      <c r="K296" s="55"/>
      <c r="L296" s="43"/>
      <c r="M296" s="34">
        <f t="shared" si="119"/>
        <v>0</v>
      </c>
      <c r="N296" s="55"/>
      <c r="O296" s="43"/>
      <c r="P296" s="33">
        <f t="shared" si="116"/>
        <v>0</v>
      </c>
      <c r="Q296" s="65">
        <f t="shared" si="117"/>
        <v>10549.66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1550</v>
      </c>
      <c r="H297" s="38">
        <v>0</v>
      </c>
      <c r="I297" s="38">
        <v>0</v>
      </c>
      <c r="J297" s="40">
        <f t="shared" si="114"/>
        <v>1550</v>
      </c>
      <c r="K297" s="44">
        <v>0</v>
      </c>
      <c r="L297" s="38">
        <v>0</v>
      </c>
      <c r="M297" s="40">
        <f t="shared" si="119"/>
        <v>0</v>
      </c>
      <c r="N297" s="44">
        <v>0</v>
      </c>
      <c r="O297" s="38">
        <v>0</v>
      </c>
      <c r="P297" s="39">
        <f t="shared" si="116"/>
        <v>0</v>
      </c>
      <c r="Q297" s="66">
        <f t="shared" si="117"/>
        <v>1550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20">SUM(E298:I298)</f>
        <v>0</v>
      </c>
      <c r="K298" s="55"/>
      <c r="L298" s="43"/>
      <c r="M298" s="34">
        <f t="shared" si="119"/>
        <v>0</v>
      </c>
      <c r="N298" s="55"/>
      <c r="O298" s="43"/>
      <c r="P298" s="33">
        <f t="shared" si="116"/>
        <v>0</v>
      </c>
      <c r="Q298" s="65">
        <f t="shared" si="117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52607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20"/>
        <v>52607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19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16"/>
        <v>0</v>
      </c>
      <c r="Q299" s="66">
        <f t="shared" si="117"/>
        <v>52607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30505.749999999996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20"/>
        <v>30505.749999999996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19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16"/>
        <v>0</v>
      </c>
      <c r="Q300" s="65">
        <f t="shared" si="117"/>
        <v>30505.749999999996</v>
      </c>
    </row>
    <row r="301" spans="1:17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20"/>
        <v>2000</v>
      </c>
      <c r="K301" s="44">
        <v>0</v>
      </c>
      <c r="L301" s="38">
        <v>0</v>
      </c>
      <c r="M301" s="40">
        <f t="shared" si="119"/>
        <v>0</v>
      </c>
      <c r="N301" s="44">
        <v>0</v>
      </c>
      <c r="O301" s="38">
        <v>0</v>
      </c>
      <c r="P301" s="39">
        <f t="shared" si="116"/>
        <v>0</v>
      </c>
      <c r="Q301" s="66">
        <f t="shared" si="117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1039</v>
      </c>
      <c r="H302" s="43"/>
      <c r="I302" s="43"/>
      <c r="J302" s="34">
        <f t="shared" si="120"/>
        <v>1039</v>
      </c>
      <c r="K302" s="55"/>
      <c r="L302" s="43"/>
      <c r="M302" s="34">
        <f t="shared" si="119"/>
        <v>0</v>
      </c>
      <c r="N302" s="55"/>
      <c r="O302" s="43"/>
      <c r="P302" s="33">
        <f t="shared" si="116"/>
        <v>0</v>
      </c>
      <c r="Q302" s="65">
        <f t="shared" si="117"/>
        <v>1039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20"/>
        <v>5800</v>
      </c>
      <c r="K303" s="44">
        <v>0</v>
      </c>
      <c r="L303" s="38">
        <v>0</v>
      </c>
      <c r="M303" s="40">
        <f t="shared" si="119"/>
        <v>0</v>
      </c>
      <c r="N303" s="44">
        <v>0</v>
      </c>
      <c r="O303" s="38">
        <v>0</v>
      </c>
      <c r="P303" s="39">
        <f t="shared" si="116"/>
        <v>0</v>
      </c>
      <c r="Q303" s="66">
        <f t="shared" si="117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2788.53</v>
      </c>
      <c r="H304" s="43"/>
      <c r="I304" s="43"/>
      <c r="J304" s="34">
        <f t="shared" si="120"/>
        <v>2788.53</v>
      </c>
      <c r="K304" s="55"/>
      <c r="L304" s="43"/>
      <c r="M304" s="34">
        <f t="shared" si="119"/>
        <v>0</v>
      </c>
      <c r="N304" s="55"/>
      <c r="O304" s="43"/>
      <c r="P304" s="33">
        <f t="shared" si="116"/>
        <v>0</v>
      </c>
      <c r="Q304" s="65">
        <f t="shared" si="117"/>
        <v>2788.53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1500</v>
      </c>
      <c r="H305" s="38">
        <v>0</v>
      </c>
      <c r="I305" s="38">
        <v>0</v>
      </c>
      <c r="J305" s="40">
        <f t="shared" si="120"/>
        <v>1500</v>
      </c>
      <c r="K305" s="44">
        <v>0</v>
      </c>
      <c r="L305" s="38">
        <v>0</v>
      </c>
      <c r="M305" s="40">
        <f t="shared" si="119"/>
        <v>0</v>
      </c>
      <c r="N305" s="44">
        <v>0</v>
      </c>
      <c r="O305" s="38">
        <v>0</v>
      </c>
      <c r="P305" s="39">
        <f t="shared" si="116"/>
        <v>0</v>
      </c>
      <c r="Q305" s="66">
        <f t="shared" si="117"/>
        <v>1500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1084.55</v>
      </c>
      <c r="H306" s="43"/>
      <c r="I306" s="43"/>
      <c r="J306" s="34">
        <f t="shared" si="120"/>
        <v>1084.55</v>
      </c>
      <c r="K306" s="55"/>
      <c r="L306" s="43"/>
      <c r="M306" s="34">
        <f t="shared" si="119"/>
        <v>0</v>
      </c>
      <c r="N306" s="55"/>
      <c r="O306" s="43"/>
      <c r="P306" s="33">
        <f t="shared" si="116"/>
        <v>0</v>
      </c>
      <c r="Q306" s="65">
        <f t="shared" si="117"/>
        <v>1084.55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20"/>
        <v>106</v>
      </c>
      <c r="K307" s="44">
        <v>0</v>
      </c>
      <c r="L307" s="38">
        <v>0</v>
      </c>
      <c r="M307" s="40">
        <f t="shared" si="119"/>
        <v>0</v>
      </c>
      <c r="N307" s="44">
        <v>0</v>
      </c>
      <c r="O307" s="38">
        <v>0</v>
      </c>
      <c r="P307" s="39">
        <f t="shared" si="116"/>
        <v>0</v>
      </c>
      <c r="Q307" s="66">
        <f t="shared" si="117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20"/>
        <v>100.55</v>
      </c>
      <c r="K308" s="55"/>
      <c r="L308" s="43"/>
      <c r="M308" s="34">
        <f t="shared" si="119"/>
        <v>0</v>
      </c>
      <c r="N308" s="55"/>
      <c r="O308" s="43"/>
      <c r="P308" s="33">
        <f t="shared" si="116"/>
        <v>0</v>
      </c>
      <c r="Q308" s="65">
        <f t="shared" si="117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20"/>
        <v>2300</v>
      </c>
      <c r="K309" s="44">
        <v>0</v>
      </c>
      <c r="L309" s="38">
        <v>0</v>
      </c>
      <c r="M309" s="40">
        <f t="shared" si="119"/>
        <v>0</v>
      </c>
      <c r="N309" s="44">
        <v>0</v>
      </c>
      <c r="O309" s="38">
        <v>0</v>
      </c>
      <c r="P309" s="39">
        <f t="shared" si="116"/>
        <v>0</v>
      </c>
      <c r="Q309" s="66">
        <f t="shared" si="117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1876.78</v>
      </c>
      <c r="H310" s="43"/>
      <c r="I310" s="43"/>
      <c r="J310" s="34">
        <f t="shared" si="120"/>
        <v>1876.78</v>
      </c>
      <c r="K310" s="55"/>
      <c r="L310" s="43"/>
      <c r="M310" s="34">
        <f t="shared" si="119"/>
        <v>0</v>
      </c>
      <c r="N310" s="55"/>
      <c r="O310" s="43"/>
      <c r="P310" s="33">
        <f t="shared" si="116"/>
        <v>0</v>
      </c>
      <c r="Q310" s="65">
        <f t="shared" si="117"/>
        <v>1876.78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20"/>
        <v>13700</v>
      </c>
      <c r="K311" s="44">
        <v>0</v>
      </c>
      <c r="L311" s="38">
        <v>0</v>
      </c>
      <c r="M311" s="40">
        <f t="shared" si="119"/>
        <v>0</v>
      </c>
      <c r="N311" s="44">
        <v>0</v>
      </c>
      <c r="O311" s="38">
        <v>0</v>
      </c>
      <c r="P311" s="39">
        <f t="shared" si="116"/>
        <v>0</v>
      </c>
      <c r="Q311" s="66">
        <f t="shared" si="117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8553.31</v>
      </c>
      <c r="H312" s="43"/>
      <c r="I312" s="43"/>
      <c r="J312" s="34">
        <f t="shared" si="120"/>
        <v>8553.31</v>
      </c>
      <c r="K312" s="55"/>
      <c r="L312" s="43"/>
      <c r="M312" s="34">
        <f t="shared" si="119"/>
        <v>0</v>
      </c>
      <c r="N312" s="55"/>
      <c r="O312" s="43"/>
      <c r="P312" s="33">
        <f t="shared" si="116"/>
        <v>0</v>
      </c>
      <c r="Q312" s="65">
        <f t="shared" si="117"/>
        <v>8553.31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20"/>
        <v>7200</v>
      </c>
      <c r="K313" s="44">
        <v>0</v>
      </c>
      <c r="L313" s="38">
        <v>0</v>
      </c>
      <c r="M313" s="40">
        <f t="shared" si="119"/>
        <v>0</v>
      </c>
      <c r="N313" s="44">
        <v>0</v>
      </c>
      <c r="O313" s="38">
        <v>0</v>
      </c>
      <c r="P313" s="39">
        <f t="shared" si="116"/>
        <v>0</v>
      </c>
      <c r="Q313" s="66">
        <f t="shared" si="117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3459.13</v>
      </c>
      <c r="H314" s="43"/>
      <c r="I314" s="43"/>
      <c r="J314" s="34">
        <f t="shared" si="120"/>
        <v>3459.13</v>
      </c>
      <c r="K314" s="55"/>
      <c r="L314" s="43"/>
      <c r="M314" s="34">
        <f t="shared" si="119"/>
        <v>0</v>
      </c>
      <c r="N314" s="55"/>
      <c r="O314" s="43"/>
      <c r="P314" s="33">
        <f t="shared" si="116"/>
        <v>0</v>
      </c>
      <c r="Q314" s="65">
        <f t="shared" si="117"/>
        <v>3459.13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20"/>
        <v>3000</v>
      </c>
      <c r="K315" s="44">
        <v>0</v>
      </c>
      <c r="L315" s="38">
        <v>0</v>
      </c>
      <c r="M315" s="40">
        <f t="shared" si="119"/>
        <v>0</v>
      </c>
      <c r="N315" s="44">
        <v>0</v>
      </c>
      <c r="O315" s="38">
        <v>0</v>
      </c>
      <c r="P315" s="39">
        <f t="shared" si="116"/>
        <v>0</v>
      </c>
      <c r="Q315" s="66">
        <f t="shared" si="117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1388.76</v>
      </c>
      <c r="H316" s="43"/>
      <c r="I316" s="43"/>
      <c r="J316" s="34">
        <f t="shared" si="120"/>
        <v>1388.76</v>
      </c>
      <c r="K316" s="55"/>
      <c r="L316" s="43"/>
      <c r="M316" s="34">
        <f t="shared" si="119"/>
        <v>0</v>
      </c>
      <c r="N316" s="55"/>
      <c r="O316" s="43"/>
      <c r="P316" s="33">
        <f t="shared" si="116"/>
        <v>0</v>
      </c>
      <c r="Q316" s="65">
        <f t="shared" si="117"/>
        <v>1388.76</v>
      </c>
    </row>
    <row r="317" spans="1:17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20"/>
        <v>16000</v>
      </c>
      <c r="K317" s="44">
        <v>0</v>
      </c>
      <c r="L317" s="38">
        <v>0</v>
      </c>
      <c r="M317" s="40">
        <f t="shared" si="119"/>
        <v>0</v>
      </c>
      <c r="N317" s="44">
        <v>0</v>
      </c>
      <c r="O317" s="38">
        <v>0</v>
      </c>
      <c r="P317" s="39">
        <f t="shared" si="116"/>
        <v>0</v>
      </c>
      <c r="Q317" s="66">
        <f t="shared" si="117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9224.0400000000009</v>
      </c>
      <c r="H318" s="43"/>
      <c r="I318" s="43"/>
      <c r="J318" s="34">
        <f t="shared" si="120"/>
        <v>9224.0400000000009</v>
      </c>
      <c r="K318" s="55"/>
      <c r="L318" s="43"/>
      <c r="M318" s="34">
        <f t="shared" si="119"/>
        <v>0</v>
      </c>
      <c r="N318" s="55"/>
      <c r="O318" s="43"/>
      <c r="P318" s="33">
        <f t="shared" si="116"/>
        <v>0</v>
      </c>
      <c r="Q318" s="65">
        <f t="shared" si="117"/>
        <v>9224.0400000000009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20"/>
        <v>0</v>
      </c>
      <c r="K319" s="44">
        <v>0</v>
      </c>
      <c r="L319" s="38">
        <v>0</v>
      </c>
      <c r="M319" s="40">
        <f t="shared" si="119"/>
        <v>0</v>
      </c>
      <c r="N319" s="44">
        <v>0</v>
      </c>
      <c r="O319" s="38">
        <v>0</v>
      </c>
      <c r="P319" s="39">
        <f t="shared" si="116"/>
        <v>0</v>
      </c>
      <c r="Q319" s="66">
        <f t="shared" si="117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>
        <v>0</v>
      </c>
      <c r="H320" s="43"/>
      <c r="I320" s="43"/>
      <c r="J320" s="34">
        <f t="shared" si="120"/>
        <v>0</v>
      </c>
      <c r="K320" s="55"/>
      <c r="L320" s="43"/>
      <c r="M320" s="34">
        <f t="shared" si="119"/>
        <v>0</v>
      </c>
      <c r="N320" s="55"/>
      <c r="O320" s="43"/>
      <c r="P320" s="33">
        <f t="shared" si="116"/>
        <v>0</v>
      </c>
      <c r="Q320" s="65">
        <f t="shared" si="117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20"/>
        <v>1001</v>
      </c>
      <c r="K321" s="44">
        <v>0</v>
      </c>
      <c r="L321" s="38">
        <v>0</v>
      </c>
      <c r="M321" s="40">
        <f t="shared" si="119"/>
        <v>0</v>
      </c>
      <c r="N321" s="44">
        <v>0</v>
      </c>
      <c r="O321" s="38">
        <v>0</v>
      </c>
      <c r="P321" s="39">
        <f t="shared" si="116"/>
        <v>0</v>
      </c>
      <c r="Q321" s="66">
        <f t="shared" si="117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991.1</v>
      </c>
      <c r="H322" s="43"/>
      <c r="I322" s="43"/>
      <c r="J322" s="34">
        <f t="shared" si="120"/>
        <v>991.1</v>
      </c>
      <c r="K322" s="55"/>
      <c r="L322" s="43"/>
      <c r="M322" s="34">
        <f t="shared" si="119"/>
        <v>0</v>
      </c>
      <c r="N322" s="55"/>
      <c r="O322" s="43"/>
      <c r="P322" s="33">
        <f t="shared" si="116"/>
        <v>0</v>
      </c>
      <c r="Q322" s="65">
        <f t="shared" si="117"/>
        <v>991.1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20"/>
        <v>8506</v>
      </c>
      <c r="K323" s="44">
        <v>0</v>
      </c>
      <c r="L323" s="38">
        <v>0</v>
      </c>
      <c r="M323" s="40">
        <f t="shared" si="119"/>
        <v>0</v>
      </c>
      <c r="N323" s="44">
        <v>0</v>
      </c>
      <c r="O323" s="38">
        <v>0</v>
      </c>
      <c r="P323" s="39">
        <f t="shared" si="116"/>
        <v>0</v>
      </c>
      <c r="Q323" s="66">
        <f t="shared" si="117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4252.92</v>
      </c>
      <c r="I324" s="43"/>
      <c r="J324" s="34">
        <f t="shared" si="120"/>
        <v>4252.92</v>
      </c>
      <c r="K324" s="55"/>
      <c r="L324" s="43"/>
      <c r="M324" s="34">
        <f t="shared" si="119"/>
        <v>0</v>
      </c>
      <c r="N324" s="55"/>
      <c r="O324" s="43"/>
      <c r="P324" s="33">
        <f t="shared" si="116"/>
        <v>0</v>
      </c>
      <c r="Q324" s="65">
        <f t="shared" si="117"/>
        <v>4252.92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20"/>
        <v>650</v>
      </c>
      <c r="K325" s="44">
        <v>0</v>
      </c>
      <c r="L325" s="38">
        <v>0</v>
      </c>
      <c r="M325" s="40">
        <f t="shared" si="119"/>
        <v>0</v>
      </c>
      <c r="N325" s="44">
        <v>0</v>
      </c>
      <c r="O325" s="38">
        <v>0</v>
      </c>
      <c r="P325" s="39">
        <f t="shared" si="116"/>
        <v>0</v>
      </c>
      <c r="Q325" s="66">
        <f t="shared" si="117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511.57</v>
      </c>
      <c r="I326" s="43"/>
      <c r="J326" s="34">
        <f t="shared" si="120"/>
        <v>511.57</v>
      </c>
      <c r="K326" s="55"/>
      <c r="L326" s="43"/>
      <c r="M326" s="34">
        <f t="shared" si="119"/>
        <v>0</v>
      </c>
      <c r="N326" s="55"/>
      <c r="O326" s="43"/>
      <c r="P326" s="33">
        <f t="shared" si="116"/>
        <v>0</v>
      </c>
      <c r="Q326" s="65">
        <f t="shared" si="117"/>
        <v>511.57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0"/>
        <v>0</v>
      </c>
      <c r="K327" s="44">
        <v>810</v>
      </c>
      <c r="L327" s="38">
        <v>0</v>
      </c>
      <c r="M327" s="40">
        <f t="shared" si="119"/>
        <v>810</v>
      </c>
      <c r="N327" s="44">
        <v>0</v>
      </c>
      <c r="O327" s="38">
        <v>0</v>
      </c>
      <c r="P327" s="39">
        <f t="shared" si="116"/>
        <v>0</v>
      </c>
      <c r="Q327" s="66">
        <f t="shared" si="117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/>
      <c r="L328" s="45"/>
      <c r="M328" s="24">
        <f>SUM(K328:L328)</f>
        <v>0</v>
      </c>
      <c r="N328" s="56"/>
      <c r="O328" s="45"/>
      <c r="P328" s="23">
        <f>SUM(N328:O328)</f>
        <v>0</v>
      </c>
      <c r="Q328" s="63">
        <f t="shared" si="117"/>
        <v>0</v>
      </c>
    </row>
  </sheetData>
  <sheetProtection sheet="1" objects="1" scenarios="1"/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908178</v>
      </c>
      <c r="F4" s="5">
        <f t="shared" si="0"/>
        <v>325269</v>
      </c>
      <c r="G4" s="5">
        <f t="shared" si="0"/>
        <v>1348106</v>
      </c>
      <c r="H4" s="5">
        <f t="shared" si="0"/>
        <v>194871</v>
      </c>
      <c r="I4" s="5">
        <f t="shared" si="0"/>
        <v>17666</v>
      </c>
      <c r="J4" s="6">
        <f t="shared" ref="J4:J9" si="1">SUM(E4:I4)</f>
        <v>2794090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392768</v>
      </c>
      <c r="P4" s="7">
        <f>SUM(N4:O4)</f>
        <v>392768</v>
      </c>
      <c r="Q4" s="8">
        <f>P4+M4+J4</f>
        <v>4093800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562364.42000000004</v>
      </c>
      <c r="F5" s="13">
        <f t="shared" si="0"/>
        <v>197601.46</v>
      </c>
      <c r="G5" s="13">
        <f t="shared" si="0"/>
        <v>835918.61</v>
      </c>
      <c r="H5" s="13">
        <f t="shared" si="0"/>
        <v>138664.13999999998</v>
      </c>
      <c r="I5" s="13">
        <f t="shared" si="0"/>
        <v>11962.21</v>
      </c>
      <c r="J5" s="13">
        <f t="shared" si="1"/>
        <v>1746510.8399999999</v>
      </c>
      <c r="K5" s="13">
        <f>K7+K40+K59+K86+K97+K110+K117+K134+K147+K158+K185+K226+K249+K270</f>
        <v>325336.36000000004</v>
      </c>
      <c r="L5" s="13">
        <f>L7+L40+L59+L86+L97+L110+L117+L134+L147+L158+L185+L226+L249+L270</f>
        <v>0</v>
      </c>
      <c r="M5" s="13">
        <f>SUM(K5:L5)</f>
        <v>325336.36000000004</v>
      </c>
      <c r="N5" s="13">
        <f>N7+N40+N59+N86+N97+N110+N117+N134+N147+N158+N185+N226+N249+N270</f>
        <v>0</v>
      </c>
      <c r="O5" s="13">
        <f>O7+O40+O59+O86+O97+O110+O117+O134+O147+O158+O185+O226+O249+O270</f>
        <v>109463.26</v>
      </c>
      <c r="P5" s="14">
        <f>SUM(N5:O5)</f>
        <v>109463.26</v>
      </c>
      <c r="Q5" s="15">
        <f>P5+M5+J5</f>
        <v>2181310.46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48025</v>
      </c>
      <c r="H6" s="17">
        <f t="shared" si="2"/>
        <v>15723</v>
      </c>
      <c r="I6" s="17">
        <f t="shared" si="2"/>
        <v>0</v>
      </c>
      <c r="J6" s="18">
        <f t="shared" si="1"/>
        <v>105108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151388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18247.669999999998</v>
      </c>
      <c r="F7" s="22">
        <f t="shared" si="2"/>
        <v>8665.57</v>
      </c>
      <c r="G7" s="22">
        <f t="shared" si="2"/>
        <v>19245.62</v>
      </c>
      <c r="H7" s="22">
        <f t="shared" si="2"/>
        <v>8885.61</v>
      </c>
      <c r="I7" s="22">
        <f t="shared" si="2"/>
        <v>0</v>
      </c>
      <c r="J7" s="23">
        <f t="shared" si="1"/>
        <v>55044.47</v>
      </c>
      <c r="K7" s="21">
        <f>K9+K15+K17+K19+K21+K23+K35+K37</f>
        <v>1833.98</v>
      </c>
      <c r="L7" s="22">
        <f>L9+L15+L17+L19+L21+L23+L35+L37</f>
        <v>0</v>
      </c>
      <c r="M7" s="23">
        <f t="shared" si="3"/>
        <v>1833.98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56878.450000000004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18247.669999999998</v>
      </c>
      <c r="F9" s="32">
        <f>F11+F13</f>
        <v>8665.57</v>
      </c>
      <c r="G9" s="32">
        <f t="shared" si="4"/>
        <v>8624.619999999999</v>
      </c>
      <c r="H9" s="32">
        <f t="shared" si="4"/>
        <v>0</v>
      </c>
      <c r="I9" s="32">
        <f t="shared" si="4"/>
        <v>0</v>
      </c>
      <c r="J9" s="33">
        <f t="shared" si="1"/>
        <v>35537.86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35537.86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>
        <v>18247.669999999998</v>
      </c>
      <c r="F11" s="43">
        <v>6204.91</v>
      </c>
      <c r="G11" s="43">
        <v>1841.22</v>
      </c>
      <c r="H11" s="43">
        <v>0</v>
      </c>
      <c r="I11" s="43"/>
      <c r="J11" s="33">
        <f t="shared" si="7"/>
        <v>26293.8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26293.8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>
        <v>2460.66</v>
      </c>
      <c r="G13" s="43">
        <v>6783.4</v>
      </c>
      <c r="H13" s="43"/>
      <c r="I13" s="43"/>
      <c r="J13" s="33">
        <f t="shared" si="7"/>
        <v>9244.06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9244.06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5950.8</v>
      </c>
      <c r="I17" s="43"/>
      <c r="J17" s="33">
        <f t="shared" si="7"/>
        <v>5950.8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5950.8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667</v>
      </c>
      <c r="I19" s="43"/>
      <c r="J19" s="33">
        <f t="shared" si="7"/>
        <v>667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667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>
        <v>850</v>
      </c>
      <c r="H21" s="43"/>
      <c r="I21" s="43"/>
      <c r="J21" s="33">
        <f t="shared" si="7"/>
        <v>850</v>
      </c>
      <c r="K21" s="42">
        <v>1833.98</v>
      </c>
      <c r="L21" s="43"/>
      <c r="M21" s="33">
        <f t="shared" si="3"/>
        <v>1833.98</v>
      </c>
      <c r="N21" s="42"/>
      <c r="O21" s="43"/>
      <c r="P21" s="34">
        <f t="shared" si="5"/>
        <v>0</v>
      </c>
      <c r="Q21" s="35">
        <f t="shared" si="6"/>
        <v>2683.98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6375</v>
      </c>
      <c r="H23" s="32">
        <f t="shared" si="9"/>
        <v>0</v>
      </c>
      <c r="I23" s="32">
        <f t="shared" si="9"/>
        <v>0</v>
      </c>
      <c r="J23" s="33">
        <f>J25+J27+J29+J31+J33</f>
        <v>6375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6375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7600</v>
      </c>
      <c r="H24" s="38">
        <v>0</v>
      </c>
      <c r="I24" s="38">
        <v>0</v>
      </c>
      <c r="J24" s="39">
        <f t="shared" si="7"/>
        <v>7600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7600</v>
      </c>
    </row>
    <row r="25" spans="1:17" x14ac:dyDescent="0.2">
      <c r="A25" s="113"/>
      <c r="B25" s="113"/>
      <c r="C25" s="115"/>
      <c r="D25" s="36"/>
      <c r="E25" s="42"/>
      <c r="F25" s="43"/>
      <c r="G25" s="43">
        <v>3615</v>
      </c>
      <c r="H25" s="43"/>
      <c r="I25" s="43"/>
      <c r="J25" s="33">
        <f t="shared" si="7"/>
        <v>3615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3615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>
        <v>2110</v>
      </c>
      <c r="H27" s="43"/>
      <c r="I27" s="43"/>
      <c r="J27" s="33">
        <f>SUM(E27:I27)</f>
        <v>2110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2110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>
        <v>650</v>
      </c>
      <c r="H29" s="43"/>
      <c r="I29" s="43"/>
      <c r="J29" s="33">
        <f t="shared" si="7"/>
        <v>650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650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20200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20452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20452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156.4</v>
      </c>
      <c r="G40" s="22">
        <f t="shared" si="10"/>
        <v>7730.3099999999995</v>
      </c>
      <c r="H40" s="22">
        <f t="shared" si="10"/>
        <v>0</v>
      </c>
      <c r="I40" s="22">
        <f t="shared" si="10"/>
        <v>0</v>
      </c>
      <c r="J40" s="24">
        <f t="shared" si="11"/>
        <v>7886.7099999999991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7886.7099999999991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1917.54</v>
      </c>
      <c r="H42" s="43"/>
      <c r="I42" s="43"/>
      <c r="J42" s="34">
        <f t="shared" si="11"/>
        <v>1917.54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1917.54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156.4</v>
      </c>
      <c r="G44" s="32">
        <f t="shared" si="15"/>
        <v>840</v>
      </c>
      <c r="H44" s="32">
        <f t="shared" si="15"/>
        <v>0</v>
      </c>
      <c r="I44" s="32">
        <f t="shared" si="15"/>
        <v>0</v>
      </c>
      <c r="J44" s="34">
        <f t="shared" si="15"/>
        <v>996.4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996.4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>
        <v>156.4</v>
      </c>
      <c r="G46" s="43">
        <v>840</v>
      </c>
      <c r="H46" s="43"/>
      <c r="I46" s="43"/>
      <c r="J46" s="34">
        <f t="shared" si="11"/>
        <v>996.4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996.4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1592.16</v>
      </c>
      <c r="H52" s="43"/>
      <c r="I52" s="43"/>
      <c r="J52" s="34">
        <f t="shared" si="11"/>
        <v>1592.16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1592.16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>
        <v>3380.61</v>
      </c>
      <c r="H54" s="43"/>
      <c r="I54" s="43"/>
      <c r="J54" s="34">
        <f t="shared" si="11"/>
        <v>3380.61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3380.61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62236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62531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73531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37353.759999999995</v>
      </c>
      <c r="H59" s="22">
        <f t="shared" si="22"/>
        <v>0</v>
      </c>
      <c r="I59" s="22">
        <f t="shared" si="22"/>
        <v>0</v>
      </c>
      <c r="J59" s="24">
        <f t="shared" si="17"/>
        <v>37648.42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37648.42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8489.08</v>
      </c>
      <c r="H61" s="43"/>
      <c r="I61" s="43"/>
      <c r="J61" s="34">
        <f t="shared" si="17"/>
        <v>8489.08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8489.08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26630</v>
      </c>
      <c r="H62" s="38">
        <v>0</v>
      </c>
      <c r="I62" s="38">
        <v>0</v>
      </c>
      <c r="J62" s="29">
        <f>SUM(E62:I62)</f>
        <v>26630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26630</v>
      </c>
    </row>
    <row r="63" spans="1:17" x14ac:dyDescent="0.2">
      <c r="A63" s="113"/>
      <c r="B63" s="113"/>
      <c r="C63" s="115"/>
      <c r="D63" s="36"/>
      <c r="E63" s="42"/>
      <c r="F63" s="43"/>
      <c r="G63" s="43">
        <v>15039.48</v>
      </c>
      <c r="H63" s="43"/>
      <c r="I63" s="43"/>
      <c r="J63" s="34">
        <f t="shared" si="17"/>
        <v>15039.48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15039.48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>
        <v>2813.5</v>
      </c>
      <c r="H69" s="43"/>
      <c r="I69" s="43"/>
      <c r="J69" s="34">
        <f t="shared" si="17"/>
        <v>2813.5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2813.5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12000</v>
      </c>
    </row>
    <row r="79" spans="1:17" x14ac:dyDescent="0.2">
      <c r="A79" s="113"/>
      <c r="B79" s="113"/>
      <c r="C79" s="115"/>
      <c r="D79" s="36"/>
      <c r="E79" s="42"/>
      <c r="F79" s="43"/>
      <c r="G79" s="43">
        <v>6629.76</v>
      </c>
      <c r="H79" s="43"/>
      <c r="I79" s="43"/>
      <c r="J79" s="34">
        <f t="shared" si="17"/>
        <v>6629.76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6629.76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996.38</v>
      </c>
      <c r="H81" s="43"/>
      <c r="I81" s="43"/>
      <c r="J81" s="34">
        <f t="shared" si="17"/>
        <v>996.38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996.38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18695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18695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1590</v>
      </c>
      <c r="F86" s="22">
        <f t="shared" si="27"/>
        <v>477</v>
      </c>
      <c r="G86" s="22">
        <f t="shared" si="27"/>
        <v>8427.0500000000011</v>
      </c>
      <c r="H86" s="22">
        <f t="shared" si="27"/>
        <v>8</v>
      </c>
      <c r="I86" s="22">
        <f t="shared" si="27"/>
        <v>0</v>
      </c>
      <c r="J86" s="24">
        <f t="shared" si="28"/>
        <v>10502.050000000001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10502.050000000001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5036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5036</v>
      </c>
    </row>
    <row r="88" spans="1:17" x14ac:dyDescent="0.2">
      <c r="A88" s="113"/>
      <c r="B88" s="113"/>
      <c r="C88" s="115"/>
      <c r="D88" s="36"/>
      <c r="E88" s="42">
        <v>1590</v>
      </c>
      <c r="F88" s="43">
        <v>477</v>
      </c>
      <c r="G88" s="43">
        <v>317.45</v>
      </c>
      <c r="H88" s="43">
        <v>8</v>
      </c>
      <c r="I88" s="43"/>
      <c r="J88" s="34">
        <f t="shared" si="28"/>
        <v>2392.4499999999998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2392.4499999999998</v>
      </c>
    </row>
    <row r="89" spans="1:17" ht="12.75" customHeight="1" x14ac:dyDescent="0.2">
      <c r="A89" s="117" t="s">
        <v>81</v>
      </c>
      <c r="B89" s="117"/>
      <c r="C89" s="119" t="s">
        <v>84</v>
      </c>
      <c r="D89" s="95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95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8109.6</v>
      </c>
      <c r="H94" s="45"/>
      <c r="I94" s="45"/>
      <c r="J94" s="24">
        <f t="shared" si="28"/>
        <v>8109.6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8109.6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40423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161364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163864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56029.240000000005</v>
      </c>
      <c r="F97" s="22">
        <f t="shared" si="32"/>
        <v>18911.77</v>
      </c>
      <c r="G97" s="22">
        <f t="shared" si="32"/>
        <v>15495.89</v>
      </c>
      <c r="H97" s="22">
        <f t="shared" si="32"/>
        <v>0</v>
      </c>
      <c r="I97" s="22">
        <f t="shared" si="32"/>
        <v>0</v>
      </c>
      <c r="J97" s="24">
        <f t="shared" si="33"/>
        <v>90436.900000000009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90436.900000000009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39675.300000000003</v>
      </c>
      <c r="F99" s="43">
        <v>13977.77</v>
      </c>
      <c r="G99" s="43">
        <v>7396.88</v>
      </c>
      <c r="H99" s="43">
        <v>0</v>
      </c>
      <c r="I99" s="43"/>
      <c r="J99" s="34">
        <f t="shared" si="33"/>
        <v>61049.950000000004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61049.950000000004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>
        <v>16353.94</v>
      </c>
      <c r="F103" s="43">
        <v>4308.92</v>
      </c>
      <c r="G103" s="43">
        <v>1370.85</v>
      </c>
      <c r="H103" s="43">
        <v>0</v>
      </c>
      <c r="I103" s="43"/>
      <c r="J103" s="34">
        <f t="shared" si="33"/>
        <v>22033.71</v>
      </c>
      <c r="K103" s="55">
        <v>0</v>
      </c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22033.71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>
        <v>141.78</v>
      </c>
      <c r="G105" s="43">
        <v>447.97</v>
      </c>
      <c r="H105" s="43"/>
      <c r="I105" s="43"/>
      <c r="J105" s="34">
        <f t="shared" si="33"/>
        <v>589.75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589.75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16944</v>
      </c>
      <c r="H106" s="38">
        <v>0</v>
      </c>
      <c r="I106" s="38">
        <v>0</v>
      </c>
      <c r="J106" s="29">
        <f t="shared" si="33"/>
        <v>17714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17714</v>
      </c>
    </row>
    <row r="107" spans="1:17" ht="13.5" thickBot="1" x14ac:dyDescent="0.25">
      <c r="A107" s="113"/>
      <c r="B107" s="113"/>
      <c r="C107" s="115"/>
      <c r="D107" s="36"/>
      <c r="E107" s="51"/>
      <c r="F107" s="45">
        <v>483.3</v>
      </c>
      <c r="G107" s="45">
        <v>6280.19</v>
      </c>
      <c r="H107" s="45"/>
      <c r="I107" s="45"/>
      <c r="J107" s="24">
        <f t="shared" si="33"/>
        <v>6763.49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6763.49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199127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199127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199127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139533.81000000003</v>
      </c>
      <c r="H110" s="22">
        <f t="shared" si="37"/>
        <v>0</v>
      </c>
      <c r="I110" s="22">
        <f t="shared" si="37"/>
        <v>0</v>
      </c>
      <c r="J110" s="24">
        <f t="shared" si="38"/>
        <v>139533.81000000003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139533.81000000003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197657</v>
      </c>
      <c r="H111" s="27">
        <v>0</v>
      </c>
      <c r="I111" s="27">
        <v>0</v>
      </c>
      <c r="J111" s="29">
        <f>SUM(E111:I111)</f>
        <v>197657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197657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138410.39000000001</v>
      </c>
      <c r="H112" s="43"/>
      <c r="I112" s="43"/>
      <c r="J112" s="34">
        <f t="shared" si="38"/>
        <v>138410.39000000001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138410.39000000001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1123.42</v>
      </c>
      <c r="H114" s="45"/>
      <c r="I114" s="45"/>
      <c r="J114" s="24">
        <f t="shared" si="38"/>
        <v>1123.42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1123.42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49000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51900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139060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30062.879999999997</v>
      </c>
      <c r="H117" s="22">
        <f t="shared" si="42"/>
        <v>0</v>
      </c>
      <c r="I117" s="22">
        <f t="shared" si="42"/>
        <v>1939.17</v>
      </c>
      <c r="J117" s="24">
        <f t="shared" si="43"/>
        <v>32002.049999999996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11440</v>
      </c>
      <c r="P117" s="24">
        <f t="shared" si="47"/>
        <v>11440</v>
      </c>
      <c r="Q117" s="25">
        <f t="shared" si="48"/>
        <v>43442.049999999996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22333.439999999999</v>
      </c>
      <c r="H119" s="43"/>
      <c r="I119" s="43"/>
      <c r="J119" s="34">
        <f t="shared" si="43"/>
        <v>22333.439999999999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22333.439999999999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16000</v>
      </c>
      <c r="H120" s="38">
        <v>0</v>
      </c>
      <c r="I120" s="38">
        <v>0</v>
      </c>
      <c r="J120" s="29">
        <f t="shared" si="43"/>
        <v>16000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16000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5521.86</v>
      </c>
      <c r="H121" s="43"/>
      <c r="I121" s="43"/>
      <c r="J121" s="34">
        <f t="shared" si="43"/>
        <v>5521.86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5521.86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2207.58</v>
      </c>
      <c r="H123" s="43"/>
      <c r="I123" s="43"/>
      <c r="J123" s="34">
        <f t="shared" si="43"/>
        <v>2207.58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2207.58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1939.17</v>
      </c>
      <c r="J127" s="34">
        <f t="shared" si="43"/>
        <v>1939.17</v>
      </c>
      <c r="K127" s="42"/>
      <c r="L127" s="43"/>
      <c r="M127" s="34">
        <f t="shared" si="45"/>
        <v>0</v>
      </c>
      <c r="N127" s="55"/>
      <c r="O127" s="43">
        <v>11440</v>
      </c>
      <c r="P127" s="34">
        <f t="shared" si="47"/>
        <v>11440</v>
      </c>
      <c r="Q127" s="35">
        <f t="shared" si="48"/>
        <v>13379.17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>E135+E137+E139+E141+E143</f>
        <v>177740</v>
      </c>
      <c r="F133" s="17">
        <f t="shared" ref="E133:I134" si="52">F135+F137+F139+F141+F143</f>
        <v>60992</v>
      </c>
      <c r="G133" s="17">
        <f t="shared" si="52"/>
        <v>74350</v>
      </c>
      <c r="H133" s="17">
        <f t="shared" si="52"/>
        <v>2399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4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117453.75999999999</v>
      </c>
      <c r="F134" s="32">
        <f t="shared" si="52"/>
        <v>39877.119999999995</v>
      </c>
      <c r="G134" s="32">
        <f t="shared" si="52"/>
        <v>39884.589999999997</v>
      </c>
      <c r="H134" s="32">
        <f t="shared" si="52"/>
        <v>217.35</v>
      </c>
      <c r="I134" s="32">
        <f t="shared" si="52"/>
        <v>0</v>
      </c>
      <c r="J134" s="33">
        <f t="shared" si="53"/>
        <v>197432.82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197432.82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163179</v>
      </c>
      <c r="F135" s="27">
        <v>56687</v>
      </c>
      <c r="G135" s="27">
        <v>65770</v>
      </c>
      <c r="H135" s="27">
        <v>2299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>
        <v>108320.14</v>
      </c>
      <c r="F136" s="43">
        <v>37050.379999999997</v>
      </c>
      <c r="G136" s="43">
        <v>31524.51</v>
      </c>
      <c r="H136" s="43">
        <v>217.35</v>
      </c>
      <c r="I136" s="43"/>
      <c r="J136" s="34">
        <f t="shared" si="53"/>
        <v>177112.38</v>
      </c>
      <c r="K136" s="42"/>
      <c r="L136" s="43"/>
      <c r="M136" s="34">
        <f t="shared" si="54"/>
        <v>0</v>
      </c>
      <c r="N136" s="55"/>
      <c r="O136" s="43"/>
      <c r="P136" s="34">
        <f t="shared" si="55"/>
        <v>0</v>
      </c>
      <c r="Q136" s="35">
        <f t="shared" si="56"/>
        <v>177112.38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4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4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250</v>
      </c>
      <c r="H141" s="38">
        <v>0</v>
      </c>
      <c r="I141" s="38">
        <v>0</v>
      </c>
      <c r="J141" s="28">
        <f t="shared" si="53"/>
        <v>250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250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4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8036</v>
      </c>
      <c r="H143" s="38">
        <v>100</v>
      </c>
      <c r="I143" s="38">
        <v>0</v>
      </c>
      <c r="J143" s="28">
        <f t="shared" si="53"/>
        <v>27002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27002</v>
      </c>
    </row>
    <row r="144" spans="1:17" ht="13.5" thickBot="1" x14ac:dyDescent="0.25">
      <c r="A144" s="112"/>
      <c r="B144" s="114"/>
      <c r="C144" s="116"/>
      <c r="D144" s="50"/>
      <c r="E144" s="51">
        <v>9133.6200000000008</v>
      </c>
      <c r="F144" s="45">
        <v>2826.74</v>
      </c>
      <c r="G144" s="45">
        <v>8066.08</v>
      </c>
      <c r="H144" s="45">
        <v>0</v>
      </c>
      <c r="I144" s="45"/>
      <c r="J144" s="23">
        <f t="shared" si="53"/>
        <v>20026.440000000002</v>
      </c>
      <c r="K144" s="51"/>
      <c r="L144" s="45"/>
      <c r="M144" s="24">
        <f t="shared" si="54"/>
        <v>0</v>
      </c>
      <c r="N144" s="56"/>
      <c r="O144" s="56"/>
      <c r="P144" s="24">
        <f t="shared" si="55"/>
        <v>0</v>
      </c>
      <c r="Q144" s="25">
        <f t="shared" si="56"/>
        <v>20026.440000000002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7">E148+E150+E152+E154</f>
        <v>0</v>
      </c>
      <c r="F146" s="17">
        <f t="shared" si="57"/>
        <v>0</v>
      </c>
      <c r="G146" s="17">
        <f t="shared" si="57"/>
        <v>131240</v>
      </c>
      <c r="H146" s="17">
        <f t="shared" si="57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8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59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7"/>
        <v>0</v>
      </c>
      <c r="F147" s="22">
        <f t="shared" si="57"/>
        <v>0</v>
      </c>
      <c r="G147" s="22">
        <f t="shared" si="57"/>
        <v>123414.21</v>
      </c>
      <c r="H147" s="22">
        <f t="shared" si="57"/>
        <v>115765</v>
      </c>
      <c r="I147" s="22">
        <f>I149+I151+I153+I155</f>
        <v>0</v>
      </c>
      <c r="J147" s="24">
        <f>SUM(E147:I147)</f>
        <v>239179.21000000002</v>
      </c>
      <c r="K147" s="53">
        <f>K149+K151+K153+K155</f>
        <v>304385.40000000002</v>
      </c>
      <c r="L147" s="22">
        <f>L149+L151+L153+L155</f>
        <v>0</v>
      </c>
      <c r="M147" s="24">
        <f t="shared" si="58"/>
        <v>304385.40000000002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543564.6100000001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0">SUM(E148:I148)</f>
        <v>150546</v>
      </c>
      <c r="K148" s="54">
        <v>0</v>
      </c>
      <c r="L148" s="27">
        <v>0</v>
      </c>
      <c r="M148" s="29">
        <f t="shared" si="58"/>
        <v>0</v>
      </c>
      <c r="N148" s="54">
        <v>0</v>
      </c>
      <c r="O148" s="27">
        <v>0</v>
      </c>
      <c r="P148" s="29">
        <f t="shared" si="59"/>
        <v>0</v>
      </c>
      <c r="Q148" s="30">
        <f t="shared" ref="Q148:Q155" si="61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114365</v>
      </c>
      <c r="I149" s="43"/>
      <c r="J149" s="34">
        <f t="shared" si="60"/>
        <v>114365</v>
      </c>
      <c r="K149" s="55"/>
      <c r="L149" s="43"/>
      <c r="M149" s="34">
        <f t="shared" si="58"/>
        <v>0</v>
      </c>
      <c r="N149" s="55"/>
      <c r="O149" s="43"/>
      <c r="P149" s="34">
        <f t="shared" si="59"/>
        <v>0</v>
      </c>
      <c r="Q149" s="35">
        <f t="shared" si="61"/>
        <v>114365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0"/>
        <v>5045</v>
      </c>
      <c r="K150" s="44">
        <v>82000</v>
      </c>
      <c r="L150" s="38">
        <v>0</v>
      </c>
      <c r="M150" s="40">
        <f t="shared" si="58"/>
        <v>82000</v>
      </c>
      <c r="N150" s="44">
        <v>0</v>
      </c>
      <c r="O150" s="38">
        <v>0</v>
      </c>
      <c r="P150" s="40">
        <f t="shared" si="59"/>
        <v>0</v>
      </c>
      <c r="Q150" s="41">
        <f t="shared" si="61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1400</v>
      </c>
      <c r="I151" s="43"/>
      <c r="J151" s="34">
        <f t="shared" si="60"/>
        <v>1400</v>
      </c>
      <c r="K151" s="55">
        <v>80957.210000000006</v>
      </c>
      <c r="L151" s="43"/>
      <c r="M151" s="34">
        <f t="shared" si="58"/>
        <v>80957.210000000006</v>
      </c>
      <c r="N151" s="55"/>
      <c r="O151" s="43"/>
      <c r="P151" s="34">
        <f t="shared" si="59"/>
        <v>0</v>
      </c>
      <c r="Q151" s="35">
        <f t="shared" si="61"/>
        <v>82357.210000000006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8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123414.21</v>
      </c>
      <c r="H153" s="43"/>
      <c r="I153" s="43"/>
      <c r="J153" s="34">
        <f>SUM(E153:I153)</f>
        <v>123414.21</v>
      </c>
      <c r="K153" s="55"/>
      <c r="L153" s="43"/>
      <c r="M153" s="34">
        <f t="shared" si="58"/>
        <v>0</v>
      </c>
      <c r="N153" s="55"/>
      <c r="O153" s="43"/>
      <c r="P153" s="34">
        <f>SUM(N153:O153)</f>
        <v>0</v>
      </c>
      <c r="Q153" s="35">
        <f>P153+M153+J153</f>
        <v>123414.21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0"/>
        <v>0</v>
      </c>
      <c r="K154" s="44">
        <v>225650</v>
      </c>
      <c r="L154" s="38">
        <v>0</v>
      </c>
      <c r="M154" s="40">
        <f t="shared" si="58"/>
        <v>225650</v>
      </c>
      <c r="N154" s="44">
        <v>0</v>
      </c>
      <c r="O154" s="38">
        <v>0</v>
      </c>
      <c r="P154" s="40">
        <f t="shared" si="59"/>
        <v>0</v>
      </c>
      <c r="Q154" s="41">
        <f t="shared" si="61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0"/>
        <v>0</v>
      </c>
      <c r="K155" s="56">
        <v>223428.19</v>
      </c>
      <c r="L155" s="45"/>
      <c r="M155" s="24">
        <f t="shared" si="58"/>
        <v>223428.19</v>
      </c>
      <c r="N155" s="56"/>
      <c r="O155" s="45"/>
      <c r="P155" s="24">
        <f t="shared" si="59"/>
        <v>0</v>
      </c>
      <c r="Q155" s="25">
        <f t="shared" si="61"/>
        <v>223428.19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2">F159+F161+F163+F165+F167+F169+F171++F173+F175+F177+F179+F181</f>
        <v>10387</v>
      </c>
      <c r="G157" s="17">
        <f t="shared" si="62"/>
        <v>125680</v>
      </c>
      <c r="H157" s="17">
        <f t="shared" si="62"/>
        <v>200</v>
      </c>
      <c r="I157" s="17">
        <f t="shared" si="62"/>
        <v>0</v>
      </c>
      <c r="J157" s="19">
        <f>SUM(E157:I157)</f>
        <v>165457</v>
      </c>
      <c r="K157" s="52">
        <f t="shared" ref="K157:L158" si="63">K159+K161+K163+K165+K167+K169+K171++K173+K175+K177+K179+K181</f>
        <v>5000</v>
      </c>
      <c r="L157" s="17">
        <f t="shared" si="63"/>
        <v>0</v>
      </c>
      <c r="M157" s="19">
        <f>SUM(K157:L157)</f>
        <v>5000</v>
      </c>
      <c r="N157" s="52">
        <f t="shared" ref="N157:O158" si="64">N159+N161+N163+N165+N167+N169+N171++N173+N175+N177+N179+N181</f>
        <v>0</v>
      </c>
      <c r="O157" s="17">
        <f t="shared" si="64"/>
        <v>0</v>
      </c>
      <c r="P157" s="19">
        <f>SUM(N157:O157)</f>
        <v>0</v>
      </c>
      <c r="Q157" s="20">
        <f t="shared" ref="Q157:Q182" si="65">P157+M157+J157</f>
        <v>170457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19143.330000000002</v>
      </c>
      <c r="F158" s="32">
        <f t="shared" si="62"/>
        <v>7104.03</v>
      </c>
      <c r="G158" s="32">
        <f t="shared" si="62"/>
        <v>66538.099999999991</v>
      </c>
      <c r="H158" s="32">
        <f t="shared" si="62"/>
        <v>170.78</v>
      </c>
      <c r="I158" s="32">
        <f t="shared" si="62"/>
        <v>0</v>
      </c>
      <c r="J158" s="34">
        <f t="shared" ref="J158:J170" si="66">SUM(E158:I158)</f>
        <v>92956.239999999991</v>
      </c>
      <c r="K158" s="57">
        <f t="shared" si="63"/>
        <v>0</v>
      </c>
      <c r="L158" s="32">
        <f t="shared" si="63"/>
        <v>0</v>
      </c>
      <c r="M158" s="34">
        <f t="shared" ref="M158:M170" si="67">SUM(K158:L158)</f>
        <v>0</v>
      </c>
      <c r="N158" s="57">
        <f t="shared" si="64"/>
        <v>0</v>
      </c>
      <c r="O158" s="32">
        <f t="shared" si="64"/>
        <v>0</v>
      </c>
      <c r="P158" s="34">
        <f t="shared" ref="P158:P182" si="68">SUM(N158:O158)</f>
        <v>0</v>
      </c>
      <c r="Q158" s="35">
        <f t="shared" si="65"/>
        <v>92956.239999999991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6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8"/>
        <v>0</v>
      </c>
      <c r="Q159" s="30">
        <f t="shared" si="65"/>
        <v>39577</v>
      </c>
    </row>
    <row r="160" spans="1:17" x14ac:dyDescent="0.2">
      <c r="A160" s="111"/>
      <c r="B160" s="113"/>
      <c r="C160" s="115"/>
      <c r="D160" s="36"/>
      <c r="E160" s="42">
        <v>19143.330000000002</v>
      </c>
      <c r="F160" s="43">
        <v>7104.03</v>
      </c>
      <c r="G160" s="43"/>
      <c r="H160" s="43"/>
      <c r="I160" s="43"/>
      <c r="J160" s="34">
        <f t="shared" si="66"/>
        <v>26247.360000000001</v>
      </c>
      <c r="K160" s="42"/>
      <c r="L160" s="43"/>
      <c r="M160" s="34">
        <f t="shared" si="67"/>
        <v>0</v>
      </c>
      <c r="N160" s="55"/>
      <c r="O160" s="43"/>
      <c r="P160" s="34">
        <f t="shared" si="68"/>
        <v>0</v>
      </c>
      <c r="Q160" s="35">
        <f t="shared" si="65"/>
        <v>26247.360000000001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6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8"/>
        <v>0</v>
      </c>
      <c r="Q161" s="41">
        <f t="shared" si="65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28029.63</v>
      </c>
      <c r="H162" s="43"/>
      <c r="I162" s="43"/>
      <c r="J162" s="34">
        <f t="shared" si="66"/>
        <v>28029.63</v>
      </c>
      <c r="K162" s="55"/>
      <c r="L162" s="43"/>
      <c r="M162" s="34">
        <f t="shared" si="67"/>
        <v>0</v>
      </c>
      <c r="N162" s="55"/>
      <c r="O162" s="43"/>
      <c r="P162" s="34">
        <f t="shared" si="68"/>
        <v>0</v>
      </c>
      <c r="Q162" s="35">
        <f t="shared" si="65"/>
        <v>28029.63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6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8"/>
        <v>0</v>
      </c>
      <c r="Q163" s="41">
        <f t="shared" si="65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5675.65</v>
      </c>
      <c r="H164" s="43"/>
      <c r="I164" s="43"/>
      <c r="J164" s="34">
        <f t="shared" si="66"/>
        <v>5675.65</v>
      </c>
      <c r="K164" s="55"/>
      <c r="L164" s="43"/>
      <c r="M164" s="34">
        <f t="shared" si="67"/>
        <v>0</v>
      </c>
      <c r="N164" s="55"/>
      <c r="O164" s="43"/>
      <c r="P164" s="34">
        <f t="shared" si="68"/>
        <v>0</v>
      </c>
      <c r="Q164" s="35">
        <f t="shared" si="65"/>
        <v>5675.65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6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5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2878.24</v>
      </c>
      <c r="H166" s="43"/>
      <c r="I166" s="43"/>
      <c r="J166" s="34">
        <f t="shared" si="66"/>
        <v>2878.24</v>
      </c>
      <c r="K166" s="55"/>
      <c r="L166" s="43"/>
      <c r="M166" s="34">
        <f t="shared" ref="M166" si="69">SUM(K166:L166)</f>
        <v>0</v>
      </c>
      <c r="N166" s="55"/>
      <c r="O166" s="43"/>
      <c r="P166" s="34">
        <f t="shared" ref="P166" si="70">SUM(N166:O166)</f>
        <v>0</v>
      </c>
      <c r="Q166" s="35">
        <f t="shared" si="65"/>
        <v>2878.24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18311.240000000002</v>
      </c>
      <c r="H168" s="43">
        <v>170.78</v>
      </c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6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8"/>
        <v>0</v>
      </c>
      <c r="Q169" s="41">
        <f t="shared" si="65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6"/>
        <v>0</v>
      </c>
      <c r="K170" s="55">
        <v>0</v>
      </c>
      <c r="L170" s="43"/>
      <c r="M170" s="34">
        <f t="shared" si="67"/>
        <v>0</v>
      </c>
      <c r="N170" s="55"/>
      <c r="O170" s="43"/>
      <c r="P170" s="34">
        <f t="shared" si="68"/>
        <v>0</v>
      </c>
      <c r="Q170" s="35">
        <f t="shared" si="65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1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8"/>
        <v>0</v>
      </c>
      <c r="Q171" s="41">
        <f t="shared" si="65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>
        <v>2647.98</v>
      </c>
      <c r="H172" s="43"/>
      <c r="I172" s="43"/>
      <c r="J172" s="34">
        <f t="shared" si="71"/>
        <v>2647.98</v>
      </c>
      <c r="K172" s="55"/>
      <c r="L172" s="43"/>
      <c r="M172" s="34">
        <f t="shared" ref="M172:M182" si="72">SUM(K172:L172)</f>
        <v>0</v>
      </c>
      <c r="N172" s="55"/>
      <c r="O172" s="43"/>
      <c r="P172" s="34">
        <f t="shared" si="68"/>
        <v>0</v>
      </c>
      <c r="Q172" s="35">
        <f t="shared" si="65"/>
        <v>2647.98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1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8"/>
        <v>0</v>
      </c>
      <c r="Q173" s="41">
        <f t="shared" si="65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>
        <v>0</v>
      </c>
      <c r="H174" s="43"/>
      <c r="I174" s="43"/>
      <c r="J174" s="34">
        <f t="shared" si="71"/>
        <v>0</v>
      </c>
      <c r="K174" s="55"/>
      <c r="L174" s="43"/>
      <c r="M174" s="34">
        <f t="shared" si="72"/>
        <v>0</v>
      </c>
      <c r="N174" s="55"/>
      <c r="O174" s="43"/>
      <c r="P174" s="34">
        <f t="shared" si="68"/>
        <v>0</v>
      </c>
      <c r="Q174" s="35">
        <f t="shared" si="65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1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8"/>
        <v>0</v>
      </c>
      <c r="Q175" s="41">
        <f t="shared" si="65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>
        <v>7800</v>
      </c>
      <c r="H176" s="43"/>
      <c r="I176" s="43"/>
      <c r="J176" s="34">
        <f t="shared" si="71"/>
        <v>7800</v>
      </c>
      <c r="K176" s="55"/>
      <c r="L176" s="43"/>
      <c r="M176" s="34">
        <f t="shared" si="72"/>
        <v>0</v>
      </c>
      <c r="N176" s="55"/>
      <c r="O176" s="43"/>
      <c r="P176" s="34">
        <f t="shared" si="68"/>
        <v>0</v>
      </c>
      <c r="Q176" s="35">
        <f t="shared" si="65"/>
        <v>7800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1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8"/>
        <v>0</v>
      </c>
      <c r="Q177" s="41">
        <f t="shared" si="65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>
        <v>1012.99</v>
      </c>
      <c r="H178" s="43"/>
      <c r="I178" s="43"/>
      <c r="J178" s="34">
        <f t="shared" si="71"/>
        <v>1012.99</v>
      </c>
      <c r="K178" s="55"/>
      <c r="L178" s="43"/>
      <c r="M178" s="34">
        <f t="shared" ref="M178:M181" si="73">SUM(K178:L178)</f>
        <v>0</v>
      </c>
      <c r="N178" s="55"/>
      <c r="O178" s="43"/>
      <c r="P178" s="34">
        <f t="shared" si="68"/>
        <v>0</v>
      </c>
      <c r="Q178" s="35">
        <f t="shared" si="65"/>
        <v>1012.99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2100</v>
      </c>
      <c r="H179" s="38">
        <v>0</v>
      </c>
      <c r="I179" s="38">
        <v>0</v>
      </c>
      <c r="J179" s="29">
        <f t="shared" si="71"/>
        <v>2100</v>
      </c>
      <c r="K179" s="44">
        <v>0</v>
      </c>
      <c r="L179" s="38">
        <v>0</v>
      </c>
      <c r="M179" s="40">
        <f t="shared" si="73"/>
        <v>0</v>
      </c>
      <c r="N179" s="44">
        <v>0</v>
      </c>
      <c r="O179" s="38">
        <v>0</v>
      </c>
      <c r="P179" s="40">
        <f t="shared" si="68"/>
        <v>0</v>
      </c>
      <c r="Q179" s="41">
        <f t="shared" si="65"/>
        <v>2100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>
        <v>182.37</v>
      </c>
      <c r="H180" s="43"/>
      <c r="I180" s="43"/>
      <c r="J180" s="34">
        <f t="shared" si="71"/>
        <v>182.37</v>
      </c>
      <c r="K180" s="55"/>
      <c r="L180" s="43"/>
      <c r="M180" s="34">
        <f t="shared" si="73"/>
        <v>0</v>
      </c>
      <c r="N180" s="55"/>
      <c r="O180" s="43"/>
      <c r="P180" s="34">
        <f t="shared" si="68"/>
        <v>0</v>
      </c>
      <c r="Q180" s="35">
        <f t="shared" si="65"/>
        <v>182.37</v>
      </c>
    </row>
    <row r="181" spans="1:17" ht="13.5" customHeight="1" x14ac:dyDescent="0.2">
      <c r="A181" s="111" t="s">
        <v>314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1"/>
        <v>5000</v>
      </c>
      <c r="K181" s="44">
        <v>0</v>
      </c>
      <c r="L181" s="38">
        <v>0</v>
      </c>
      <c r="M181" s="40">
        <f t="shared" si="73"/>
        <v>0</v>
      </c>
      <c r="N181" s="44">
        <v>0</v>
      </c>
      <c r="O181" s="38">
        <v>0</v>
      </c>
      <c r="P181" s="40">
        <f t="shared" si="68"/>
        <v>0</v>
      </c>
      <c r="Q181" s="41">
        <f t="shared" si="65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>
        <v>0</v>
      </c>
      <c r="H182" s="45"/>
      <c r="I182" s="45"/>
      <c r="J182" s="24">
        <f t="shared" si="71"/>
        <v>0</v>
      </c>
      <c r="K182" s="56"/>
      <c r="L182" s="45"/>
      <c r="M182" s="24">
        <f t="shared" si="72"/>
        <v>0</v>
      </c>
      <c r="N182" s="56"/>
      <c r="O182" s="45"/>
      <c r="P182" s="24">
        <f t="shared" si="68"/>
        <v>0</v>
      </c>
      <c r="Q182" s="25">
        <f t="shared" si="65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">
      <c r="A184" s="124" t="s">
        <v>149</v>
      </c>
      <c r="B184" s="125"/>
      <c r="C184" s="128" t="s">
        <v>150</v>
      </c>
      <c r="D184" s="121"/>
      <c r="E184" s="16">
        <f t="shared" ref="E184:I185" si="74">E186+E188+E190+E192++E206+E208+E210+E220+E222</f>
        <v>152122</v>
      </c>
      <c r="F184" s="17">
        <f t="shared" si="74"/>
        <v>53348</v>
      </c>
      <c r="G184" s="17">
        <f t="shared" si="74"/>
        <v>343054</v>
      </c>
      <c r="H184" s="17">
        <f t="shared" si="74"/>
        <v>550</v>
      </c>
      <c r="I184" s="17">
        <f t="shared" si="74"/>
        <v>455</v>
      </c>
      <c r="J184" s="19">
        <f>SUM(E184:I184)</f>
        <v>549529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01" si="75">SUM(K184:L184)</f>
        <v>437612</v>
      </c>
      <c r="N184" s="52">
        <f>N186+N188+N190+N192++N206+N208+N210+N220+N222</f>
        <v>0</v>
      </c>
      <c r="O184" s="17">
        <f>O186+O188+O190+O192++O206+O208+O210+O220+O222</f>
        <v>299707</v>
      </c>
      <c r="P184" s="19">
        <f>SUM(N184:O184)</f>
        <v>299707</v>
      </c>
      <c r="Q184" s="20">
        <f>P184+M184+J184</f>
        <v>1286848</v>
      </c>
    </row>
    <row r="185" spans="1:17" ht="13.5" thickBot="1" x14ac:dyDescent="0.25">
      <c r="A185" s="126"/>
      <c r="B185" s="127"/>
      <c r="C185" s="129"/>
      <c r="D185" s="122"/>
      <c r="E185" s="21">
        <f t="shared" si="74"/>
        <v>87212.7</v>
      </c>
      <c r="F185" s="22">
        <f t="shared" si="74"/>
        <v>28113.56</v>
      </c>
      <c r="G185" s="22">
        <f t="shared" si="74"/>
        <v>202280.34999999998</v>
      </c>
      <c r="H185" s="22">
        <f t="shared" si="74"/>
        <v>440.86</v>
      </c>
      <c r="I185" s="22">
        <f t="shared" si="74"/>
        <v>494.05</v>
      </c>
      <c r="J185" s="24">
        <f t="shared" ref="J185:J201" si="76">SUM(E185:I185)</f>
        <v>318541.51999999996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75"/>
        <v>3720</v>
      </c>
      <c r="N185" s="53">
        <f>N187+N189+N191+N193++N207+N209+N211+N221+N223</f>
        <v>0</v>
      </c>
      <c r="O185" s="22">
        <f>O187+O189+O191+O193++O207+O209+O211+O221+O223</f>
        <v>47476.229999999996</v>
      </c>
      <c r="P185" s="24">
        <f t="shared" ref="P185:P201" si="77">SUM(N185:O185)</f>
        <v>47476.229999999996</v>
      </c>
      <c r="Q185" s="25">
        <f t="shared" ref="Q185:Q191" si="78">P185+M185+J185</f>
        <v>369737.74999999994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22940</v>
      </c>
      <c r="H186" s="27">
        <v>400</v>
      </c>
      <c r="I186" s="27">
        <v>0</v>
      </c>
      <c r="J186" s="29">
        <f t="shared" si="76"/>
        <v>165169</v>
      </c>
      <c r="K186" s="54">
        <v>0</v>
      </c>
      <c r="L186" s="27">
        <v>0</v>
      </c>
      <c r="M186" s="29">
        <f t="shared" si="75"/>
        <v>0</v>
      </c>
      <c r="N186" s="54">
        <v>0</v>
      </c>
      <c r="O186" s="27">
        <v>0</v>
      </c>
      <c r="P186" s="29">
        <f t="shared" si="77"/>
        <v>0</v>
      </c>
      <c r="Q186" s="30">
        <f t="shared" si="78"/>
        <v>165169</v>
      </c>
    </row>
    <row r="187" spans="1:17" x14ac:dyDescent="0.2">
      <c r="A187" s="123"/>
      <c r="B187" s="113"/>
      <c r="C187" s="115"/>
      <c r="D187" s="36"/>
      <c r="E187" s="42">
        <v>58660.39</v>
      </c>
      <c r="F187" s="43">
        <v>18113.63</v>
      </c>
      <c r="G187" s="43">
        <v>13361.99</v>
      </c>
      <c r="H187" s="43">
        <v>440.86</v>
      </c>
      <c r="I187" s="43"/>
      <c r="J187" s="34">
        <f t="shared" si="76"/>
        <v>90576.87000000001</v>
      </c>
      <c r="K187" s="55"/>
      <c r="L187" s="43"/>
      <c r="M187" s="34">
        <f t="shared" si="75"/>
        <v>0</v>
      </c>
      <c r="N187" s="55"/>
      <c r="O187" s="43"/>
      <c r="P187" s="34">
        <f t="shared" si="77"/>
        <v>0</v>
      </c>
      <c r="Q187" s="35">
        <f t="shared" si="78"/>
        <v>90576.87000000001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6"/>
        <v>1900</v>
      </c>
      <c r="K188" s="44">
        <v>0</v>
      </c>
      <c r="L188" s="38">
        <v>0</v>
      </c>
      <c r="M188" s="40">
        <f t="shared" si="75"/>
        <v>0</v>
      </c>
      <c r="N188" s="44">
        <v>0</v>
      </c>
      <c r="O188" s="38">
        <v>0</v>
      </c>
      <c r="P188" s="40">
        <f t="shared" si="77"/>
        <v>0</v>
      </c>
      <c r="Q188" s="41">
        <f t="shared" si="78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309.60000000000002</v>
      </c>
      <c r="H189" s="43"/>
      <c r="I189" s="43"/>
      <c r="J189" s="34">
        <f t="shared" si="76"/>
        <v>309.60000000000002</v>
      </c>
      <c r="K189" s="55"/>
      <c r="L189" s="43"/>
      <c r="M189" s="34">
        <f t="shared" si="75"/>
        <v>0</v>
      </c>
      <c r="N189" s="55"/>
      <c r="O189" s="43"/>
      <c r="P189" s="34">
        <f t="shared" si="77"/>
        <v>0</v>
      </c>
      <c r="Q189" s="35">
        <f t="shared" si="78"/>
        <v>309.60000000000002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6"/>
        <v>17725</v>
      </c>
      <c r="K190" s="44">
        <v>0</v>
      </c>
      <c r="L190" s="38">
        <v>0</v>
      </c>
      <c r="M190" s="40">
        <f t="shared" si="75"/>
        <v>0</v>
      </c>
      <c r="N190" s="44">
        <v>0</v>
      </c>
      <c r="O190" s="38">
        <v>0</v>
      </c>
      <c r="P190" s="40">
        <f t="shared" si="77"/>
        <v>0</v>
      </c>
      <c r="Q190" s="41">
        <f t="shared" si="78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6780.78</v>
      </c>
      <c r="H191" s="43"/>
      <c r="I191" s="43"/>
      <c r="J191" s="34">
        <f t="shared" si="76"/>
        <v>6780.78</v>
      </c>
      <c r="K191" s="55"/>
      <c r="L191" s="43"/>
      <c r="M191" s="34">
        <f t="shared" si="75"/>
        <v>0</v>
      </c>
      <c r="N191" s="55"/>
      <c r="O191" s="43"/>
      <c r="P191" s="34">
        <f t="shared" si="77"/>
        <v>0</v>
      </c>
      <c r="Q191" s="35">
        <f t="shared" si="78"/>
        <v>6780.78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79">F194+F196+F198+F200+F202+F204</f>
        <v>0</v>
      </c>
      <c r="G192" s="38">
        <f t="shared" si="79"/>
        <v>13900</v>
      </c>
      <c r="H192" s="38">
        <f t="shared" si="79"/>
        <v>0</v>
      </c>
      <c r="I192" s="38">
        <f t="shared" si="79"/>
        <v>455</v>
      </c>
      <c r="J192" s="29">
        <f t="shared" si="76"/>
        <v>14355</v>
      </c>
      <c r="K192" s="44">
        <f t="shared" ref="K192:L193" si="80">K194+K196+K198+K200+K202+K204</f>
        <v>0</v>
      </c>
      <c r="L192" s="38">
        <f t="shared" si="80"/>
        <v>0</v>
      </c>
      <c r="M192" s="40">
        <f t="shared" si="75"/>
        <v>0</v>
      </c>
      <c r="N192" s="44">
        <f t="shared" ref="N192:O193" si="81">N194+N196+N198+N200+N202+N204</f>
        <v>0</v>
      </c>
      <c r="O192" s="38">
        <f>O194+O196+O198+O200+O202+O204</f>
        <v>90700</v>
      </c>
      <c r="P192" s="40">
        <f t="shared" si="77"/>
        <v>90700</v>
      </c>
      <c r="Q192" s="41">
        <f>P192+M192+J192</f>
        <v>105055</v>
      </c>
    </row>
    <row r="193" spans="1:17" x14ac:dyDescent="0.2">
      <c r="A193" s="111"/>
      <c r="B193" s="113"/>
      <c r="C193" s="115"/>
      <c r="D193" s="36"/>
      <c r="E193" s="42">
        <f t="shared" ref="E193:I193" si="82">E195+E197+E199+E201+E203+E205</f>
        <v>0</v>
      </c>
      <c r="F193" s="57">
        <f t="shared" si="82"/>
        <v>0</v>
      </c>
      <c r="G193" s="57">
        <f t="shared" si="82"/>
        <v>6526.75</v>
      </c>
      <c r="H193" s="57">
        <f t="shared" si="82"/>
        <v>0</v>
      </c>
      <c r="I193" s="57">
        <f t="shared" si="82"/>
        <v>494.05</v>
      </c>
      <c r="J193" s="34">
        <f t="shared" si="76"/>
        <v>7020.8</v>
      </c>
      <c r="K193" s="57">
        <f t="shared" si="80"/>
        <v>0</v>
      </c>
      <c r="L193" s="32">
        <f t="shared" si="80"/>
        <v>0</v>
      </c>
      <c r="M193" s="34">
        <f t="shared" si="75"/>
        <v>0</v>
      </c>
      <c r="N193" s="57">
        <f t="shared" si="81"/>
        <v>0</v>
      </c>
      <c r="O193" s="32">
        <f t="shared" si="81"/>
        <v>46303.92</v>
      </c>
      <c r="P193" s="34">
        <f t="shared" si="77"/>
        <v>46303.92</v>
      </c>
      <c r="Q193" s="35">
        <f t="shared" ref="Q193:Q203" si="83">P193+M193+J193</f>
        <v>53324.72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6"/>
        <v>1500</v>
      </c>
      <c r="K194" s="44">
        <v>0</v>
      </c>
      <c r="L194" s="38">
        <v>0</v>
      </c>
      <c r="M194" s="40">
        <f t="shared" si="75"/>
        <v>0</v>
      </c>
      <c r="N194" s="44">
        <v>0</v>
      </c>
      <c r="O194" s="38">
        <v>10000</v>
      </c>
      <c r="P194" s="40">
        <f t="shared" si="77"/>
        <v>10000</v>
      </c>
      <c r="Q194" s="41">
        <f t="shared" si="83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1007.68</v>
      </c>
      <c r="H195" s="43"/>
      <c r="I195" s="43"/>
      <c r="J195" s="34">
        <f t="shared" si="76"/>
        <v>1007.68</v>
      </c>
      <c r="K195" s="55"/>
      <c r="L195" s="43"/>
      <c r="M195" s="34">
        <f t="shared" si="75"/>
        <v>0</v>
      </c>
      <c r="N195" s="55"/>
      <c r="O195" s="43">
        <v>0</v>
      </c>
      <c r="P195" s="34">
        <f t="shared" si="77"/>
        <v>0</v>
      </c>
      <c r="Q195" s="35">
        <f t="shared" si="83"/>
        <v>1007.68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0</v>
      </c>
      <c r="J196" s="29">
        <f t="shared" si="76"/>
        <v>2000</v>
      </c>
      <c r="K196" s="44">
        <v>0</v>
      </c>
      <c r="L196" s="38">
        <v>0</v>
      </c>
      <c r="M196" s="40">
        <f t="shared" si="75"/>
        <v>0</v>
      </c>
      <c r="N196" s="44">
        <v>0</v>
      </c>
      <c r="O196" s="38">
        <v>53376</v>
      </c>
      <c r="P196" s="40">
        <f t="shared" si="77"/>
        <v>53376</v>
      </c>
      <c r="Q196" s="41">
        <f t="shared" si="83"/>
        <v>55376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1147.83</v>
      </c>
      <c r="H197" s="43"/>
      <c r="I197" s="43"/>
      <c r="J197" s="34">
        <f t="shared" si="76"/>
        <v>1147.83</v>
      </c>
      <c r="K197" s="55"/>
      <c r="L197" s="43"/>
      <c r="M197" s="34">
        <f t="shared" si="75"/>
        <v>0</v>
      </c>
      <c r="N197" s="55"/>
      <c r="O197" s="43">
        <v>35583.919999999998</v>
      </c>
      <c r="P197" s="34">
        <f t="shared" si="77"/>
        <v>35583.919999999998</v>
      </c>
      <c r="Q197" s="35">
        <f t="shared" si="83"/>
        <v>36731.75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6"/>
        <v>2500</v>
      </c>
      <c r="K198" s="44">
        <v>0</v>
      </c>
      <c r="L198" s="38">
        <v>0</v>
      </c>
      <c r="M198" s="40">
        <f t="shared" ref="M198:M199" si="84">SUM(K198:L198)</f>
        <v>0</v>
      </c>
      <c r="N198" s="44">
        <v>0</v>
      </c>
      <c r="O198" s="38">
        <v>11244</v>
      </c>
      <c r="P198" s="40">
        <f t="shared" ref="P198:P199" si="85">SUM(N198:O198)</f>
        <v>11244</v>
      </c>
      <c r="Q198" s="41">
        <f t="shared" si="83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1581.6</v>
      </c>
      <c r="H199" s="43"/>
      <c r="I199" s="43"/>
      <c r="J199" s="34">
        <f t="shared" si="76"/>
        <v>1581.6</v>
      </c>
      <c r="K199" s="55"/>
      <c r="L199" s="43"/>
      <c r="M199" s="34">
        <f t="shared" si="84"/>
        <v>0</v>
      </c>
      <c r="N199" s="55"/>
      <c r="O199" s="43">
        <v>0</v>
      </c>
      <c r="P199" s="34">
        <f t="shared" si="85"/>
        <v>0</v>
      </c>
      <c r="Q199" s="35">
        <f t="shared" si="83"/>
        <v>1581.6</v>
      </c>
    </row>
    <row r="200" spans="1:17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6"/>
        <v>900</v>
      </c>
      <c r="K200" s="44">
        <v>0</v>
      </c>
      <c r="L200" s="38">
        <v>0</v>
      </c>
      <c r="M200" s="40">
        <f t="shared" si="75"/>
        <v>0</v>
      </c>
      <c r="N200" s="44">
        <v>0</v>
      </c>
      <c r="O200" s="38">
        <v>16080</v>
      </c>
      <c r="P200" s="40">
        <f t="shared" si="77"/>
        <v>16080</v>
      </c>
      <c r="Q200" s="41">
        <f t="shared" si="83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602.34</v>
      </c>
      <c r="H201" s="43"/>
      <c r="I201" s="43"/>
      <c r="J201" s="34">
        <f t="shared" si="76"/>
        <v>602.34</v>
      </c>
      <c r="K201" s="55"/>
      <c r="L201" s="43"/>
      <c r="M201" s="34">
        <f t="shared" si="75"/>
        <v>0</v>
      </c>
      <c r="N201" s="55"/>
      <c r="O201" s="43">
        <v>10720</v>
      </c>
      <c r="P201" s="34">
        <f t="shared" si="77"/>
        <v>10720</v>
      </c>
      <c r="Q201" s="35">
        <f t="shared" si="83"/>
        <v>11322.34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455</v>
      </c>
      <c r="J202" s="29">
        <f t="shared" ref="J202:J203" si="86">SUM(E202:I202)</f>
        <v>7455</v>
      </c>
      <c r="K202" s="44">
        <v>0</v>
      </c>
      <c r="L202" s="38">
        <v>0</v>
      </c>
      <c r="M202" s="40">
        <f t="shared" ref="M202:M203" si="87">SUM(K202:L202)</f>
        <v>0</v>
      </c>
      <c r="N202" s="44">
        <v>0</v>
      </c>
      <c r="O202" s="38">
        <v>0</v>
      </c>
      <c r="P202" s="40">
        <f t="shared" ref="P202:P203" si="88">SUM(N202:O202)</f>
        <v>0</v>
      </c>
      <c r="Q202" s="41">
        <f t="shared" si="83"/>
        <v>7455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2187.3000000000002</v>
      </c>
      <c r="H203" s="43"/>
      <c r="I203" s="43">
        <v>494.05</v>
      </c>
      <c r="J203" s="34">
        <f t="shared" si="86"/>
        <v>2681.3500000000004</v>
      </c>
      <c r="K203" s="55"/>
      <c r="L203" s="43"/>
      <c r="M203" s="34">
        <f t="shared" si="87"/>
        <v>0</v>
      </c>
      <c r="N203" s="55"/>
      <c r="O203" s="43"/>
      <c r="P203" s="34">
        <f t="shared" si="88"/>
        <v>0</v>
      </c>
      <c r="Q203" s="35">
        <f t="shared" si="83"/>
        <v>2681.3500000000004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ref="J204:J205" si="89">SUM(E204:I204)</f>
        <v>0</v>
      </c>
      <c r="K204" s="44">
        <v>0</v>
      </c>
      <c r="L204" s="38">
        <v>0</v>
      </c>
      <c r="M204" s="40">
        <f t="shared" ref="M204:M205" si="90">SUM(K204:L204)</f>
        <v>0</v>
      </c>
      <c r="N204" s="44">
        <v>0</v>
      </c>
      <c r="O204" s="38">
        <v>0</v>
      </c>
      <c r="P204" s="40">
        <f t="shared" ref="P204:P205" si="91">SUM(N204:O204)</f>
        <v>0</v>
      </c>
      <c r="Q204" s="41">
        <f t="shared" ref="Q204:Q205" si="92">P204+M204+J204</f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89"/>
        <v>0</v>
      </c>
      <c r="K205" s="55"/>
      <c r="L205" s="43"/>
      <c r="M205" s="34">
        <f t="shared" si="90"/>
        <v>0</v>
      </c>
      <c r="N205" s="55"/>
      <c r="O205" s="43"/>
      <c r="P205" s="34">
        <f t="shared" si="91"/>
        <v>0</v>
      </c>
      <c r="Q205" s="35">
        <f t="shared" si="92"/>
        <v>0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143000</v>
      </c>
      <c r="H206" s="38">
        <v>0</v>
      </c>
      <c r="I206" s="38">
        <v>0</v>
      </c>
      <c r="J206" s="29">
        <f t="shared" ref="J206:J223" si="93">SUM(E206:I206)</f>
        <v>143000</v>
      </c>
      <c r="K206" s="44">
        <v>0</v>
      </c>
      <c r="L206" s="38">
        <v>0</v>
      </c>
      <c r="M206" s="40">
        <f t="shared" ref="M206:M210" si="94">SUM(K206:L206)</f>
        <v>0</v>
      </c>
      <c r="N206" s="44">
        <v>0</v>
      </c>
      <c r="O206" s="38">
        <v>0</v>
      </c>
      <c r="P206" s="40">
        <f t="shared" ref="P206:P223" si="95">SUM(N206:O206)</f>
        <v>0</v>
      </c>
      <c r="Q206" s="41">
        <f t="shared" ref="Q206:Q223" si="96">P206+M206+J206</f>
        <v>143000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93828.59</v>
      </c>
      <c r="H207" s="43"/>
      <c r="I207" s="43"/>
      <c r="J207" s="34">
        <f t="shared" si="93"/>
        <v>93828.59</v>
      </c>
      <c r="K207" s="55"/>
      <c r="L207" s="43"/>
      <c r="M207" s="34">
        <f t="shared" si="94"/>
        <v>0</v>
      </c>
      <c r="N207" s="55"/>
      <c r="O207" s="43"/>
      <c r="P207" s="34">
        <f t="shared" si="95"/>
        <v>0</v>
      </c>
      <c r="Q207" s="35">
        <f t="shared" si="96"/>
        <v>93828.59</v>
      </c>
    </row>
    <row r="208" spans="1:17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93"/>
        <v>6500</v>
      </c>
      <c r="K208" s="44">
        <v>17000</v>
      </c>
      <c r="L208" s="38">
        <v>0</v>
      </c>
      <c r="M208" s="40">
        <f t="shared" si="94"/>
        <v>17000</v>
      </c>
      <c r="N208" s="44">
        <v>0</v>
      </c>
      <c r="O208" s="38">
        <v>0</v>
      </c>
      <c r="P208" s="40">
        <f t="shared" si="95"/>
        <v>0</v>
      </c>
      <c r="Q208" s="41">
        <f t="shared" si="96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909.23</v>
      </c>
      <c r="H209" s="43"/>
      <c r="I209" s="43"/>
      <c r="J209" s="34">
        <f t="shared" si="93"/>
        <v>909.23</v>
      </c>
      <c r="K209" s="55">
        <v>0</v>
      </c>
      <c r="L209" s="43"/>
      <c r="M209" s="34">
        <f t="shared" si="94"/>
        <v>0</v>
      </c>
      <c r="N209" s="55"/>
      <c r="O209" s="43"/>
      <c r="P209" s="34">
        <f t="shared" si="95"/>
        <v>0</v>
      </c>
      <c r="Q209" s="35">
        <f t="shared" si="96"/>
        <v>909.23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1" si="97">E212+E214+E216+E218</f>
        <v>0</v>
      </c>
      <c r="F210" s="38">
        <f t="shared" si="97"/>
        <v>0</v>
      </c>
      <c r="G210" s="38">
        <f>G212+G214+G216+G218</f>
        <v>89350</v>
      </c>
      <c r="H210" s="38">
        <f t="shared" ref="H210:I211" si="98">H212+H214+H216+H218</f>
        <v>0</v>
      </c>
      <c r="I210" s="38">
        <f t="shared" si="98"/>
        <v>0</v>
      </c>
      <c r="J210" s="29">
        <f t="shared" si="93"/>
        <v>89350</v>
      </c>
      <c r="K210" s="44">
        <f t="shared" ref="K210:L211" si="99">K212+K214+K216+K218</f>
        <v>3720</v>
      </c>
      <c r="L210" s="38">
        <f t="shared" si="99"/>
        <v>0</v>
      </c>
      <c r="M210" s="40">
        <f t="shared" si="94"/>
        <v>3720</v>
      </c>
      <c r="N210" s="44">
        <f t="shared" ref="N210:O211" si="100">N212+N214+N216+N218</f>
        <v>0</v>
      </c>
      <c r="O210" s="38">
        <f t="shared" si="100"/>
        <v>209007</v>
      </c>
      <c r="P210" s="40">
        <f t="shared" si="95"/>
        <v>209007</v>
      </c>
      <c r="Q210" s="41">
        <f>P210+M210+J210</f>
        <v>302077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si="97"/>
        <v>0</v>
      </c>
      <c r="G211" s="32">
        <f>G213+G215+G217+G219</f>
        <v>59389.26</v>
      </c>
      <c r="H211" s="32">
        <f t="shared" si="98"/>
        <v>0</v>
      </c>
      <c r="I211" s="32">
        <f t="shared" si="98"/>
        <v>0</v>
      </c>
      <c r="J211" s="34">
        <f>SUM(E211:I211)</f>
        <v>59389.26</v>
      </c>
      <c r="K211" s="57">
        <f t="shared" si="99"/>
        <v>3720</v>
      </c>
      <c r="L211" s="32">
        <f t="shared" si="99"/>
        <v>0</v>
      </c>
      <c r="M211" s="34">
        <f t="shared" ref="M211" si="101">SUM(K211:L211)</f>
        <v>3720</v>
      </c>
      <c r="N211" s="57">
        <f t="shared" si="100"/>
        <v>0</v>
      </c>
      <c r="O211" s="32">
        <f t="shared" si="100"/>
        <v>1172.31</v>
      </c>
      <c r="P211" s="34">
        <f t="shared" ref="P211" si="102">SUM(N211:O211)</f>
        <v>1172.31</v>
      </c>
      <c r="Q211" s="35">
        <f>P211+M211+J211</f>
        <v>64281.57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103">SUM(K212:L212)</f>
        <v>0</v>
      </c>
      <c r="N212" s="44">
        <v>0</v>
      </c>
      <c r="O212" s="38">
        <v>0</v>
      </c>
      <c r="P212" s="40">
        <f t="shared" si="95"/>
        <v>0</v>
      </c>
      <c r="Q212" s="41">
        <f t="shared" si="96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40167.11</v>
      </c>
      <c r="H213" s="43"/>
      <c r="I213" s="43"/>
      <c r="J213" s="34">
        <f t="shared" si="93"/>
        <v>40167.11</v>
      </c>
      <c r="K213" s="55"/>
      <c r="L213" s="43"/>
      <c r="M213" s="34">
        <f t="shared" si="103"/>
        <v>0</v>
      </c>
      <c r="N213" s="55"/>
      <c r="O213" s="43"/>
      <c r="P213" s="34">
        <f t="shared" si="95"/>
        <v>0</v>
      </c>
      <c r="Q213" s="35">
        <f t="shared" si="96"/>
        <v>40167.11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23000</v>
      </c>
      <c r="H214" s="38">
        <v>0</v>
      </c>
      <c r="I214" s="38">
        <v>0</v>
      </c>
      <c r="J214" s="29">
        <f t="shared" si="93"/>
        <v>23000</v>
      </c>
      <c r="K214" s="44"/>
      <c r="L214" s="38">
        <v>0</v>
      </c>
      <c r="M214" s="40">
        <f t="shared" si="103"/>
        <v>0</v>
      </c>
      <c r="N214" s="44">
        <v>0</v>
      </c>
      <c r="O214" s="38">
        <v>0</v>
      </c>
      <c r="P214" s="40">
        <f t="shared" si="95"/>
        <v>0</v>
      </c>
      <c r="Q214" s="41">
        <f t="shared" si="96"/>
        <v>23000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16292.28</v>
      </c>
      <c r="H215" s="43"/>
      <c r="I215" s="43"/>
      <c r="J215" s="34">
        <f t="shared" si="93"/>
        <v>16292.28</v>
      </c>
      <c r="K215" s="55"/>
      <c r="L215" s="43"/>
      <c r="M215" s="34">
        <f t="shared" si="103"/>
        <v>0</v>
      </c>
      <c r="N215" s="55"/>
      <c r="O215" s="43"/>
      <c r="P215" s="34">
        <f t="shared" si="95"/>
        <v>0</v>
      </c>
      <c r="Q215" s="35">
        <f t="shared" si="96"/>
        <v>16292.28</v>
      </c>
    </row>
    <row r="216" spans="1:17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104">SUM(E216:I216)</f>
        <v>9500</v>
      </c>
      <c r="K216" s="44">
        <v>0</v>
      </c>
      <c r="L216" s="38">
        <v>0</v>
      </c>
      <c r="M216" s="40">
        <f t="shared" si="103"/>
        <v>0</v>
      </c>
      <c r="N216" s="44">
        <v>0</v>
      </c>
      <c r="O216" s="38">
        <v>0</v>
      </c>
      <c r="P216" s="40">
        <f t="shared" ref="P216:P219" si="105">SUM(N216:O216)</f>
        <v>0</v>
      </c>
      <c r="Q216" s="41">
        <f t="shared" si="96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104"/>
        <v>2929.87</v>
      </c>
      <c r="K217" s="55"/>
      <c r="L217" s="43"/>
      <c r="M217" s="34">
        <f t="shared" si="103"/>
        <v>0</v>
      </c>
      <c r="N217" s="55"/>
      <c r="O217" s="43"/>
      <c r="P217" s="34">
        <f t="shared" si="105"/>
        <v>0</v>
      </c>
      <c r="Q217" s="35">
        <f t="shared" si="96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104"/>
        <v>0</v>
      </c>
      <c r="K218" s="44">
        <v>3720</v>
      </c>
      <c r="L218" s="38">
        <v>0</v>
      </c>
      <c r="M218" s="40">
        <f t="shared" si="103"/>
        <v>3720</v>
      </c>
      <c r="N218" s="44">
        <v>0</v>
      </c>
      <c r="O218" s="38">
        <v>209007</v>
      </c>
      <c r="P218" s="40">
        <f t="shared" si="105"/>
        <v>209007</v>
      </c>
      <c r="Q218" s="41">
        <f t="shared" si="96"/>
        <v>212727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104"/>
        <v>0</v>
      </c>
      <c r="K219" s="55">
        <v>3720</v>
      </c>
      <c r="L219" s="43"/>
      <c r="M219" s="34">
        <f t="shared" si="103"/>
        <v>3720</v>
      </c>
      <c r="N219" s="55"/>
      <c r="O219" s="43">
        <v>1172.31</v>
      </c>
      <c r="P219" s="34">
        <f t="shared" si="105"/>
        <v>1172.31</v>
      </c>
      <c r="Q219" s="35">
        <f t="shared" si="96"/>
        <v>4892.3099999999995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93"/>
        <v>109530</v>
      </c>
      <c r="K220" s="44">
        <v>0</v>
      </c>
      <c r="L220" s="38">
        <v>0</v>
      </c>
      <c r="M220" s="40">
        <f t="shared" si="103"/>
        <v>0</v>
      </c>
      <c r="N220" s="44">
        <v>0</v>
      </c>
      <c r="O220" s="38">
        <v>0</v>
      </c>
      <c r="P220" s="40">
        <f t="shared" si="95"/>
        <v>0</v>
      </c>
      <c r="Q220" s="41">
        <f t="shared" si="96"/>
        <v>109530</v>
      </c>
    </row>
    <row r="221" spans="1:17" ht="12.75" customHeight="1" x14ac:dyDescent="0.2">
      <c r="A221" s="111"/>
      <c r="B221" s="113"/>
      <c r="C221" s="115"/>
      <c r="D221" s="36"/>
      <c r="E221" s="42">
        <v>28552.31</v>
      </c>
      <c r="F221" s="43">
        <v>9999.93</v>
      </c>
      <c r="G221" s="43">
        <v>21174.15</v>
      </c>
      <c r="H221" s="43">
        <v>0</v>
      </c>
      <c r="I221" s="43"/>
      <c r="J221" s="34">
        <f t="shared" si="93"/>
        <v>59726.390000000007</v>
      </c>
      <c r="K221" s="55"/>
      <c r="L221" s="43"/>
      <c r="M221" s="34">
        <f t="shared" si="103"/>
        <v>0</v>
      </c>
      <c r="N221" s="55"/>
      <c r="O221" s="43"/>
      <c r="P221" s="34">
        <f t="shared" si="95"/>
        <v>0</v>
      </c>
      <c r="Q221" s="35">
        <f t="shared" si="96"/>
        <v>59726.390000000007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93"/>
        <v>2000</v>
      </c>
      <c r="K222" s="44">
        <v>416892</v>
      </c>
      <c r="L222" s="38">
        <v>0</v>
      </c>
      <c r="M222" s="40">
        <f t="shared" si="103"/>
        <v>416892</v>
      </c>
      <c r="N222" s="44">
        <v>0</v>
      </c>
      <c r="O222" s="38">
        <v>0</v>
      </c>
      <c r="P222" s="40">
        <f t="shared" si="95"/>
        <v>0</v>
      </c>
      <c r="Q222" s="41">
        <f t="shared" si="96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93"/>
        <v>0</v>
      </c>
      <c r="K223" s="56">
        <v>0</v>
      </c>
      <c r="L223" s="45"/>
      <c r="M223" s="24">
        <f t="shared" si="103"/>
        <v>0</v>
      </c>
      <c r="N223" s="56"/>
      <c r="O223" s="45"/>
      <c r="P223" s="24">
        <f t="shared" si="95"/>
        <v>0</v>
      </c>
      <c r="Q223" s="25">
        <f t="shared" si="96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106">F227+F229+F231+F233+F235+F237+F239+F241+F243+F245</f>
        <v>43143</v>
      </c>
      <c r="G225" s="17">
        <f t="shared" si="106"/>
        <v>42583</v>
      </c>
      <c r="H225" s="17">
        <f t="shared" si="106"/>
        <v>10638</v>
      </c>
      <c r="I225" s="17">
        <f t="shared" si="106"/>
        <v>0</v>
      </c>
      <c r="J225" s="19">
        <f t="shared" ref="J225:J246" si="107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108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109">SUM(N225:O225)</f>
        <v>0</v>
      </c>
      <c r="Q225" s="20">
        <f t="shared" ref="Q225:Q246" si="110">P225+M225+J225</f>
        <v>215463</v>
      </c>
    </row>
    <row r="226" spans="1:17" ht="13.5" thickBot="1" x14ac:dyDescent="0.25">
      <c r="A226" s="126"/>
      <c r="B226" s="127"/>
      <c r="C226" s="129"/>
      <c r="D226" s="122"/>
      <c r="E226" s="21">
        <f>E228+E230+E232+E234+E236+E238+E240+E242+E244+E246</f>
        <v>71834.75</v>
      </c>
      <c r="F226" s="22">
        <f t="shared" si="106"/>
        <v>26106.11</v>
      </c>
      <c r="G226" s="22">
        <f t="shared" si="106"/>
        <v>24768.38</v>
      </c>
      <c r="H226" s="22">
        <f t="shared" si="106"/>
        <v>8412.0499999999993</v>
      </c>
      <c r="I226" s="22">
        <f t="shared" si="106"/>
        <v>0</v>
      </c>
      <c r="J226" s="24">
        <f t="shared" si="107"/>
        <v>131121.29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108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109"/>
        <v>0</v>
      </c>
      <c r="Q226" s="25">
        <f t="shared" si="110"/>
        <v>131121.29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107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109"/>
        <v>0</v>
      </c>
      <c r="Q227" s="30">
        <f t="shared" si="110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920</v>
      </c>
      <c r="I228" s="43"/>
      <c r="J228" s="34">
        <f t="shared" si="107"/>
        <v>920</v>
      </c>
      <c r="K228" s="55"/>
      <c r="L228" s="43"/>
      <c r="M228" s="34">
        <f t="shared" si="108"/>
        <v>0</v>
      </c>
      <c r="N228" s="55"/>
      <c r="O228" s="43"/>
      <c r="P228" s="34">
        <f t="shared" si="109"/>
        <v>0</v>
      </c>
      <c r="Q228" s="35">
        <f t="shared" si="110"/>
        <v>920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107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09"/>
        <v>0</v>
      </c>
      <c r="Q229" s="41">
        <f t="shared" si="110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775</v>
      </c>
      <c r="I230" s="43"/>
      <c r="J230" s="34">
        <f t="shared" si="107"/>
        <v>775</v>
      </c>
      <c r="K230" s="55"/>
      <c r="L230" s="43"/>
      <c r="M230" s="34">
        <f t="shared" si="108"/>
        <v>0</v>
      </c>
      <c r="N230" s="55"/>
      <c r="O230" s="43"/>
      <c r="P230" s="34">
        <f t="shared" si="109"/>
        <v>0</v>
      </c>
      <c r="Q230" s="35">
        <f t="shared" si="110"/>
        <v>775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107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09"/>
        <v>0</v>
      </c>
      <c r="Q231" s="41">
        <f t="shared" si="110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107"/>
        <v>375.26</v>
      </c>
      <c r="K232" s="55"/>
      <c r="L232" s="43"/>
      <c r="M232" s="34">
        <f t="shared" si="108"/>
        <v>0</v>
      </c>
      <c r="N232" s="55"/>
      <c r="O232" s="43"/>
      <c r="P232" s="34">
        <f t="shared" si="109"/>
        <v>0</v>
      </c>
      <c r="Q232" s="35">
        <f t="shared" si="110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107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09"/>
        <v>0</v>
      </c>
      <c r="Q233" s="41">
        <f t="shared" si="110"/>
        <v>26789</v>
      </c>
    </row>
    <row r="234" spans="1:17" x14ac:dyDescent="0.2">
      <c r="A234" s="111"/>
      <c r="B234" s="113"/>
      <c r="C234" s="115"/>
      <c r="D234" s="36"/>
      <c r="E234" s="42">
        <v>11018.04</v>
      </c>
      <c r="F234" s="43">
        <v>3588.82</v>
      </c>
      <c r="G234" s="43"/>
      <c r="H234" s="43">
        <v>53.51</v>
      </c>
      <c r="I234" s="43"/>
      <c r="J234" s="34">
        <f t="shared" si="107"/>
        <v>14660.37</v>
      </c>
      <c r="K234" s="55"/>
      <c r="L234" s="43"/>
      <c r="M234" s="34">
        <f t="shared" si="108"/>
        <v>0</v>
      </c>
      <c r="N234" s="55"/>
      <c r="O234" s="43"/>
      <c r="P234" s="34">
        <f t="shared" si="109"/>
        <v>0</v>
      </c>
      <c r="Q234" s="35">
        <f t="shared" si="110"/>
        <v>14660.37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107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9"/>
        <v>0</v>
      </c>
      <c r="Q235" s="41">
        <f t="shared" si="110"/>
        <v>158383</v>
      </c>
    </row>
    <row r="236" spans="1:17" x14ac:dyDescent="0.2">
      <c r="A236" s="111"/>
      <c r="B236" s="113"/>
      <c r="C236" s="115"/>
      <c r="D236" s="36"/>
      <c r="E236" s="42">
        <v>60816.71</v>
      </c>
      <c r="F236" s="43">
        <v>22517.29</v>
      </c>
      <c r="G236" s="43">
        <v>11531.44</v>
      </c>
      <c r="H236" s="43">
        <v>1804.14</v>
      </c>
      <c r="I236" s="43"/>
      <c r="J236" s="34">
        <f t="shared" si="107"/>
        <v>96669.58</v>
      </c>
      <c r="K236" s="55"/>
      <c r="L236" s="43"/>
      <c r="M236" s="34">
        <f t="shared" si="108"/>
        <v>0</v>
      </c>
      <c r="N236" s="55"/>
      <c r="O236" s="43"/>
      <c r="P236" s="34">
        <f t="shared" si="109"/>
        <v>0</v>
      </c>
      <c r="Q236" s="35">
        <f t="shared" si="110"/>
        <v>96669.58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107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9"/>
        <v>0</v>
      </c>
      <c r="Q237" s="41">
        <f t="shared" si="110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8994.9599999999991</v>
      </c>
      <c r="H238" s="43"/>
      <c r="I238" s="43"/>
      <c r="J238" s="34">
        <f t="shared" si="107"/>
        <v>8994.9599999999991</v>
      </c>
      <c r="K238" s="55"/>
      <c r="L238" s="43"/>
      <c r="M238" s="34">
        <f t="shared" si="108"/>
        <v>0</v>
      </c>
      <c r="N238" s="55"/>
      <c r="O238" s="43"/>
      <c r="P238" s="34">
        <f t="shared" si="109"/>
        <v>0</v>
      </c>
      <c r="Q238" s="35">
        <f t="shared" si="110"/>
        <v>8994.9599999999991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107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9"/>
        <v>0</v>
      </c>
      <c r="Q239" s="41">
        <f t="shared" si="110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3866.72</v>
      </c>
      <c r="H240" s="43"/>
      <c r="I240" s="43"/>
      <c r="J240" s="34">
        <f t="shared" si="107"/>
        <v>3866.72</v>
      </c>
      <c r="K240" s="55"/>
      <c r="L240" s="43"/>
      <c r="M240" s="34">
        <f t="shared" si="108"/>
        <v>0</v>
      </c>
      <c r="N240" s="55"/>
      <c r="O240" s="43"/>
      <c r="P240" s="34">
        <f t="shared" si="109"/>
        <v>0</v>
      </c>
      <c r="Q240" s="35">
        <f t="shared" si="110"/>
        <v>3866.72</v>
      </c>
    </row>
    <row r="241" spans="1:17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107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9"/>
        <v>0</v>
      </c>
      <c r="Q241" s="41">
        <f t="shared" si="110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>
        <v>211.68</v>
      </c>
      <c r="I242" s="43"/>
      <c r="J242" s="34">
        <f t="shared" si="107"/>
        <v>211.68</v>
      </c>
      <c r="K242" s="55"/>
      <c r="L242" s="43"/>
      <c r="M242" s="34">
        <f t="shared" si="108"/>
        <v>0</v>
      </c>
      <c r="N242" s="55"/>
      <c r="O242" s="43"/>
      <c r="P242" s="34">
        <f t="shared" si="109"/>
        <v>0</v>
      </c>
      <c r="Q242" s="35">
        <f t="shared" si="110"/>
        <v>211.68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107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9"/>
        <v>0</v>
      </c>
      <c r="Q243" s="41">
        <f t="shared" si="110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>
        <v>165.72</v>
      </c>
      <c r="I244" s="43"/>
      <c r="J244" s="34">
        <f t="shared" si="107"/>
        <v>165.72</v>
      </c>
      <c r="K244" s="55"/>
      <c r="L244" s="43"/>
      <c r="M244" s="34">
        <f t="shared" si="108"/>
        <v>0</v>
      </c>
      <c r="N244" s="55"/>
      <c r="O244" s="43"/>
      <c r="P244" s="34">
        <f t="shared" si="109"/>
        <v>0</v>
      </c>
      <c r="Q244" s="35">
        <f t="shared" si="110"/>
        <v>165.72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107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9"/>
        <v>0</v>
      </c>
      <c r="Q245" s="41">
        <f t="shared" si="110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4482</v>
      </c>
      <c r="I246" s="45"/>
      <c r="J246" s="24">
        <f t="shared" si="107"/>
        <v>4482</v>
      </c>
      <c r="K246" s="56"/>
      <c r="L246" s="45"/>
      <c r="M246" s="24">
        <f t="shared" si="108"/>
        <v>0</v>
      </c>
      <c r="N246" s="56"/>
      <c r="O246" s="45"/>
      <c r="P246" s="24">
        <f t="shared" si="109"/>
        <v>0</v>
      </c>
      <c r="Q246" s="25">
        <f t="shared" si="110"/>
        <v>4482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11">F250+F252+F254+F256+F258+F260+F262+F264+F266</f>
        <v>0</v>
      </c>
      <c r="G248" s="17">
        <f>G250+G252+G254+G256+G258+G260+G262+G264+G266</f>
        <v>96826</v>
      </c>
      <c r="H248" s="17">
        <f t="shared" si="111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75901</v>
      </c>
      <c r="P248" s="19">
        <f>SUM(N248:O248)</f>
        <v>75901</v>
      </c>
      <c r="Q248" s="20">
        <f>P248+M248+J248</f>
        <v>213128</v>
      </c>
    </row>
    <row r="249" spans="1:17" ht="13.5" thickBot="1" x14ac:dyDescent="0.25">
      <c r="A249" s="126"/>
      <c r="B249" s="127"/>
      <c r="C249" s="129"/>
      <c r="D249" s="122"/>
      <c r="E249" s="21">
        <f t="shared" si="111"/>
        <v>0</v>
      </c>
      <c r="F249" s="22">
        <f t="shared" si="111"/>
        <v>0</v>
      </c>
      <c r="G249" s="22">
        <f t="shared" si="111"/>
        <v>45892.56</v>
      </c>
      <c r="H249" s="22">
        <f t="shared" si="111"/>
        <v>0</v>
      </c>
      <c r="I249" s="22">
        <f t="shared" si="111"/>
        <v>9528.99</v>
      </c>
      <c r="J249" s="24">
        <f t="shared" ref="J249:J267" si="112">SUM(E249:I249)</f>
        <v>55421.549999999996</v>
      </c>
      <c r="K249" s="53">
        <f>K251+K253+K255+K257+K259+K261+K263+K265+K267</f>
        <v>14590.58</v>
      </c>
      <c r="L249" s="22">
        <f>L251+L253+L255+L257+L259+L261+L263+L265+L267</f>
        <v>0</v>
      </c>
      <c r="M249" s="24">
        <f t="shared" ref="M249:M265" si="113">SUM(K249:L249)</f>
        <v>14590.58</v>
      </c>
      <c r="N249" s="53">
        <f>N251+N253+N255+N257+N259+N261+N263+N265+N267</f>
        <v>0</v>
      </c>
      <c r="O249" s="22">
        <f>O251+O253+O255+O257+O259+O261+O263+O265+O267</f>
        <v>50547.03</v>
      </c>
      <c r="P249" s="24">
        <f t="shared" ref="P249:P267" si="114">SUM(N249:O249)</f>
        <v>50547.03</v>
      </c>
      <c r="Q249" s="25">
        <f t="shared" ref="Q249:Q267" si="115">P249+M249+J249</f>
        <v>120559.16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12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14"/>
        <v>0</v>
      </c>
      <c r="Q250" s="30">
        <f t="shared" si="115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13"/>
        <v>0</v>
      </c>
      <c r="N251" s="55"/>
      <c r="O251" s="43"/>
      <c r="P251" s="34">
        <f t="shared" si="114"/>
        <v>0</v>
      </c>
      <c r="Q251" s="35">
        <f t="shared" si="115"/>
        <v>0</v>
      </c>
    </row>
    <row r="252" spans="1:17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12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14"/>
        <v>0</v>
      </c>
      <c r="Q252" s="41">
        <f t="shared" si="115"/>
        <v>96660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45892.56</v>
      </c>
      <c r="H253" s="43"/>
      <c r="I253" s="43"/>
      <c r="J253" s="34">
        <f t="shared" si="112"/>
        <v>45892.56</v>
      </c>
      <c r="K253" s="55"/>
      <c r="L253" s="43"/>
      <c r="M253" s="34">
        <f t="shared" si="113"/>
        <v>0</v>
      </c>
      <c r="N253" s="55"/>
      <c r="O253" s="43"/>
      <c r="P253" s="34">
        <f t="shared" si="114"/>
        <v>0</v>
      </c>
      <c r="Q253" s="35">
        <f t="shared" si="115"/>
        <v>45892.56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12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14"/>
        <v>28202</v>
      </c>
      <c r="Q254" s="41">
        <f t="shared" si="115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810.9</v>
      </c>
      <c r="J255" s="34">
        <f t="shared" si="112"/>
        <v>810.9</v>
      </c>
      <c r="K255" s="55"/>
      <c r="L255" s="43"/>
      <c r="M255" s="34">
        <f t="shared" si="113"/>
        <v>0</v>
      </c>
      <c r="N255" s="55"/>
      <c r="O255" s="43">
        <v>15018.19</v>
      </c>
      <c r="P255" s="34">
        <f t="shared" si="114"/>
        <v>15018.19</v>
      </c>
      <c r="Q255" s="35">
        <f t="shared" si="115"/>
        <v>15829.09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12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14"/>
        <v>0</v>
      </c>
      <c r="Q256" s="41">
        <f t="shared" si="115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12"/>
        <v>0</v>
      </c>
      <c r="K257" s="55">
        <v>0</v>
      </c>
      <c r="L257" s="43"/>
      <c r="M257" s="34">
        <f t="shared" si="113"/>
        <v>0</v>
      </c>
      <c r="N257" s="55"/>
      <c r="O257" s="43">
        <v>3782.85</v>
      </c>
      <c r="P257" s="34">
        <f t="shared" si="114"/>
        <v>3782.85</v>
      </c>
      <c r="Q257" s="35">
        <f t="shared" si="115"/>
        <v>3782.85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12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14"/>
        <v>0</v>
      </c>
      <c r="Q258" s="41">
        <f t="shared" si="115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>
        <v>0</v>
      </c>
      <c r="H259" s="43"/>
      <c r="I259" s="43"/>
      <c r="J259" s="34">
        <f t="shared" si="112"/>
        <v>0</v>
      </c>
      <c r="K259" s="55">
        <v>14590.58</v>
      </c>
      <c r="L259" s="43"/>
      <c r="M259" s="34">
        <f t="shared" si="113"/>
        <v>14590.58</v>
      </c>
      <c r="N259" s="55"/>
      <c r="O259" s="43"/>
      <c r="P259" s="34">
        <f t="shared" si="114"/>
        <v>0</v>
      </c>
      <c r="Q259" s="35">
        <f t="shared" si="115"/>
        <v>14590.58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12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14"/>
        <v>0</v>
      </c>
      <c r="Q260" s="41">
        <f t="shared" si="115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2424.5</v>
      </c>
      <c r="J261" s="34">
        <f t="shared" si="112"/>
        <v>2424.5</v>
      </c>
      <c r="K261" s="55"/>
      <c r="L261" s="43"/>
      <c r="M261" s="34">
        <f t="shared" si="113"/>
        <v>0</v>
      </c>
      <c r="N261" s="55"/>
      <c r="O261" s="43"/>
      <c r="P261" s="34">
        <f t="shared" si="114"/>
        <v>0</v>
      </c>
      <c r="Q261" s="35">
        <f t="shared" si="115"/>
        <v>2424.5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12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14"/>
        <v>14985</v>
      </c>
      <c r="Q262" s="41">
        <f t="shared" si="115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2944</v>
      </c>
      <c r="J263" s="34">
        <f t="shared" si="112"/>
        <v>2944</v>
      </c>
      <c r="K263" s="55"/>
      <c r="L263" s="43"/>
      <c r="M263" s="34">
        <f t="shared" si="113"/>
        <v>0</v>
      </c>
      <c r="N263" s="55"/>
      <c r="O263" s="43">
        <v>9973.02</v>
      </c>
      <c r="P263" s="34">
        <f t="shared" si="114"/>
        <v>9973.02</v>
      </c>
      <c r="Q263" s="35">
        <f t="shared" si="115"/>
        <v>12917.02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12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14"/>
        <v>16394</v>
      </c>
      <c r="Q264" s="41">
        <f t="shared" si="115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3349.59</v>
      </c>
      <c r="J265" s="34">
        <f t="shared" si="112"/>
        <v>3349.59</v>
      </c>
      <c r="K265" s="55"/>
      <c r="L265" s="43"/>
      <c r="M265" s="34">
        <f t="shared" si="113"/>
        <v>0</v>
      </c>
      <c r="N265" s="55"/>
      <c r="O265" s="43">
        <v>10911.2</v>
      </c>
      <c r="P265" s="34">
        <f t="shared" si="114"/>
        <v>10911.2</v>
      </c>
      <c r="Q265" s="35">
        <f t="shared" si="115"/>
        <v>14260.79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12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14"/>
        <v>16320</v>
      </c>
      <c r="Q266" s="41">
        <f t="shared" si="115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12"/>
        <v>0</v>
      </c>
      <c r="K267" s="56"/>
      <c r="L267" s="45"/>
      <c r="M267" s="24">
        <v>0</v>
      </c>
      <c r="N267" s="56"/>
      <c r="O267" s="45">
        <v>10861.77</v>
      </c>
      <c r="P267" s="24">
        <f t="shared" si="114"/>
        <v>10861.77</v>
      </c>
      <c r="Q267" s="25">
        <f t="shared" si="115"/>
        <v>10861.77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16">E271+E273+E275+E277+E295+E297+E299+E323+E325+E327</f>
        <v>308417</v>
      </c>
      <c r="F269" s="17">
        <f t="shared" si="116"/>
        <v>111055</v>
      </c>
      <c r="G269" s="17">
        <f>G271+G273+G275+G277+G295+G297+G299+G323+G325+G327</f>
        <v>102387</v>
      </c>
      <c r="H269" s="17">
        <f t="shared" ref="H269:I270" si="117">H271+H273+H275+H277+H295+H297+H299+H323+H325+H327</f>
        <v>9156</v>
      </c>
      <c r="I269" s="17">
        <f t="shared" si="117"/>
        <v>0</v>
      </c>
      <c r="J269" s="19">
        <f>SUM(E269:I269)</f>
        <v>531015</v>
      </c>
      <c r="K269" s="52">
        <f t="shared" ref="K269:L270" si="118">K271+K273+K275+K277+K295+K297+K299+K323+K325+K327</f>
        <v>810</v>
      </c>
      <c r="L269" s="17">
        <f t="shared" si="118"/>
        <v>0</v>
      </c>
      <c r="M269" s="19">
        <f>SUM(K269:L269)</f>
        <v>810</v>
      </c>
      <c r="N269" s="52">
        <f t="shared" ref="N269:O270" si="119">N271+N273+N275+N277+N295+N297+N299+N323+N325+N327</f>
        <v>0</v>
      </c>
      <c r="O269" s="17">
        <f t="shared" si="119"/>
        <v>0</v>
      </c>
      <c r="P269" s="18">
        <f>SUM(N269:O269)</f>
        <v>0</v>
      </c>
      <c r="Q269" s="62">
        <f>P269+M269+J269</f>
        <v>531825</v>
      </c>
    </row>
    <row r="270" spans="1:17" ht="13.5" thickBot="1" x14ac:dyDescent="0.25">
      <c r="A270" s="126"/>
      <c r="B270" s="127"/>
      <c r="C270" s="129"/>
      <c r="D270" s="122"/>
      <c r="E270" s="21">
        <f t="shared" si="116"/>
        <v>190672.97</v>
      </c>
      <c r="F270" s="22">
        <f t="shared" si="116"/>
        <v>68075.240000000005</v>
      </c>
      <c r="G270" s="22">
        <f>G272+G274+G276+G278+G296+G298+G300+G324+G326+G328</f>
        <v>75291.100000000006</v>
      </c>
      <c r="H270" s="22">
        <f t="shared" si="117"/>
        <v>4764.49</v>
      </c>
      <c r="I270" s="22">
        <f t="shared" si="117"/>
        <v>0</v>
      </c>
      <c r="J270" s="24">
        <f>SUM(E270:I270)</f>
        <v>338803.80000000005</v>
      </c>
      <c r="K270" s="53">
        <f t="shared" si="118"/>
        <v>806.4</v>
      </c>
      <c r="L270" s="22">
        <f t="shared" si="118"/>
        <v>0</v>
      </c>
      <c r="M270" s="24">
        <f>SUM(K270:L270)</f>
        <v>806.4</v>
      </c>
      <c r="N270" s="53">
        <f t="shared" si="119"/>
        <v>0</v>
      </c>
      <c r="O270" s="22">
        <f t="shared" si="119"/>
        <v>0</v>
      </c>
      <c r="P270" s="23">
        <f>SUM(N270:O270)</f>
        <v>0</v>
      </c>
      <c r="Q270" s="63">
        <f>P270+M270+J270</f>
        <v>339610.20000000007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20">SUM(E271:I271)</f>
        <v>419472</v>
      </c>
      <c r="K271" s="54"/>
      <c r="L271" s="27">
        <v>0</v>
      </c>
      <c r="M271" s="29">
        <f t="shared" ref="M271:M283" si="121">SUM(K271:L271)</f>
        <v>0</v>
      </c>
      <c r="N271" s="54">
        <v>0</v>
      </c>
      <c r="O271" s="27">
        <v>0</v>
      </c>
      <c r="P271" s="28">
        <f t="shared" ref="P271:P327" si="122">SUM(N271:O271)</f>
        <v>0</v>
      </c>
      <c r="Q271" s="64">
        <f t="shared" ref="Q271:Q328" si="123">P271+M271+J271</f>
        <v>419472</v>
      </c>
    </row>
    <row r="272" spans="1:17" x14ac:dyDescent="0.2">
      <c r="A272" s="111"/>
      <c r="B272" s="113"/>
      <c r="C272" s="115"/>
      <c r="D272" s="36"/>
      <c r="E272" s="42">
        <v>190672.97</v>
      </c>
      <c r="F272" s="43">
        <v>68075.240000000005</v>
      </c>
      <c r="G272" s="43"/>
      <c r="H272" s="43"/>
      <c r="I272" s="43"/>
      <c r="J272" s="34">
        <f t="shared" si="120"/>
        <v>258748.21000000002</v>
      </c>
      <c r="K272" s="55"/>
      <c r="L272" s="43"/>
      <c r="M272" s="34">
        <f t="shared" si="121"/>
        <v>0</v>
      </c>
      <c r="N272" s="55"/>
      <c r="O272" s="43"/>
      <c r="P272" s="33">
        <f t="shared" si="122"/>
        <v>0</v>
      </c>
      <c r="Q272" s="65">
        <f t="shared" si="123"/>
        <v>258748.21000000002</v>
      </c>
    </row>
    <row r="273" spans="1:17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20"/>
        <v>2000</v>
      </c>
      <c r="K273" s="44">
        <v>0</v>
      </c>
      <c r="L273" s="38">
        <v>0</v>
      </c>
      <c r="M273" s="40">
        <f t="shared" si="121"/>
        <v>0</v>
      </c>
      <c r="N273" s="44">
        <v>0</v>
      </c>
      <c r="O273" s="38">
        <v>0</v>
      </c>
      <c r="P273" s="39">
        <f t="shared" si="122"/>
        <v>0</v>
      </c>
      <c r="Q273" s="66">
        <f t="shared" si="123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1206.18</v>
      </c>
      <c r="H274" s="43"/>
      <c r="I274" s="43"/>
      <c r="J274" s="34">
        <f t="shared" si="120"/>
        <v>1206.18</v>
      </c>
      <c r="K274" s="55"/>
      <c r="L274" s="43"/>
      <c r="M274" s="34">
        <f t="shared" si="121"/>
        <v>0</v>
      </c>
      <c r="N274" s="55"/>
      <c r="O274" s="43"/>
      <c r="P274" s="33">
        <f t="shared" si="122"/>
        <v>0</v>
      </c>
      <c r="Q274" s="65">
        <f t="shared" si="123"/>
        <v>1206.18</v>
      </c>
    </row>
    <row r="275" spans="1:17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20"/>
        <v>9630</v>
      </c>
      <c r="K275" s="44">
        <v>0</v>
      </c>
      <c r="L275" s="38">
        <v>0</v>
      </c>
      <c r="M275" s="40">
        <f t="shared" si="121"/>
        <v>0</v>
      </c>
      <c r="N275" s="44">
        <v>0</v>
      </c>
      <c r="O275" s="38">
        <v>0</v>
      </c>
      <c r="P275" s="39">
        <f t="shared" si="122"/>
        <v>0</v>
      </c>
      <c r="Q275" s="66">
        <f t="shared" si="123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10605.05</v>
      </c>
      <c r="H276" s="43"/>
      <c r="I276" s="43"/>
      <c r="J276" s="34">
        <f t="shared" si="120"/>
        <v>10605.05</v>
      </c>
      <c r="K276" s="55"/>
      <c r="L276" s="43"/>
      <c r="M276" s="34">
        <f t="shared" si="121"/>
        <v>0</v>
      </c>
      <c r="N276" s="55"/>
      <c r="O276" s="43"/>
      <c r="P276" s="33">
        <f t="shared" si="122"/>
        <v>0</v>
      </c>
      <c r="Q276" s="65">
        <f t="shared" si="123"/>
        <v>10605.05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24">E279+E281+E283+E285+E287+E289+E291+E293</f>
        <v>0</v>
      </c>
      <c r="F277" s="38">
        <f t="shared" si="124"/>
        <v>0</v>
      </c>
      <c r="G277" s="38">
        <f t="shared" si="124"/>
        <v>20300</v>
      </c>
      <c r="H277" s="38">
        <f t="shared" si="124"/>
        <v>0</v>
      </c>
      <c r="I277" s="38">
        <f t="shared" si="124"/>
        <v>0</v>
      </c>
      <c r="J277" s="40">
        <f t="shared" si="120"/>
        <v>20300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21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22"/>
        <v>0</v>
      </c>
      <c r="Q277" s="66">
        <f t="shared" si="123"/>
        <v>20300</v>
      </c>
    </row>
    <row r="278" spans="1:17" x14ac:dyDescent="0.2">
      <c r="A278" s="111"/>
      <c r="B278" s="113"/>
      <c r="C278" s="115"/>
      <c r="D278" s="36"/>
      <c r="E278" s="31">
        <f t="shared" si="124"/>
        <v>0</v>
      </c>
      <c r="F278" s="32">
        <f t="shared" si="124"/>
        <v>0</v>
      </c>
      <c r="G278" s="32">
        <f t="shared" si="124"/>
        <v>10204.34</v>
      </c>
      <c r="H278" s="32">
        <f t="shared" si="124"/>
        <v>0</v>
      </c>
      <c r="I278" s="32">
        <f t="shared" si="124"/>
        <v>0</v>
      </c>
      <c r="J278" s="34">
        <f t="shared" si="120"/>
        <v>10204.34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21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22"/>
        <v>0</v>
      </c>
      <c r="Q278" s="65">
        <f t="shared" si="123"/>
        <v>10204.34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5000</v>
      </c>
      <c r="H279" s="38">
        <v>0</v>
      </c>
      <c r="I279" s="38">
        <v>0</v>
      </c>
      <c r="J279" s="40">
        <f t="shared" si="120"/>
        <v>5000</v>
      </c>
      <c r="K279" s="44">
        <v>0</v>
      </c>
      <c r="L279" s="38">
        <v>0</v>
      </c>
      <c r="M279" s="40">
        <f t="shared" si="121"/>
        <v>0</v>
      </c>
      <c r="N279" s="44">
        <v>0</v>
      </c>
      <c r="O279" s="38">
        <v>0</v>
      </c>
      <c r="P279" s="39">
        <f t="shared" si="122"/>
        <v>0</v>
      </c>
      <c r="Q279" s="66">
        <f t="shared" si="123"/>
        <v>5000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3791.79</v>
      </c>
      <c r="H280" s="43"/>
      <c r="I280" s="43"/>
      <c r="J280" s="34">
        <f t="shared" si="120"/>
        <v>3791.79</v>
      </c>
      <c r="K280" s="55"/>
      <c r="L280" s="43"/>
      <c r="M280" s="34">
        <f t="shared" si="121"/>
        <v>0</v>
      </c>
      <c r="N280" s="55"/>
      <c r="O280" s="43"/>
      <c r="P280" s="33">
        <f t="shared" si="122"/>
        <v>0</v>
      </c>
      <c r="Q280" s="65">
        <f t="shared" si="123"/>
        <v>3791.79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20"/>
        <v>150</v>
      </c>
      <c r="K281" s="44">
        <v>0</v>
      </c>
      <c r="L281" s="38">
        <v>0</v>
      </c>
      <c r="M281" s="40">
        <f t="shared" si="121"/>
        <v>0</v>
      </c>
      <c r="N281" s="44">
        <v>0</v>
      </c>
      <c r="O281" s="38">
        <v>0</v>
      </c>
      <c r="P281" s="39">
        <f t="shared" si="122"/>
        <v>0</v>
      </c>
      <c r="Q281" s="66">
        <f t="shared" si="123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20"/>
        <v>10.99</v>
      </c>
      <c r="K282" s="55"/>
      <c r="L282" s="43"/>
      <c r="M282" s="34">
        <f t="shared" si="121"/>
        <v>0</v>
      </c>
      <c r="N282" s="55"/>
      <c r="O282" s="43"/>
      <c r="P282" s="33">
        <f t="shared" si="122"/>
        <v>0</v>
      </c>
      <c r="Q282" s="65">
        <f t="shared" si="123"/>
        <v>10.99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20"/>
        <v>1850</v>
      </c>
      <c r="K283" s="44">
        <v>0</v>
      </c>
      <c r="L283" s="38">
        <v>0</v>
      </c>
      <c r="M283" s="40">
        <f t="shared" si="121"/>
        <v>0</v>
      </c>
      <c r="N283" s="44">
        <v>0</v>
      </c>
      <c r="O283" s="38">
        <v>0</v>
      </c>
      <c r="P283" s="39">
        <f t="shared" si="122"/>
        <v>0</v>
      </c>
      <c r="Q283" s="66">
        <f t="shared" si="123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20"/>
        <v>160.76</v>
      </c>
      <c r="K284" s="55"/>
      <c r="L284" s="43"/>
      <c r="M284" s="34">
        <f t="shared" ref="M284:M327" si="125">SUM(K284:L284)</f>
        <v>0</v>
      </c>
      <c r="N284" s="55"/>
      <c r="O284" s="43"/>
      <c r="P284" s="33">
        <f t="shared" si="122"/>
        <v>0</v>
      </c>
      <c r="Q284" s="65">
        <f t="shared" si="123"/>
        <v>160.76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20"/>
        <v>0</v>
      </c>
      <c r="K285" s="44">
        <v>0</v>
      </c>
      <c r="L285" s="38">
        <v>0</v>
      </c>
      <c r="M285" s="40">
        <f t="shared" si="125"/>
        <v>0</v>
      </c>
      <c r="N285" s="44">
        <v>0</v>
      </c>
      <c r="O285" s="38">
        <v>0</v>
      </c>
      <c r="P285" s="39">
        <f t="shared" si="122"/>
        <v>0</v>
      </c>
      <c r="Q285" s="66">
        <f t="shared" si="123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20"/>
        <v>0</v>
      </c>
      <c r="K286" s="55"/>
      <c r="L286" s="43"/>
      <c r="M286" s="34">
        <f t="shared" si="125"/>
        <v>0</v>
      </c>
      <c r="N286" s="55"/>
      <c r="O286" s="43"/>
      <c r="P286" s="33">
        <f t="shared" si="122"/>
        <v>0</v>
      </c>
      <c r="Q286" s="65">
        <f t="shared" si="123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20"/>
        <v>8000</v>
      </c>
      <c r="K287" s="44">
        <v>0</v>
      </c>
      <c r="L287" s="38">
        <v>0</v>
      </c>
      <c r="M287" s="40">
        <f t="shared" si="125"/>
        <v>0</v>
      </c>
      <c r="N287" s="44">
        <v>0</v>
      </c>
      <c r="O287" s="38">
        <v>0</v>
      </c>
      <c r="P287" s="39">
        <f t="shared" si="122"/>
        <v>0</v>
      </c>
      <c r="Q287" s="66">
        <f t="shared" si="123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4372.54</v>
      </c>
      <c r="H288" s="43"/>
      <c r="I288" s="43"/>
      <c r="J288" s="34">
        <f t="shared" si="120"/>
        <v>4372.54</v>
      </c>
      <c r="K288" s="55"/>
      <c r="L288" s="43"/>
      <c r="M288" s="34">
        <f t="shared" si="125"/>
        <v>0</v>
      </c>
      <c r="N288" s="55"/>
      <c r="O288" s="43"/>
      <c r="P288" s="33">
        <f t="shared" si="122"/>
        <v>0</v>
      </c>
      <c r="Q288" s="65">
        <f t="shared" si="123"/>
        <v>4372.54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20"/>
        <v>500</v>
      </c>
      <c r="K289" s="44">
        <v>0</v>
      </c>
      <c r="L289" s="38">
        <v>0</v>
      </c>
      <c r="M289" s="40">
        <f t="shared" si="125"/>
        <v>0</v>
      </c>
      <c r="N289" s="44">
        <v>0</v>
      </c>
      <c r="O289" s="38">
        <v>0</v>
      </c>
      <c r="P289" s="39">
        <f t="shared" si="122"/>
        <v>0</v>
      </c>
      <c r="Q289" s="66">
        <f t="shared" si="123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563.69000000000005</v>
      </c>
      <c r="H290" s="43"/>
      <c r="I290" s="43"/>
      <c r="J290" s="34">
        <f t="shared" si="120"/>
        <v>563.69000000000005</v>
      </c>
      <c r="K290" s="55"/>
      <c r="L290" s="43"/>
      <c r="M290" s="34">
        <f t="shared" si="125"/>
        <v>0</v>
      </c>
      <c r="N290" s="55"/>
      <c r="O290" s="43"/>
      <c r="P290" s="33">
        <f t="shared" si="122"/>
        <v>0</v>
      </c>
      <c r="Q290" s="65">
        <f t="shared" si="123"/>
        <v>563.69000000000005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20"/>
        <v>500</v>
      </c>
      <c r="K291" s="44">
        <v>0</v>
      </c>
      <c r="L291" s="38">
        <v>0</v>
      </c>
      <c r="M291" s="40">
        <f t="shared" si="125"/>
        <v>0</v>
      </c>
      <c r="N291" s="44">
        <v>0</v>
      </c>
      <c r="O291" s="38">
        <v>0</v>
      </c>
      <c r="P291" s="39">
        <f t="shared" si="122"/>
        <v>0</v>
      </c>
      <c r="Q291" s="66">
        <f t="shared" si="123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0</v>
      </c>
      <c r="H292" s="43"/>
      <c r="I292" s="43"/>
      <c r="J292" s="34">
        <f t="shared" si="120"/>
        <v>0</v>
      </c>
      <c r="K292" s="55"/>
      <c r="L292" s="43"/>
      <c r="M292" s="34">
        <f t="shared" si="125"/>
        <v>0</v>
      </c>
      <c r="N292" s="55"/>
      <c r="O292" s="43"/>
      <c r="P292" s="33">
        <f t="shared" si="122"/>
        <v>0</v>
      </c>
      <c r="Q292" s="65">
        <f t="shared" si="123"/>
        <v>0</v>
      </c>
    </row>
    <row r="293" spans="1:17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20"/>
        <v>4300</v>
      </c>
      <c r="K293" s="44">
        <v>0</v>
      </c>
      <c r="L293" s="38">
        <v>0</v>
      </c>
      <c r="M293" s="40">
        <f t="shared" si="125"/>
        <v>0</v>
      </c>
      <c r="N293" s="44">
        <v>0</v>
      </c>
      <c r="O293" s="38">
        <v>0</v>
      </c>
      <c r="P293" s="39">
        <f t="shared" si="122"/>
        <v>0</v>
      </c>
      <c r="Q293" s="66">
        <f t="shared" si="123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1304.57</v>
      </c>
      <c r="H294" s="43"/>
      <c r="I294" s="43"/>
      <c r="J294" s="34">
        <f t="shared" si="120"/>
        <v>1304.57</v>
      </c>
      <c r="K294" s="55"/>
      <c r="L294" s="43"/>
      <c r="M294" s="34">
        <f t="shared" si="125"/>
        <v>0</v>
      </c>
      <c r="N294" s="55"/>
      <c r="O294" s="43"/>
      <c r="P294" s="33">
        <f t="shared" si="122"/>
        <v>0</v>
      </c>
      <c r="Q294" s="65">
        <f t="shared" si="123"/>
        <v>1304.57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20"/>
        <v>16300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2"/>
        <v>0</v>
      </c>
      <c r="Q295" s="66">
        <f t="shared" si="123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10820.48</v>
      </c>
      <c r="H296" s="43"/>
      <c r="I296" s="43"/>
      <c r="J296" s="34">
        <f t="shared" si="120"/>
        <v>10820.48</v>
      </c>
      <c r="K296" s="55"/>
      <c r="L296" s="43"/>
      <c r="M296" s="34">
        <f t="shared" si="125"/>
        <v>0</v>
      </c>
      <c r="N296" s="55"/>
      <c r="O296" s="43"/>
      <c r="P296" s="33">
        <f t="shared" si="122"/>
        <v>0</v>
      </c>
      <c r="Q296" s="65">
        <f t="shared" si="123"/>
        <v>10820.48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1550</v>
      </c>
      <c r="H297" s="38">
        <v>0</v>
      </c>
      <c r="I297" s="38">
        <v>0</v>
      </c>
      <c r="J297" s="40">
        <f t="shared" si="120"/>
        <v>1550</v>
      </c>
      <c r="K297" s="44">
        <v>0</v>
      </c>
      <c r="L297" s="38">
        <v>0</v>
      </c>
      <c r="M297" s="40">
        <f t="shared" si="125"/>
        <v>0</v>
      </c>
      <c r="N297" s="44">
        <v>0</v>
      </c>
      <c r="O297" s="38">
        <v>0</v>
      </c>
      <c r="P297" s="39">
        <f t="shared" si="122"/>
        <v>0</v>
      </c>
      <c r="Q297" s="66">
        <f t="shared" si="123"/>
        <v>1550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26">SUM(E298:I298)</f>
        <v>0</v>
      </c>
      <c r="K298" s="55"/>
      <c r="L298" s="43"/>
      <c r="M298" s="34">
        <f t="shared" si="125"/>
        <v>0</v>
      </c>
      <c r="N298" s="55"/>
      <c r="O298" s="43"/>
      <c r="P298" s="33">
        <f t="shared" si="122"/>
        <v>0</v>
      </c>
      <c r="Q298" s="65">
        <f t="shared" si="123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52607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26"/>
        <v>52607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25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22"/>
        <v>0</v>
      </c>
      <c r="Q299" s="66">
        <f t="shared" si="123"/>
        <v>52607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42455.05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26"/>
        <v>42455.05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25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22"/>
        <v>0</v>
      </c>
      <c r="Q300" s="65">
        <f t="shared" si="123"/>
        <v>42455.05</v>
      </c>
    </row>
    <row r="301" spans="1:17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26"/>
        <v>2000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2"/>
        <v>0</v>
      </c>
      <c r="Q301" s="66">
        <f t="shared" si="123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1039</v>
      </c>
      <c r="H302" s="43"/>
      <c r="I302" s="43"/>
      <c r="J302" s="34">
        <f t="shared" si="126"/>
        <v>1039</v>
      </c>
      <c r="K302" s="55"/>
      <c r="L302" s="43"/>
      <c r="M302" s="34">
        <f t="shared" si="125"/>
        <v>0</v>
      </c>
      <c r="N302" s="55"/>
      <c r="O302" s="43"/>
      <c r="P302" s="33">
        <f t="shared" si="122"/>
        <v>0</v>
      </c>
      <c r="Q302" s="65">
        <f t="shared" si="123"/>
        <v>1039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26"/>
        <v>5800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2"/>
        <v>0</v>
      </c>
      <c r="Q303" s="66">
        <f t="shared" si="123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2978.2</v>
      </c>
      <c r="H304" s="43"/>
      <c r="I304" s="43"/>
      <c r="J304" s="34">
        <f t="shared" si="126"/>
        <v>2978.2</v>
      </c>
      <c r="K304" s="55"/>
      <c r="L304" s="43"/>
      <c r="M304" s="34">
        <f t="shared" si="125"/>
        <v>0</v>
      </c>
      <c r="N304" s="55"/>
      <c r="O304" s="43"/>
      <c r="P304" s="33">
        <f t="shared" si="122"/>
        <v>0</v>
      </c>
      <c r="Q304" s="65">
        <f t="shared" si="123"/>
        <v>2978.2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1500</v>
      </c>
      <c r="H305" s="38">
        <v>0</v>
      </c>
      <c r="I305" s="38">
        <v>0</v>
      </c>
      <c r="J305" s="40">
        <f t="shared" si="126"/>
        <v>1500</v>
      </c>
      <c r="K305" s="44">
        <v>0</v>
      </c>
      <c r="L305" s="38">
        <v>0</v>
      </c>
      <c r="M305" s="40">
        <f t="shared" si="125"/>
        <v>0</v>
      </c>
      <c r="N305" s="44">
        <v>0</v>
      </c>
      <c r="O305" s="38">
        <v>0</v>
      </c>
      <c r="P305" s="39">
        <f t="shared" si="122"/>
        <v>0</v>
      </c>
      <c r="Q305" s="66">
        <f t="shared" si="123"/>
        <v>1500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1084.55</v>
      </c>
      <c r="H306" s="43"/>
      <c r="I306" s="43"/>
      <c r="J306" s="34">
        <f t="shared" si="126"/>
        <v>1084.55</v>
      </c>
      <c r="K306" s="55"/>
      <c r="L306" s="43"/>
      <c r="M306" s="34">
        <f t="shared" si="125"/>
        <v>0</v>
      </c>
      <c r="N306" s="55"/>
      <c r="O306" s="43"/>
      <c r="P306" s="33">
        <f t="shared" si="122"/>
        <v>0</v>
      </c>
      <c r="Q306" s="65">
        <f t="shared" si="123"/>
        <v>1084.55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26"/>
        <v>106</v>
      </c>
      <c r="K307" s="44">
        <v>0</v>
      </c>
      <c r="L307" s="38">
        <v>0</v>
      </c>
      <c r="M307" s="40">
        <f t="shared" si="125"/>
        <v>0</v>
      </c>
      <c r="N307" s="44">
        <v>0</v>
      </c>
      <c r="O307" s="38">
        <v>0</v>
      </c>
      <c r="P307" s="39">
        <f t="shared" si="122"/>
        <v>0</v>
      </c>
      <c r="Q307" s="66">
        <f t="shared" si="123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26"/>
        <v>100.55</v>
      </c>
      <c r="K308" s="55"/>
      <c r="L308" s="43"/>
      <c r="M308" s="34">
        <f t="shared" si="125"/>
        <v>0</v>
      </c>
      <c r="N308" s="55"/>
      <c r="O308" s="43"/>
      <c r="P308" s="33">
        <f t="shared" si="122"/>
        <v>0</v>
      </c>
      <c r="Q308" s="65">
        <f t="shared" si="123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26"/>
        <v>2300</v>
      </c>
      <c r="K309" s="44">
        <v>0</v>
      </c>
      <c r="L309" s="38">
        <v>0</v>
      </c>
      <c r="M309" s="40">
        <f t="shared" si="125"/>
        <v>0</v>
      </c>
      <c r="N309" s="44">
        <v>0</v>
      </c>
      <c r="O309" s="38">
        <v>0</v>
      </c>
      <c r="P309" s="39">
        <f t="shared" si="122"/>
        <v>0</v>
      </c>
      <c r="Q309" s="66">
        <f t="shared" si="123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2015.04</v>
      </c>
      <c r="H310" s="43"/>
      <c r="I310" s="43"/>
      <c r="J310" s="34">
        <f t="shared" si="126"/>
        <v>2015.04</v>
      </c>
      <c r="K310" s="55"/>
      <c r="L310" s="43"/>
      <c r="M310" s="34">
        <f t="shared" si="125"/>
        <v>0</v>
      </c>
      <c r="N310" s="55"/>
      <c r="O310" s="43"/>
      <c r="P310" s="33">
        <f t="shared" si="122"/>
        <v>0</v>
      </c>
      <c r="Q310" s="65">
        <f t="shared" si="123"/>
        <v>2015.04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26"/>
        <v>13700</v>
      </c>
      <c r="K311" s="44">
        <v>0</v>
      </c>
      <c r="L311" s="38">
        <v>0</v>
      </c>
      <c r="M311" s="40">
        <f t="shared" si="125"/>
        <v>0</v>
      </c>
      <c r="N311" s="44">
        <v>0</v>
      </c>
      <c r="O311" s="38">
        <v>0</v>
      </c>
      <c r="P311" s="39">
        <f t="shared" si="122"/>
        <v>0</v>
      </c>
      <c r="Q311" s="66">
        <f t="shared" si="123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17530.8</v>
      </c>
      <c r="H312" s="43"/>
      <c r="I312" s="43"/>
      <c r="J312" s="34">
        <f t="shared" si="126"/>
        <v>17530.8</v>
      </c>
      <c r="K312" s="55"/>
      <c r="L312" s="43"/>
      <c r="M312" s="34">
        <f t="shared" si="125"/>
        <v>0</v>
      </c>
      <c r="N312" s="55"/>
      <c r="O312" s="43"/>
      <c r="P312" s="33">
        <f t="shared" si="122"/>
        <v>0</v>
      </c>
      <c r="Q312" s="65">
        <f t="shared" si="123"/>
        <v>17530.8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26"/>
        <v>7200</v>
      </c>
      <c r="K313" s="44">
        <v>0</v>
      </c>
      <c r="L313" s="38">
        <v>0</v>
      </c>
      <c r="M313" s="40">
        <f t="shared" si="125"/>
        <v>0</v>
      </c>
      <c r="N313" s="44">
        <v>0</v>
      </c>
      <c r="O313" s="38">
        <v>0</v>
      </c>
      <c r="P313" s="39">
        <f t="shared" si="122"/>
        <v>0</v>
      </c>
      <c r="Q313" s="66">
        <f t="shared" si="123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5186.3599999999997</v>
      </c>
      <c r="H314" s="43"/>
      <c r="I314" s="43"/>
      <c r="J314" s="34">
        <f t="shared" si="126"/>
        <v>5186.3599999999997</v>
      </c>
      <c r="K314" s="55"/>
      <c r="L314" s="43"/>
      <c r="M314" s="34">
        <f t="shared" si="125"/>
        <v>0</v>
      </c>
      <c r="N314" s="55"/>
      <c r="O314" s="43"/>
      <c r="P314" s="33">
        <f t="shared" si="122"/>
        <v>0</v>
      </c>
      <c r="Q314" s="65">
        <f t="shared" si="123"/>
        <v>5186.3599999999997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26"/>
        <v>3000</v>
      </c>
      <c r="K315" s="44">
        <v>0</v>
      </c>
      <c r="L315" s="38">
        <v>0</v>
      </c>
      <c r="M315" s="40">
        <f t="shared" si="125"/>
        <v>0</v>
      </c>
      <c r="N315" s="44">
        <v>0</v>
      </c>
      <c r="O315" s="38">
        <v>0</v>
      </c>
      <c r="P315" s="39">
        <f t="shared" si="122"/>
        <v>0</v>
      </c>
      <c r="Q315" s="66">
        <f t="shared" si="123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1544.11</v>
      </c>
      <c r="H316" s="43"/>
      <c r="I316" s="43"/>
      <c r="J316" s="34">
        <f t="shared" si="126"/>
        <v>1544.11</v>
      </c>
      <c r="K316" s="55"/>
      <c r="L316" s="43"/>
      <c r="M316" s="34">
        <f t="shared" si="125"/>
        <v>0</v>
      </c>
      <c r="N316" s="55"/>
      <c r="O316" s="43"/>
      <c r="P316" s="33">
        <f t="shared" si="122"/>
        <v>0</v>
      </c>
      <c r="Q316" s="65">
        <f t="shared" si="123"/>
        <v>1544.11</v>
      </c>
    </row>
    <row r="317" spans="1:17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26"/>
        <v>16000</v>
      </c>
      <c r="K317" s="44">
        <v>0</v>
      </c>
      <c r="L317" s="38">
        <v>0</v>
      </c>
      <c r="M317" s="40">
        <f t="shared" si="125"/>
        <v>0</v>
      </c>
      <c r="N317" s="44">
        <v>0</v>
      </c>
      <c r="O317" s="38">
        <v>0</v>
      </c>
      <c r="P317" s="39">
        <f t="shared" si="122"/>
        <v>0</v>
      </c>
      <c r="Q317" s="66">
        <f t="shared" si="123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9982.5</v>
      </c>
      <c r="H318" s="43"/>
      <c r="I318" s="43"/>
      <c r="J318" s="34">
        <f t="shared" si="126"/>
        <v>9982.5</v>
      </c>
      <c r="K318" s="55"/>
      <c r="L318" s="43"/>
      <c r="M318" s="34">
        <f t="shared" si="125"/>
        <v>0</v>
      </c>
      <c r="N318" s="55"/>
      <c r="O318" s="43"/>
      <c r="P318" s="33">
        <f t="shared" si="122"/>
        <v>0</v>
      </c>
      <c r="Q318" s="65">
        <f t="shared" si="123"/>
        <v>9982.5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26"/>
        <v>0</v>
      </c>
      <c r="K319" s="44">
        <v>0</v>
      </c>
      <c r="L319" s="38">
        <v>0</v>
      </c>
      <c r="M319" s="40">
        <f t="shared" si="125"/>
        <v>0</v>
      </c>
      <c r="N319" s="44">
        <v>0</v>
      </c>
      <c r="O319" s="38">
        <v>0</v>
      </c>
      <c r="P319" s="39">
        <f t="shared" si="122"/>
        <v>0</v>
      </c>
      <c r="Q319" s="66">
        <f t="shared" si="123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26"/>
        <v>0</v>
      </c>
      <c r="K320" s="55"/>
      <c r="L320" s="43"/>
      <c r="M320" s="34">
        <f t="shared" si="125"/>
        <v>0</v>
      </c>
      <c r="N320" s="55"/>
      <c r="O320" s="43"/>
      <c r="P320" s="33">
        <f t="shared" si="122"/>
        <v>0</v>
      </c>
      <c r="Q320" s="65">
        <f t="shared" si="123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26"/>
        <v>1001</v>
      </c>
      <c r="K321" s="44">
        <v>0</v>
      </c>
      <c r="L321" s="38">
        <v>0</v>
      </c>
      <c r="M321" s="40">
        <f t="shared" si="125"/>
        <v>0</v>
      </c>
      <c r="N321" s="44">
        <v>0</v>
      </c>
      <c r="O321" s="38">
        <v>0</v>
      </c>
      <c r="P321" s="39">
        <f t="shared" si="122"/>
        <v>0</v>
      </c>
      <c r="Q321" s="66">
        <f t="shared" si="123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993.94</v>
      </c>
      <c r="H322" s="43"/>
      <c r="I322" s="43"/>
      <c r="J322" s="34">
        <f t="shared" si="126"/>
        <v>993.94</v>
      </c>
      <c r="K322" s="55"/>
      <c r="L322" s="43"/>
      <c r="M322" s="34">
        <f t="shared" si="125"/>
        <v>0</v>
      </c>
      <c r="N322" s="55"/>
      <c r="O322" s="43"/>
      <c r="P322" s="33">
        <f t="shared" si="122"/>
        <v>0</v>
      </c>
      <c r="Q322" s="65">
        <f t="shared" si="123"/>
        <v>993.94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26"/>
        <v>8506</v>
      </c>
      <c r="K323" s="44">
        <v>0</v>
      </c>
      <c r="L323" s="38">
        <v>0</v>
      </c>
      <c r="M323" s="40">
        <f t="shared" si="125"/>
        <v>0</v>
      </c>
      <c r="N323" s="44">
        <v>0</v>
      </c>
      <c r="O323" s="38">
        <v>0</v>
      </c>
      <c r="P323" s="39">
        <f t="shared" si="122"/>
        <v>0</v>
      </c>
      <c r="Q323" s="66">
        <f t="shared" si="123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4252.92</v>
      </c>
      <c r="I324" s="43"/>
      <c r="J324" s="34">
        <f t="shared" si="126"/>
        <v>4252.92</v>
      </c>
      <c r="K324" s="55"/>
      <c r="L324" s="43"/>
      <c r="M324" s="34">
        <f t="shared" si="125"/>
        <v>0</v>
      </c>
      <c r="N324" s="55"/>
      <c r="O324" s="43"/>
      <c r="P324" s="33">
        <f t="shared" si="122"/>
        <v>0</v>
      </c>
      <c r="Q324" s="65">
        <f t="shared" si="123"/>
        <v>4252.92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26"/>
        <v>650</v>
      </c>
      <c r="K325" s="44">
        <v>0</v>
      </c>
      <c r="L325" s="38">
        <v>0</v>
      </c>
      <c r="M325" s="40">
        <f t="shared" si="125"/>
        <v>0</v>
      </c>
      <c r="N325" s="44">
        <v>0</v>
      </c>
      <c r="O325" s="38">
        <v>0</v>
      </c>
      <c r="P325" s="39">
        <f t="shared" si="122"/>
        <v>0</v>
      </c>
      <c r="Q325" s="66">
        <f t="shared" si="123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511.57</v>
      </c>
      <c r="I326" s="43"/>
      <c r="J326" s="34">
        <f t="shared" si="126"/>
        <v>511.57</v>
      </c>
      <c r="K326" s="55"/>
      <c r="L326" s="43"/>
      <c r="M326" s="34">
        <f t="shared" si="125"/>
        <v>0</v>
      </c>
      <c r="N326" s="55"/>
      <c r="O326" s="43"/>
      <c r="P326" s="33">
        <f t="shared" si="122"/>
        <v>0</v>
      </c>
      <c r="Q326" s="65">
        <f t="shared" si="123"/>
        <v>511.57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26"/>
        <v>0</v>
      </c>
      <c r="K327" s="44">
        <v>810</v>
      </c>
      <c r="L327" s="38">
        <v>0</v>
      </c>
      <c r="M327" s="40">
        <f t="shared" si="125"/>
        <v>810</v>
      </c>
      <c r="N327" s="44">
        <v>0</v>
      </c>
      <c r="O327" s="38">
        <v>0</v>
      </c>
      <c r="P327" s="39">
        <f t="shared" si="122"/>
        <v>0</v>
      </c>
      <c r="Q327" s="66">
        <f t="shared" si="123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>
        <v>806.4</v>
      </c>
      <c r="L328" s="45"/>
      <c r="M328" s="24">
        <f>SUM(K328:L328)</f>
        <v>806.4</v>
      </c>
      <c r="N328" s="56"/>
      <c r="O328" s="45"/>
      <c r="P328" s="23">
        <f>SUM(N328:O328)</f>
        <v>0</v>
      </c>
      <c r="Q328" s="63">
        <f t="shared" si="123"/>
        <v>806.4</v>
      </c>
    </row>
  </sheetData>
  <sheetProtection sheet="1" objects="1" scenarios="1"/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"/>
  <sheetViews>
    <sheetView workbookViewId="0">
      <pane ySplit="5" topLeftCell="A274" activePane="bottomLeft" state="frozen"/>
      <selection pane="bottomLeft" activeCell="G289" sqref="G289"/>
    </sheetView>
  </sheetViews>
  <sheetFormatPr defaultColWidth="9.140625" defaultRowHeight="12.75" x14ac:dyDescent="0.2"/>
  <cols>
    <col min="1" max="1" width="5.7109375" style="46" customWidth="1"/>
    <col min="2" max="2" width="6.140625" style="46" customWidth="1"/>
    <col min="3" max="3" width="29.28515625" style="47" customWidth="1"/>
    <col min="4" max="4" width="7.85546875" style="9" customWidth="1"/>
    <col min="5" max="6" width="10.7109375" style="9" customWidth="1"/>
    <col min="7" max="7" width="12.42578125" style="9" customWidth="1"/>
    <col min="8" max="8" width="11" style="9" customWidth="1"/>
    <col min="9" max="9" width="9.7109375" style="9" customWidth="1"/>
    <col min="10" max="10" width="12.5703125" style="9" customWidth="1"/>
    <col min="11" max="11" width="11.7109375" style="9" customWidth="1"/>
    <col min="12" max="12" width="5.42578125" style="9" customWidth="1"/>
    <col min="13" max="13" width="11.5703125" style="9" customWidth="1"/>
    <col min="14" max="14" width="5.140625" style="9" customWidth="1"/>
    <col min="15" max="15" width="11.5703125" style="9" customWidth="1"/>
    <col min="16" max="16" width="11.42578125" style="9" customWidth="1"/>
    <col min="17" max="17" width="12.28515625" style="9" customWidth="1"/>
    <col min="18" max="18" width="9.140625" style="9"/>
    <col min="19" max="19" width="10" style="9" bestFit="1" customWidth="1"/>
    <col min="20" max="16384" width="9.140625" style="9"/>
  </cols>
  <sheetData>
    <row r="1" spans="1:19" s="1" customFormat="1" ht="15.75" customHeight="1" x14ac:dyDescent="0.2">
      <c r="A1" s="145" t="s">
        <v>259</v>
      </c>
      <c r="B1" s="145"/>
      <c r="C1" s="145"/>
      <c r="D1" s="146"/>
      <c r="E1" s="149" t="s">
        <v>0</v>
      </c>
      <c r="F1" s="150"/>
      <c r="G1" s="150"/>
      <c r="H1" s="150"/>
      <c r="I1" s="150"/>
      <c r="J1" s="150"/>
      <c r="K1" s="150" t="s">
        <v>1</v>
      </c>
      <c r="L1" s="150"/>
      <c r="M1" s="150"/>
      <c r="N1" s="150" t="s">
        <v>2</v>
      </c>
      <c r="O1" s="150"/>
      <c r="P1" s="150"/>
      <c r="Q1" s="151" t="s">
        <v>3</v>
      </c>
    </row>
    <row r="2" spans="1:19" s="1" customFormat="1" ht="15.75" customHeight="1" x14ac:dyDescent="0.2">
      <c r="A2" s="145"/>
      <c r="B2" s="145"/>
      <c r="C2" s="145"/>
      <c r="D2" s="146"/>
      <c r="E2" s="153">
        <v>610</v>
      </c>
      <c r="F2" s="139">
        <v>620</v>
      </c>
      <c r="G2" s="139">
        <v>630</v>
      </c>
      <c r="H2" s="139">
        <v>640</v>
      </c>
      <c r="I2" s="139">
        <v>650</v>
      </c>
      <c r="J2" s="139" t="s">
        <v>4</v>
      </c>
      <c r="K2" s="139">
        <v>710</v>
      </c>
      <c r="L2" s="139">
        <v>720</v>
      </c>
      <c r="M2" s="139" t="s">
        <v>4</v>
      </c>
      <c r="N2" s="139">
        <v>810</v>
      </c>
      <c r="O2" s="139">
        <v>820</v>
      </c>
      <c r="P2" s="139" t="s">
        <v>4</v>
      </c>
      <c r="Q2" s="152"/>
    </row>
    <row r="3" spans="1:19" s="1" customFormat="1" ht="15.75" customHeight="1" thickBot="1" x14ac:dyDescent="0.25">
      <c r="A3" s="147"/>
      <c r="B3" s="147"/>
      <c r="C3" s="147"/>
      <c r="D3" s="148"/>
      <c r="E3" s="154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" t="s">
        <v>5</v>
      </c>
    </row>
    <row r="4" spans="1:19" ht="19.5" customHeight="1" x14ac:dyDescent="0.2">
      <c r="A4" s="141" t="s">
        <v>260</v>
      </c>
      <c r="B4" s="142"/>
      <c r="C4" s="128" t="s">
        <v>6</v>
      </c>
      <c r="D4" s="3" t="s">
        <v>7</v>
      </c>
      <c r="E4" s="4">
        <f t="shared" ref="E4:I5" si="0">E6+E39+E58+E85+E96+E109+E116+E133+E146+E157+E184+E225+E248+E269</f>
        <v>908178</v>
      </c>
      <c r="F4" s="5">
        <f t="shared" si="0"/>
        <v>325269</v>
      </c>
      <c r="G4" s="5">
        <f t="shared" si="0"/>
        <v>1348106</v>
      </c>
      <c r="H4" s="5">
        <f t="shared" si="0"/>
        <v>194871</v>
      </c>
      <c r="I4" s="5">
        <f t="shared" si="0"/>
        <v>17666</v>
      </c>
      <c r="J4" s="6">
        <f t="shared" ref="J4:J9" si="1">SUM(E4:I4)</f>
        <v>2794090</v>
      </c>
      <c r="K4" s="5">
        <f>K6+K39+K58+K85+K96+K109+K116+K133+K146+K157+K184+K225+K248+K269</f>
        <v>906942</v>
      </c>
      <c r="L4" s="5">
        <f>L6+L39+L58+L85+L96+L109+L116+L133+L146+L157+L184+L225+L248+L269</f>
        <v>0</v>
      </c>
      <c r="M4" s="5">
        <f>SUM(K4:L4)</f>
        <v>906942</v>
      </c>
      <c r="N4" s="5">
        <f>N6+N39+N58+N85+N96+N109+N116+N133+N146+N157+N184+N225+N248+N269</f>
        <v>0</v>
      </c>
      <c r="O4" s="7">
        <f>O6+O39+O58+O85+O96+O109+O116+O133+O146+O157+O184+O225+O248+O269</f>
        <v>392768</v>
      </c>
      <c r="P4" s="7">
        <f>SUM(N4:O4)</f>
        <v>392768</v>
      </c>
      <c r="Q4" s="8">
        <f>P4+M4+J4</f>
        <v>4093800</v>
      </c>
      <c r="S4" s="10"/>
    </row>
    <row r="5" spans="1:19" ht="19.5" customHeight="1" thickBot="1" x14ac:dyDescent="0.25">
      <c r="A5" s="143"/>
      <c r="B5" s="144"/>
      <c r="C5" s="129"/>
      <c r="D5" s="11" t="s">
        <v>5</v>
      </c>
      <c r="E5" s="12">
        <f t="shared" si="0"/>
        <v>626081.98</v>
      </c>
      <c r="F5" s="13">
        <f t="shared" si="0"/>
        <v>220601.53999999998</v>
      </c>
      <c r="G5" s="13">
        <f t="shared" si="0"/>
        <v>920020.22000000009</v>
      </c>
      <c r="H5" s="13">
        <f t="shared" si="0"/>
        <v>153382.44000000003</v>
      </c>
      <c r="I5" s="13">
        <f t="shared" si="0"/>
        <v>13371.63</v>
      </c>
      <c r="J5" s="13">
        <f t="shared" si="1"/>
        <v>1933457.81</v>
      </c>
      <c r="K5" s="13">
        <f>K7+K40+K59+K86+K97+K110+K117+K134+K147+K158+K185+K226+K249+K270</f>
        <v>332596.36000000004</v>
      </c>
      <c r="L5" s="13">
        <f>L7+L40+L59+L86+L97+L110+L117+L134+L147+L158+L185+L226+L249+L270</f>
        <v>0</v>
      </c>
      <c r="M5" s="13">
        <f>SUM(K5:L5)</f>
        <v>332596.36000000004</v>
      </c>
      <c r="N5" s="13">
        <f>N7+N40+N59+N86+N97+N110+N117+N134+N147+N158+N185+N226+N249+N270</f>
        <v>0</v>
      </c>
      <c r="O5" s="13">
        <f>O7+O40+O59+O86+O97+O110+O117+O134+O147+O158+O185+O226+O249+O270</f>
        <v>123081.49</v>
      </c>
      <c r="P5" s="14">
        <f>SUM(N5:O5)</f>
        <v>123081.49</v>
      </c>
      <c r="Q5" s="15">
        <f>P5+M5+J5</f>
        <v>2389135.66</v>
      </c>
    </row>
    <row r="6" spans="1:19" ht="18" customHeight="1" x14ac:dyDescent="0.2">
      <c r="A6" s="124" t="s">
        <v>8</v>
      </c>
      <c r="B6" s="125"/>
      <c r="C6" s="128" t="s">
        <v>9</v>
      </c>
      <c r="D6" s="121"/>
      <c r="E6" s="16">
        <f t="shared" ref="E6:I7" si="2">E8+E14+E16+E18+E20+E22+E34+E36</f>
        <v>27600</v>
      </c>
      <c r="F6" s="17">
        <f t="shared" si="2"/>
        <v>13760</v>
      </c>
      <c r="G6" s="17">
        <f t="shared" si="2"/>
        <v>48025</v>
      </c>
      <c r="H6" s="17">
        <f t="shared" si="2"/>
        <v>15723</v>
      </c>
      <c r="I6" s="17">
        <f t="shared" si="2"/>
        <v>0</v>
      </c>
      <c r="J6" s="18">
        <f t="shared" si="1"/>
        <v>105108</v>
      </c>
      <c r="K6" s="16">
        <f>K8+K14+K16+K18+K20+K22+K34+K36</f>
        <v>46280</v>
      </c>
      <c r="L6" s="17">
        <f>L8+L14+L16+L18+L20+L22+L34+L36</f>
        <v>0</v>
      </c>
      <c r="M6" s="18">
        <f t="shared" ref="M6:M37" si="3">SUM(K6:L6)</f>
        <v>46280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151388</v>
      </c>
    </row>
    <row r="7" spans="1:19" ht="18" customHeight="1" thickBot="1" x14ac:dyDescent="0.25">
      <c r="A7" s="126"/>
      <c r="B7" s="127"/>
      <c r="C7" s="129"/>
      <c r="D7" s="122"/>
      <c r="E7" s="21">
        <f t="shared" si="2"/>
        <v>20549.23</v>
      </c>
      <c r="F7" s="22">
        <f t="shared" si="2"/>
        <v>9585.5499999999993</v>
      </c>
      <c r="G7" s="22">
        <f t="shared" si="2"/>
        <v>23116.629999999997</v>
      </c>
      <c r="H7" s="22">
        <f t="shared" si="2"/>
        <v>9444.1099999999988</v>
      </c>
      <c r="I7" s="22">
        <f t="shared" si="2"/>
        <v>0</v>
      </c>
      <c r="J7" s="23">
        <f t="shared" si="1"/>
        <v>62695.519999999997</v>
      </c>
      <c r="K7" s="21">
        <f>K9+K15+K17+K19+K21+K23+K35+K37</f>
        <v>6643.98</v>
      </c>
      <c r="L7" s="22">
        <f>L9+L15+L17+L19+L21+L23+L35+L37</f>
        <v>0</v>
      </c>
      <c r="M7" s="23">
        <f t="shared" si="3"/>
        <v>6643.98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69339.5</v>
      </c>
    </row>
    <row r="8" spans="1:19" ht="12.75" customHeight="1" x14ac:dyDescent="0.2">
      <c r="A8" s="118" t="s">
        <v>10</v>
      </c>
      <c r="B8" s="118"/>
      <c r="C8" s="120" t="s">
        <v>11</v>
      </c>
      <c r="D8" s="130"/>
      <c r="E8" s="26">
        <f>E10+E12</f>
        <v>27600</v>
      </c>
      <c r="F8" s="27">
        <f>F10+F12</f>
        <v>13760</v>
      </c>
      <c r="G8" s="27">
        <f t="shared" ref="G8:I9" si="4">G10+G12</f>
        <v>15829</v>
      </c>
      <c r="H8" s="27">
        <f t="shared" si="4"/>
        <v>100</v>
      </c>
      <c r="I8" s="27">
        <f t="shared" si="4"/>
        <v>0</v>
      </c>
      <c r="J8" s="28">
        <f t="shared" si="1"/>
        <v>57289</v>
      </c>
      <c r="K8" s="26">
        <f>K10+K12</f>
        <v>0</v>
      </c>
      <c r="L8" s="27">
        <f>L10+L12</f>
        <v>0</v>
      </c>
      <c r="M8" s="28">
        <f t="shared" si="3"/>
        <v>0</v>
      </c>
      <c r="N8" s="26">
        <f>N10+N12</f>
        <v>0</v>
      </c>
      <c r="O8" s="27">
        <f>O10+O12</f>
        <v>0</v>
      </c>
      <c r="P8" s="29">
        <f t="shared" ref="P8:P35" si="5">SUM(N8:O8)</f>
        <v>0</v>
      </c>
      <c r="Q8" s="30">
        <f t="shared" ref="Q8:Q37" si="6">P8+M8+J8</f>
        <v>57289</v>
      </c>
    </row>
    <row r="9" spans="1:19" ht="12.75" customHeight="1" x14ac:dyDescent="0.2">
      <c r="A9" s="113"/>
      <c r="B9" s="113"/>
      <c r="C9" s="115"/>
      <c r="D9" s="131"/>
      <c r="E9" s="31">
        <f>E11+E13</f>
        <v>20549.23</v>
      </c>
      <c r="F9" s="32">
        <f>F11+F13</f>
        <v>9585.5499999999993</v>
      </c>
      <c r="G9" s="32">
        <f t="shared" si="4"/>
        <v>9765.6299999999992</v>
      </c>
      <c r="H9" s="32">
        <f t="shared" si="4"/>
        <v>0</v>
      </c>
      <c r="I9" s="32">
        <f t="shared" si="4"/>
        <v>0</v>
      </c>
      <c r="J9" s="33">
        <f t="shared" si="1"/>
        <v>39900.409999999996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39900.409999999996</v>
      </c>
    </row>
    <row r="10" spans="1:19" ht="12.75" customHeight="1" x14ac:dyDescent="0.2">
      <c r="A10" s="113"/>
      <c r="B10" s="113" t="s">
        <v>12</v>
      </c>
      <c r="C10" s="115" t="s">
        <v>261</v>
      </c>
      <c r="D10" s="36" t="s">
        <v>13</v>
      </c>
      <c r="E10" s="37">
        <v>27600</v>
      </c>
      <c r="F10" s="38">
        <v>9707</v>
      </c>
      <c r="G10" s="38">
        <v>4694</v>
      </c>
      <c r="H10" s="38">
        <v>100</v>
      </c>
      <c r="I10" s="38">
        <v>0</v>
      </c>
      <c r="J10" s="39">
        <f t="shared" ref="J10:J37" si="7">SUM(E10:I10)</f>
        <v>42101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42101</v>
      </c>
    </row>
    <row r="11" spans="1:19" ht="12.75" customHeight="1" x14ac:dyDescent="0.2">
      <c r="A11" s="113"/>
      <c r="B11" s="113"/>
      <c r="C11" s="115"/>
      <c r="D11" s="36"/>
      <c r="E11" s="42">
        <v>20549.23</v>
      </c>
      <c r="F11" s="43">
        <v>7009.87</v>
      </c>
      <c r="G11" s="43">
        <v>2577.23</v>
      </c>
      <c r="H11" s="43">
        <v>0</v>
      </c>
      <c r="I11" s="43"/>
      <c r="J11" s="33">
        <f t="shared" si="7"/>
        <v>30136.329999999998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30136.329999999998</v>
      </c>
    </row>
    <row r="12" spans="1:19" ht="12.75" customHeight="1" x14ac:dyDescent="0.2">
      <c r="A12" s="113"/>
      <c r="B12" s="113" t="s">
        <v>14</v>
      </c>
      <c r="C12" s="115" t="s">
        <v>15</v>
      </c>
      <c r="D12" s="36" t="s">
        <v>13</v>
      </c>
      <c r="E12" s="37">
        <v>0</v>
      </c>
      <c r="F12" s="38">
        <v>4053</v>
      </c>
      <c r="G12" s="38">
        <v>11135</v>
      </c>
      <c r="H12" s="38">
        <v>0</v>
      </c>
      <c r="I12" s="38">
        <v>0</v>
      </c>
      <c r="J12" s="39">
        <f t="shared" si="7"/>
        <v>15188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15188</v>
      </c>
    </row>
    <row r="13" spans="1:19" ht="12.75" customHeight="1" x14ac:dyDescent="0.2">
      <c r="A13" s="113"/>
      <c r="B13" s="113"/>
      <c r="C13" s="115"/>
      <c r="D13" s="36"/>
      <c r="E13" s="42"/>
      <c r="F13" s="43">
        <v>2575.6799999999998</v>
      </c>
      <c r="G13" s="43">
        <v>7188.4</v>
      </c>
      <c r="H13" s="43"/>
      <c r="I13" s="43"/>
      <c r="J13" s="33">
        <f t="shared" si="7"/>
        <v>9764.08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9764.08</v>
      </c>
    </row>
    <row r="14" spans="1:19" ht="12.75" customHeight="1" x14ac:dyDescent="0.2">
      <c r="A14" s="113" t="s">
        <v>16</v>
      </c>
      <c r="B14" s="113"/>
      <c r="C14" s="115" t="s">
        <v>17</v>
      </c>
      <c r="D14" s="36" t="s">
        <v>18</v>
      </c>
      <c r="E14" s="37">
        <v>0</v>
      </c>
      <c r="F14" s="38">
        <v>0</v>
      </c>
      <c r="G14" s="38">
        <v>0</v>
      </c>
      <c r="H14" s="38">
        <v>2600</v>
      </c>
      <c r="I14" s="38">
        <v>0</v>
      </c>
      <c r="J14" s="39">
        <f t="shared" si="7"/>
        <v>2600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2600</v>
      </c>
    </row>
    <row r="15" spans="1:19" ht="12.75" customHeight="1" x14ac:dyDescent="0.2">
      <c r="A15" s="113"/>
      <c r="B15" s="113"/>
      <c r="C15" s="115"/>
      <c r="D15" s="36"/>
      <c r="E15" s="42"/>
      <c r="F15" s="43"/>
      <c r="G15" s="43"/>
      <c r="H15" s="43">
        <v>2267.81</v>
      </c>
      <c r="I15" s="43"/>
      <c r="J15" s="33">
        <f t="shared" si="7"/>
        <v>2267.81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2267.81</v>
      </c>
    </row>
    <row r="16" spans="1:19" ht="12.75" customHeight="1" x14ac:dyDescent="0.2">
      <c r="A16" s="113" t="s">
        <v>19</v>
      </c>
      <c r="B16" s="113"/>
      <c r="C16" s="115" t="s">
        <v>20</v>
      </c>
      <c r="D16" s="36" t="s">
        <v>21</v>
      </c>
      <c r="E16" s="37">
        <v>0</v>
      </c>
      <c r="F16" s="38">
        <v>0</v>
      </c>
      <c r="G16" s="38">
        <v>0</v>
      </c>
      <c r="H16" s="38">
        <v>12023</v>
      </c>
      <c r="I16" s="38">
        <v>0</v>
      </c>
      <c r="J16" s="39">
        <f t="shared" si="7"/>
        <v>12023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12023</v>
      </c>
    </row>
    <row r="17" spans="1:17" x14ac:dyDescent="0.2">
      <c r="A17" s="113"/>
      <c r="B17" s="113"/>
      <c r="C17" s="115"/>
      <c r="D17" s="36"/>
      <c r="E17" s="42"/>
      <c r="F17" s="43"/>
      <c r="G17" s="43"/>
      <c r="H17" s="43">
        <v>6425.9</v>
      </c>
      <c r="I17" s="43"/>
      <c r="J17" s="33">
        <f t="shared" si="7"/>
        <v>6425.9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6425.9</v>
      </c>
    </row>
    <row r="18" spans="1:17" ht="12.75" customHeight="1" x14ac:dyDescent="0.2">
      <c r="A18" s="113" t="s">
        <v>19</v>
      </c>
      <c r="B18" s="113"/>
      <c r="C18" s="115" t="s">
        <v>22</v>
      </c>
      <c r="D18" s="36" t="s">
        <v>23</v>
      </c>
      <c r="E18" s="37">
        <v>0</v>
      </c>
      <c r="F18" s="38">
        <v>0</v>
      </c>
      <c r="G18" s="38">
        <v>0</v>
      </c>
      <c r="H18" s="38">
        <v>1000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</row>
    <row r="19" spans="1:17" x14ac:dyDescent="0.2">
      <c r="A19" s="113"/>
      <c r="B19" s="113"/>
      <c r="C19" s="115"/>
      <c r="D19" s="36"/>
      <c r="E19" s="42"/>
      <c r="F19" s="43"/>
      <c r="G19" s="43"/>
      <c r="H19" s="43">
        <v>750.4</v>
      </c>
      <c r="I19" s="43"/>
      <c r="J19" s="33">
        <f t="shared" si="7"/>
        <v>750.4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750.4</v>
      </c>
    </row>
    <row r="20" spans="1:17" ht="12.75" customHeight="1" x14ac:dyDescent="0.2">
      <c r="A20" s="113" t="s">
        <v>24</v>
      </c>
      <c r="B20" s="113"/>
      <c r="C20" s="115" t="s">
        <v>25</v>
      </c>
      <c r="D20" s="36" t="s">
        <v>26</v>
      </c>
      <c r="E20" s="37">
        <v>0</v>
      </c>
      <c r="F20" s="38">
        <v>0</v>
      </c>
      <c r="G20" s="38">
        <v>5700</v>
      </c>
      <c r="H20" s="38">
        <v>0</v>
      </c>
      <c r="I20" s="38">
        <v>0</v>
      </c>
      <c r="J20" s="39">
        <f t="shared" si="7"/>
        <v>5700</v>
      </c>
      <c r="K20" s="37">
        <v>30000</v>
      </c>
      <c r="L20" s="38">
        <v>0</v>
      </c>
      <c r="M20" s="39">
        <f t="shared" si="3"/>
        <v>30000</v>
      </c>
      <c r="N20" s="37">
        <v>0</v>
      </c>
      <c r="O20" s="38">
        <v>0</v>
      </c>
      <c r="P20" s="40">
        <f t="shared" si="5"/>
        <v>0</v>
      </c>
      <c r="Q20" s="41">
        <f t="shared" si="6"/>
        <v>35700</v>
      </c>
    </row>
    <row r="21" spans="1:17" x14ac:dyDescent="0.2">
      <c r="A21" s="113"/>
      <c r="B21" s="113"/>
      <c r="C21" s="115"/>
      <c r="D21" s="36"/>
      <c r="E21" s="42"/>
      <c r="F21" s="43"/>
      <c r="G21" s="43">
        <v>1780</v>
      </c>
      <c r="H21" s="43"/>
      <c r="I21" s="43"/>
      <c r="J21" s="33">
        <f t="shared" si="7"/>
        <v>1780</v>
      </c>
      <c r="K21" s="42">
        <v>6643.98</v>
      </c>
      <c r="L21" s="43"/>
      <c r="M21" s="33">
        <f t="shared" si="3"/>
        <v>6643.98</v>
      </c>
      <c r="N21" s="42"/>
      <c r="O21" s="43"/>
      <c r="P21" s="34">
        <f t="shared" si="5"/>
        <v>0</v>
      </c>
      <c r="Q21" s="35">
        <f t="shared" si="6"/>
        <v>8423.98</v>
      </c>
    </row>
    <row r="22" spans="1:17" x14ac:dyDescent="0.2">
      <c r="A22" s="113" t="s">
        <v>27</v>
      </c>
      <c r="B22" s="113"/>
      <c r="C22" s="115" t="s">
        <v>28</v>
      </c>
      <c r="D22" s="131"/>
      <c r="E22" s="37">
        <f>E24+E26+E28+E30+E32</f>
        <v>0</v>
      </c>
      <c r="F22" s="38">
        <f>F24+F26+F28+F30+F32</f>
        <v>0</v>
      </c>
      <c r="G22" s="38">
        <f>G24+G26+G28+G30+G32</f>
        <v>23100</v>
      </c>
      <c r="H22" s="38">
        <f t="shared" ref="H22:Q22" si="8">H24+H26+H28+H30+H32</f>
        <v>0</v>
      </c>
      <c r="I22" s="38">
        <f t="shared" si="8"/>
        <v>0</v>
      </c>
      <c r="J22" s="39">
        <f t="shared" si="8"/>
        <v>23100</v>
      </c>
      <c r="K22" s="37">
        <f t="shared" si="8"/>
        <v>6280</v>
      </c>
      <c r="L22" s="38">
        <f t="shared" si="8"/>
        <v>0</v>
      </c>
      <c r="M22" s="39">
        <f t="shared" si="8"/>
        <v>6280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4">
        <f t="shared" si="8"/>
        <v>29380</v>
      </c>
    </row>
    <row r="23" spans="1:17" x14ac:dyDescent="0.2">
      <c r="A23" s="113"/>
      <c r="B23" s="113"/>
      <c r="C23" s="115"/>
      <c r="D23" s="131"/>
      <c r="E23" s="31">
        <f t="shared" ref="E23:P23" si="9">E25+E29+E31+E33</f>
        <v>0</v>
      </c>
      <c r="F23" s="32">
        <f t="shared" si="9"/>
        <v>0</v>
      </c>
      <c r="G23" s="32">
        <f>G25+G27+G29+G31+G33</f>
        <v>8175</v>
      </c>
      <c r="H23" s="32">
        <f t="shared" si="9"/>
        <v>0</v>
      </c>
      <c r="I23" s="32">
        <f t="shared" si="9"/>
        <v>0</v>
      </c>
      <c r="J23" s="33">
        <f>J25+J27+J29+J31+J33</f>
        <v>8175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8175</v>
      </c>
    </row>
    <row r="24" spans="1:17" ht="12.75" customHeight="1" x14ac:dyDescent="0.2">
      <c r="A24" s="113"/>
      <c r="B24" s="113" t="s">
        <v>29</v>
      </c>
      <c r="C24" s="115" t="s">
        <v>30</v>
      </c>
      <c r="D24" s="36" t="s">
        <v>31</v>
      </c>
      <c r="E24" s="37">
        <v>0</v>
      </c>
      <c r="F24" s="38">
        <v>0</v>
      </c>
      <c r="G24" s="38">
        <v>7600</v>
      </c>
      <c r="H24" s="38">
        <v>0</v>
      </c>
      <c r="I24" s="38">
        <v>0</v>
      </c>
      <c r="J24" s="39">
        <f t="shared" si="7"/>
        <v>7600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7600</v>
      </c>
    </row>
    <row r="25" spans="1:17" x14ac:dyDescent="0.2">
      <c r="A25" s="113"/>
      <c r="B25" s="113"/>
      <c r="C25" s="115"/>
      <c r="D25" s="36"/>
      <c r="E25" s="42"/>
      <c r="F25" s="43"/>
      <c r="G25" s="43">
        <v>3615</v>
      </c>
      <c r="H25" s="43"/>
      <c r="I25" s="43"/>
      <c r="J25" s="33">
        <f t="shared" si="7"/>
        <v>3615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3615</v>
      </c>
    </row>
    <row r="26" spans="1:17" ht="12.75" customHeight="1" x14ac:dyDescent="0.2">
      <c r="A26" s="113"/>
      <c r="B26" s="113" t="s">
        <v>29</v>
      </c>
      <c r="C26" s="115" t="s">
        <v>32</v>
      </c>
      <c r="D26" s="36" t="s">
        <v>31</v>
      </c>
      <c r="E26" s="37">
        <v>0</v>
      </c>
      <c r="F26" s="38">
        <v>0</v>
      </c>
      <c r="G26" s="38">
        <v>6000</v>
      </c>
      <c r="H26" s="38">
        <v>0</v>
      </c>
      <c r="I26" s="38">
        <v>0</v>
      </c>
      <c r="J26" s="39">
        <f>SUM(E26:I26)</f>
        <v>6000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6000</v>
      </c>
    </row>
    <row r="27" spans="1:17" x14ac:dyDescent="0.2">
      <c r="A27" s="113"/>
      <c r="B27" s="113"/>
      <c r="C27" s="115"/>
      <c r="D27" s="36"/>
      <c r="E27" s="42"/>
      <c r="F27" s="43"/>
      <c r="G27" s="43">
        <v>2110</v>
      </c>
      <c r="H27" s="43"/>
      <c r="I27" s="43"/>
      <c r="J27" s="33">
        <f>SUM(E27:I27)</f>
        <v>2110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2110</v>
      </c>
    </row>
    <row r="28" spans="1:17" ht="12.75" customHeight="1" x14ac:dyDescent="0.2">
      <c r="A28" s="113"/>
      <c r="B28" s="113" t="s">
        <v>33</v>
      </c>
      <c r="C28" s="119" t="s">
        <v>34</v>
      </c>
      <c r="D28" s="131"/>
      <c r="E28" s="37">
        <v>0</v>
      </c>
      <c r="F28" s="38">
        <v>0</v>
      </c>
      <c r="G28" s="38">
        <v>6000</v>
      </c>
      <c r="H28" s="38">
        <v>0</v>
      </c>
      <c r="I28" s="38">
        <v>0</v>
      </c>
      <c r="J28" s="39">
        <f t="shared" si="7"/>
        <v>6000</v>
      </c>
      <c r="K28" s="37">
        <v>6280</v>
      </c>
      <c r="L28" s="38">
        <v>0</v>
      </c>
      <c r="M28" s="39">
        <f t="shared" si="3"/>
        <v>6280</v>
      </c>
      <c r="N28" s="37">
        <v>0</v>
      </c>
      <c r="O28" s="38">
        <v>0</v>
      </c>
      <c r="P28" s="40">
        <f t="shared" si="5"/>
        <v>0</v>
      </c>
      <c r="Q28" s="41">
        <f t="shared" si="6"/>
        <v>12280</v>
      </c>
    </row>
    <row r="29" spans="1:17" x14ac:dyDescent="0.2">
      <c r="A29" s="113"/>
      <c r="B29" s="113"/>
      <c r="C29" s="120"/>
      <c r="D29" s="131"/>
      <c r="E29" s="42"/>
      <c r="F29" s="43"/>
      <c r="G29" s="43">
        <v>2450</v>
      </c>
      <c r="H29" s="43"/>
      <c r="I29" s="43"/>
      <c r="J29" s="33">
        <f t="shared" si="7"/>
        <v>2450</v>
      </c>
      <c r="K29" s="42">
        <v>0</v>
      </c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2450</v>
      </c>
    </row>
    <row r="30" spans="1:17" ht="12.75" customHeight="1" x14ac:dyDescent="0.2">
      <c r="A30" s="113"/>
      <c r="B30" s="113" t="s">
        <v>33</v>
      </c>
      <c r="C30" s="119" t="s">
        <v>35</v>
      </c>
      <c r="D30" s="36" t="s">
        <v>31</v>
      </c>
      <c r="E30" s="37">
        <v>0</v>
      </c>
      <c r="F30" s="38">
        <v>0</v>
      </c>
      <c r="G30" s="38">
        <v>0</v>
      </c>
      <c r="H30" s="38">
        <v>0</v>
      </c>
      <c r="I30" s="38">
        <v>0</v>
      </c>
      <c r="J30" s="39">
        <f t="shared" si="7"/>
        <v>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0</v>
      </c>
    </row>
    <row r="31" spans="1:17" x14ac:dyDescent="0.2">
      <c r="A31" s="113"/>
      <c r="B31" s="113"/>
      <c r="C31" s="120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</row>
    <row r="32" spans="1:17" ht="12.75" customHeight="1" x14ac:dyDescent="0.2">
      <c r="A32" s="113"/>
      <c r="B32" s="113" t="s">
        <v>36</v>
      </c>
      <c r="C32" s="115" t="s">
        <v>37</v>
      </c>
      <c r="D32" s="36" t="s">
        <v>31</v>
      </c>
      <c r="E32" s="37">
        <v>0</v>
      </c>
      <c r="F32" s="38">
        <v>0</v>
      </c>
      <c r="G32" s="38">
        <v>3500</v>
      </c>
      <c r="H32" s="38">
        <v>0</v>
      </c>
      <c r="I32" s="38">
        <v>0</v>
      </c>
      <c r="J32" s="39">
        <f t="shared" si="7"/>
        <v>3500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3500</v>
      </c>
    </row>
    <row r="33" spans="1:17" x14ac:dyDescent="0.2">
      <c r="A33" s="113"/>
      <c r="B33" s="113"/>
      <c r="C33" s="115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</row>
    <row r="34" spans="1:17" x14ac:dyDescent="0.2">
      <c r="A34" s="113" t="s">
        <v>38</v>
      </c>
      <c r="B34" s="113"/>
      <c r="C34" s="115" t="s">
        <v>39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10000</v>
      </c>
      <c r="L34" s="38">
        <v>0</v>
      </c>
      <c r="M34" s="39">
        <f t="shared" si="3"/>
        <v>10000</v>
      </c>
      <c r="N34" s="37">
        <v>0</v>
      </c>
      <c r="O34" s="38">
        <v>0</v>
      </c>
      <c r="P34" s="40">
        <f t="shared" si="5"/>
        <v>0</v>
      </c>
      <c r="Q34" s="41">
        <f t="shared" si="6"/>
        <v>10000</v>
      </c>
    </row>
    <row r="35" spans="1:17" x14ac:dyDescent="0.2">
      <c r="A35" s="113"/>
      <c r="B35" s="113"/>
      <c r="C35" s="115"/>
      <c r="D35" s="36"/>
      <c r="E35" s="42"/>
      <c r="F35" s="43"/>
      <c r="G35" s="43"/>
      <c r="H35" s="43"/>
      <c r="I35" s="43"/>
      <c r="J35" s="33">
        <f t="shared" si="7"/>
        <v>0</v>
      </c>
      <c r="K35" s="42">
        <v>0</v>
      </c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</row>
    <row r="36" spans="1:17" ht="12.75" customHeight="1" x14ac:dyDescent="0.2">
      <c r="A36" s="113" t="s">
        <v>40</v>
      </c>
      <c r="B36" s="113"/>
      <c r="C36" s="115" t="s">
        <v>41</v>
      </c>
      <c r="D36" s="131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</row>
    <row r="37" spans="1:17" ht="13.5" thickBot="1" x14ac:dyDescent="0.25">
      <c r="A37" s="113"/>
      <c r="B37" s="113"/>
      <c r="C37" s="115"/>
      <c r="D37" s="131"/>
      <c r="E37" s="21"/>
      <c r="F37" s="22"/>
      <c r="G37" s="45">
        <v>3396</v>
      </c>
      <c r="H37" s="22"/>
      <c r="I37" s="22"/>
      <c r="J37" s="23">
        <f t="shared" si="7"/>
        <v>3396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35">
        <f t="shared" si="6"/>
        <v>3396</v>
      </c>
    </row>
    <row r="38" spans="1:17" ht="13.5" thickBot="1" x14ac:dyDescent="0.2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 customHeight="1" x14ac:dyDescent="0.2">
      <c r="A39" s="124" t="s">
        <v>42</v>
      </c>
      <c r="B39" s="125"/>
      <c r="C39" s="128" t="s">
        <v>43</v>
      </c>
      <c r="D39" s="121"/>
      <c r="E39" s="16">
        <f>E41+E43+E49+E51+E53+E55</f>
        <v>0</v>
      </c>
      <c r="F39" s="17">
        <f t="shared" ref="F39:I40" si="10">F41+F43+F49+F51+F53+F55</f>
        <v>252</v>
      </c>
      <c r="G39" s="17">
        <f t="shared" si="10"/>
        <v>20200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20452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20452</v>
      </c>
    </row>
    <row r="40" spans="1:17" ht="13.5" customHeight="1" thickBot="1" x14ac:dyDescent="0.25">
      <c r="A40" s="126"/>
      <c r="B40" s="127"/>
      <c r="C40" s="129"/>
      <c r="D40" s="122"/>
      <c r="E40" s="21">
        <f>E42+E44+E50+E52+E54+E56</f>
        <v>0</v>
      </c>
      <c r="F40" s="22">
        <f t="shared" si="10"/>
        <v>175.95</v>
      </c>
      <c r="G40" s="22">
        <f t="shared" si="10"/>
        <v>8037.8600000000006</v>
      </c>
      <c r="H40" s="22">
        <f t="shared" si="10"/>
        <v>0</v>
      </c>
      <c r="I40" s="22">
        <f t="shared" si="10"/>
        <v>0</v>
      </c>
      <c r="J40" s="24">
        <f t="shared" si="11"/>
        <v>8213.8100000000013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8213.8100000000013</v>
      </c>
    </row>
    <row r="41" spans="1:17" x14ac:dyDescent="0.2">
      <c r="A41" s="118" t="s">
        <v>44</v>
      </c>
      <c r="B41" s="118"/>
      <c r="C41" s="120" t="s">
        <v>45</v>
      </c>
      <c r="D41" s="49" t="s">
        <v>46</v>
      </c>
      <c r="E41" s="26">
        <v>0</v>
      </c>
      <c r="F41" s="27">
        <v>0</v>
      </c>
      <c r="G41" s="27">
        <v>4000</v>
      </c>
      <c r="H41" s="27">
        <v>0</v>
      </c>
      <c r="I41" s="27">
        <v>0</v>
      </c>
      <c r="J41" s="29">
        <f t="shared" si="11"/>
        <v>4000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4000</v>
      </c>
    </row>
    <row r="42" spans="1:17" x14ac:dyDescent="0.2">
      <c r="A42" s="113"/>
      <c r="B42" s="113"/>
      <c r="C42" s="115"/>
      <c r="D42" s="36"/>
      <c r="E42" s="42"/>
      <c r="F42" s="43"/>
      <c r="G42" s="43">
        <v>1945.42</v>
      </c>
      <c r="H42" s="43"/>
      <c r="I42" s="43"/>
      <c r="J42" s="34">
        <f t="shared" si="11"/>
        <v>1945.42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1945.42</v>
      </c>
    </row>
    <row r="43" spans="1:17" x14ac:dyDescent="0.2">
      <c r="A43" s="113" t="s">
        <v>47</v>
      </c>
      <c r="B43" s="113"/>
      <c r="C43" s="115" t="s">
        <v>48</v>
      </c>
      <c r="D43" s="131"/>
      <c r="E43" s="37">
        <f t="shared" ref="E43:Q44" si="15">E45+E47</f>
        <v>0</v>
      </c>
      <c r="F43" s="38">
        <f t="shared" si="15"/>
        <v>252</v>
      </c>
      <c r="G43" s="38">
        <f t="shared" si="15"/>
        <v>6400</v>
      </c>
      <c r="H43" s="38">
        <f t="shared" si="15"/>
        <v>0</v>
      </c>
      <c r="I43" s="38">
        <f t="shared" si="15"/>
        <v>0</v>
      </c>
      <c r="J43" s="29">
        <f t="shared" si="15"/>
        <v>6652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41">
        <f t="shared" si="15"/>
        <v>6652</v>
      </c>
    </row>
    <row r="44" spans="1:17" x14ac:dyDescent="0.2">
      <c r="A44" s="113"/>
      <c r="B44" s="113"/>
      <c r="C44" s="115"/>
      <c r="D44" s="131"/>
      <c r="E44" s="31">
        <f t="shared" si="15"/>
        <v>0</v>
      </c>
      <c r="F44" s="32">
        <f t="shared" si="15"/>
        <v>175.95</v>
      </c>
      <c r="G44" s="32">
        <f t="shared" si="15"/>
        <v>1040</v>
      </c>
      <c r="H44" s="32">
        <f t="shared" si="15"/>
        <v>0</v>
      </c>
      <c r="I44" s="32">
        <f t="shared" si="15"/>
        <v>0</v>
      </c>
      <c r="J44" s="34">
        <f t="shared" si="15"/>
        <v>1215.95</v>
      </c>
      <c r="K44" s="31">
        <f t="shared" si="15"/>
        <v>0</v>
      </c>
      <c r="L44" s="32">
        <f t="shared" si="15"/>
        <v>0</v>
      </c>
      <c r="M44" s="34">
        <f t="shared" si="15"/>
        <v>0</v>
      </c>
      <c r="N44" s="31">
        <f t="shared" si="15"/>
        <v>0</v>
      </c>
      <c r="O44" s="32">
        <f t="shared" si="15"/>
        <v>0</v>
      </c>
      <c r="P44" s="34">
        <f t="shared" si="15"/>
        <v>0</v>
      </c>
      <c r="Q44" s="35">
        <f t="shared" si="15"/>
        <v>1215.95</v>
      </c>
    </row>
    <row r="45" spans="1:17" x14ac:dyDescent="0.2">
      <c r="A45" s="113"/>
      <c r="B45" s="113" t="s">
        <v>49</v>
      </c>
      <c r="C45" s="115" t="s">
        <v>50</v>
      </c>
      <c r="D45" s="36" t="s">
        <v>31</v>
      </c>
      <c r="E45" s="37">
        <v>0</v>
      </c>
      <c r="F45" s="38">
        <v>252</v>
      </c>
      <c r="G45" s="38">
        <v>1400</v>
      </c>
      <c r="H45" s="38">
        <v>0</v>
      </c>
      <c r="I45" s="38">
        <v>0</v>
      </c>
      <c r="J45" s="29">
        <f t="shared" si="11"/>
        <v>1652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1652</v>
      </c>
    </row>
    <row r="46" spans="1:17" x14ac:dyDescent="0.2">
      <c r="A46" s="113"/>
      <c r="B46" s="113"/>
      <c r="C46" s="115"/>
      <c r="D46" s="36"/>
      <c r="E46" s="42"/>
      <c r="F46" s="43">
        <v>175.95</v>
      </c>
      <c r="G46" s="43">
        <v>1040</v>
      </c>
      <c r="H46" s="43"/>
      <c r="I46" s="43"/>
      <c r="J46" s="34">
        <f t="shared" si="11"/>
        <v>1215.95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1215.95</v>
      </c>
    </row>
    <row r="47" spans="1:17" x14ac:dyDescent="0.2">
      <c r="A47" s="113"/>
      <c r="B47" s="113" t="s">
        <v>51</v>
      </c>
      <c r="C47" s="115" t="s">
        <v>52</v>
      </c>
      <c r="D47" s="36" t="s">
        <v>31</v>
      </c>
      <c r="E47" s="37">
        <v>0</v>
      </c>
      <c r="F47" s="38">
        <v>0</v>
      </c>
      <c r="G47" s="38">
        <v>5000</v>
      </c>
      <c r="H47" s="38">
        <v>0</v>
      </c>
      <c r="I47" s="38">
        <v>0</v>
      </c>
      <c r="J47" s="29">
        <f t="shared" si="11"/>
        <v>5000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5000</v>
      </c>
    </row>
    <row r="48" spans="1:17" x14ac:dyDescent="0.2">
      <c r="A48" s="113"/>
      <c r="B48" s="113"/>
      <c r="C48" s="115"/>
      <c r="D48" s="36"/>
      <c r="E48" s="42"/>
      <c r="F48" s="43"/>
      <c r="G48" s="43">
        <v>0</v>
      </c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</row>
    <row r="49" spans="1:17" ht="12.75" customHeight="1" x14ac:dyDescent="0.2">
      <c r="A49" s="113" t="s">
        <v>53</v>
      </c>
      <c r="B49" s="113"/>
      <c r="C49" s="115" t="s">
        <v>54</v>
      </c>
      <c r="D49" s="36" t="s">
        <v>46</v>
      </c>
      <c r="E49" s="37">
        <v>0</v>
      </c>
      <c r="F49" s="38">
        <v>0</v>
      </c>
      <c r="G49" s="38">
        <v>200</v>
      </c>
      <c r="H49" s="38">
        <v>0</v>
      </c>
      <c r="I49" s="38">
        <v>0</v>
      </c>
      <c r="J49" s="29">
        <f t="shared" si="11"/>
        <v>200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200</v>
      </c>
    </row>
    <row r="50" spans="1:17" x14ac:dyDescent="0.2">
      <c r="A50" s="113"/>
      <c r="B50" s="113"/>
      <c r="C50" s="115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</row>
    <row r="51" spans="1:17" x14ac:dyDescent="0.2">
      <c r="A51" s="113" t="s">
        <v>53</v>
      </c>
      <c r="B51" s="113"/>
      <c r="C51" s="115" t="s">
        <v>55</v>
      </c>
      <c r="D51" s="36" t="s">
        <v>56</v>
      </c>
      <c r="E51" s="37">
        <v>0</v>
      </c>
      <c r="F51" s="38">
        <v>0</v>
      </c>
      <c r="G51" s="38">
        <v>3000</v>
      </c>
      <c r="H51" s="38">
        <v>0</v>
      </c>
      <c r="I51" s="38">
        <v>0</v>
      </c>
      <c r="J51" s="29">
        <f t="shared" si="11"/>
        <v>3000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3000</v>
      </c>
    </row>
    <row r="52" spans="1:17" x14ac:dyDescent="0.2">
      <c r="A52" s="113"/>
      <c r="B52" s="113"/>
      <c r="C52" s="115"/>
      <c r="D52" s="36"/>
      <c r="E52" s="42"/>
      <c r="F52" s="43"/>
      <c r="G52" s="43">
        <v>1592.16</v>
      </c>
      <c r="H52" s="43"/>
      <c r="I52" s="43"/>
      <c r="J52" s="34">
        <f t="shared" si="11"/>
        <v>1592.16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1592.16</v>
      </c>
    </row>
    <row r="53" spans="1:17" x14ac:dyDescent="0.2">
      <c r="A53" s="113" t="s">
        <v>57</v>
      </c>
      <c r="B53" s="113"/>
      <c r="C53" s="115" t="s">
        <v>58</v>
      </c>
      <c r="D53" s="36" t="s">
        <v>46</v>
      </c>
      <c r="E53" s="37">
        <v>0</v>
      </c>
      <c r="F53" s="38">
        <v>0</v>
      </c>
      <c r="G53" s="38">
        <v>5100</v>
      </c>
      <c r="H53" s="38">
        <v>0</v>
      </c>
      <c r="I53" s="38">
        <v>0</v>
      </c>
      <c r="J53" s="29">
        <f t="shared" si="11"/>
        <v>5100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5100</v>
      </c>
    </row>
    <row r="54" spans="1:17" x14ac:dyDescent="0.2">
      <c r="A54" s="113"/>
      <c r="B54" s="113"/>
      <c r="C54" s="115"/>
      <c r="D54" s="36"/>
      <c r="E54" s="42"/>
      <c r="F54" s="43"/>
      <c r="G54" s="43">
        <v>3460.28</v>
      </c>
      <c r="H54" s="43"/>
      <c r="I54" s="43"/>
      <c r="J54" s="34">
        <f t="shared" si="11"/>
        <v>3460.28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3460.28</v>
      </c>
    </row>
    <row r="55" spans="1:17" x14ac:dyDescent="0.2">
      <c r="A55" s="113" t="s">
        <v>59</v>
      </c>
      <c r="B55" s="113"/>
      <c r="C55" s="115" t="s">
        <v>60</v>
      </c>
      <c r="D55" s="36" t="s">
        <v>61</v>
      </c>
      <c r="E55" s="37">
        <v>0</v>
      </c>
      <c r="F55" s="38">
        <v>0</v>
      </c>
      <c r="G55" s="38">
        <v>1500</v>
      </c>
      <c r="H55" s="38">
        <v>0</v>
      </c>
      <c r="I55" s="38">
        <v>0</v>
      </c>
      <c r="J55" s="29">
        <f t="shared" si="11"/>
        <v>1500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1500</v>
      </c>
    </row>
    <row r="56" spans="1:17" ht="13.5" thickBot="1" x14ac:dyDescent="0.25">
      <c r="A56" s="114"/>
      <c r="B56" s="114"/>
      <c r="C56" s="116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</row>
    <row r="57" spans="1:17" ht="13.5" thickBot="1" x14ac:dyDescent="0.2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 customHeight="1" x14ac:dyDescent="0.2">
      <c r="A58" s="124" t="s">
        <v>62</v>
      </c>
      <c r="B58" s="125"/>
      <c r="C58" s="128" t="s">
        <v>63</v>
      </c>
      <c r="D58" s="121"/>
      <c r="E58" s="16">
        <f t="shared" ref="E58:I58" si="16">E60+E62+E64+E66+E68+E70+E72+E74+E76+E78+E80+E82</f>
        <v>180</v>
      </c>
      <c r="F58" s="17">
        <f t="shared" si="16"/>
        <v>115</v>
      </c>
      <c r="G58" s="17">
        <f t="shared" si="16"/>
        <v>62236</v>
      </c>
      <c r="H58" s="17">
        <f t="shared" si="16"/>
        <v>0</v>
      </c>
      <c r="I58" s="17">
        <f t="shared" si="16"/>
        <v>0</v>
      </c>
      <c r="J58" s="19">
        <f t="shared" ref="J58:J83" si="17">SUM(E58:I58)</f>
        <v>62531</v>
      </c>
      <c r="K58" s="52">
        <f>K60+K62+K64+K66+K68+K70+K72+K74+K76+K78+K80+K82</f>
        <v>11000</v>
      </c>
      <c r="L58" s="17">
        <f>L60+L62+L64+L66+L68+L70+L72+L74+L76+L78+L80+L82</f>
        <v>0</v>
      </c>
      <c r="M58" s="19">
        <f t="shared" ref="M58:M83" si="18">SUM(K58:L58)</f>
        <v>11000</v>
      </c>
      <c r="N58" s="52">
        <f t="shared" ref="N58:O58" si="19">N60+N62+N64+N66+N68+N70+N72+N74+N76+N78+N80+N82</f>
        <v>0</v>
      </c>
      <c r="O58" s="17">
        <f t="shared" si="19"/>
        <v>0</v>
      </c>
      <c r="P58" s="19">
        <f t="shared" ref="P58:P83" si="20">SUM(N58:O58)</f>
        <v>0</v>
      </c>
      <c r="Q58" s="20">
        <f t="shared" ref="Q58:Q83" si="21">P58+M58+J58</f>
        <v>73531</v>
      </c>
    </row>
    <row r="59" spans="1:17" ht="13.5" customHeight="1" thickBot="1" x14ac:dyDescent="0.25">
      <c r="A59" s="126"/>
      <c r="B59" s="127"/>
      <c r="C59" s="129"/>
      <c r="D59" s="122"/>
      <c r="E59" s="21">
        <f t="shared" ref="E59:I59" si="22">E61+E63+E65+E69+E71+E73+E75+E77+E79+E81+E83</f>
        <v>180</v>
      </c>
      <c r="F59" s="22">
        <f t="shared" si="22"/>
        <v>114.66</v>
      </c>
      <c r="G59" s="22">
        <f t="shared" si="22"/>
        <v>41022.31</v>
      </c>
      <c r="H59" s="22">
        <f t="shared" si="22"/>
        <v>0</v>
      </c>
      <c r="I59" s="22">
        <f t="shared" si="22"/>
        <v>0</v>
      </c>
      <c r="J59" s="24">
        <f t="shared" si="17"/>
        <v>41316.97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8"/>
        <v>0</v>
      </c>
      <c r="N59" s="53">
        <f t="shared" ref="N59:O59" si="23">N61+N63+N65+N69+N71+N73+N75+N77+N79+N81+N83</f>
        <v>0</v>
      </c>
      <c r="O59" s="22">
        <f t="shared" si="23"/>
        <v>0</v>
      </c>
      <c r="P59" s="24">
        <f t="shared" si="20"/>
        <v>0</v>
      </c>
      <c r="Q59" s="25">
        <f t="shared" si="21"/>
        <v>41316.97</v>
      </c>
    </row>
    <row r="60" spans="1:17" ht="12.75" customHeight="1" x14ac:dyDescent="0.2">
      <c r="A60" s="118" t="s">
        <v>64</v>
      </c>
      <c r="B60" s="118"/>
      <c r="C60" s="120" t="s">
        <v>262</v>
      </c>
      <c r="D60" s="49" t="s">
        <v>46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20"/>
        <v>0</v>
      </c>
      <c r="Q60" s="30">
        <f t="shared" si="21"/>
        <v>12500</v>
      </c>
    </row>
    <row r="61" spans="1:17" x14ac:dyDescent="0.2">
      <c r="A61" s="113"/>
      <c r="B61" s="113"/>
      <c r="C61" s="115"/>
      <c r="D61" s="36"/>
      <c r="E61" s="42"/>
      <c r="F61" s="43"/>
      <c r="G61" s="43">
        <v>9509</v>
      </c>
      <c r="H61" s="43"/>
      <c r="I61" s="43"/>
      <c r="J61" s="34">
        <f t="shared" si="17"/>
        <v>9509</v>
      </c>
      <c r="K61" s="55"/>
      <c r="L61" s="43"/>
      <c r="M61" s="34">
        <f t="shared" si="18"/>
        <v>0</v>
      </c>
      <c r="N61" s="55"/>
      <c r="O61" s="43"/>
      <c r="P61" s="34">
        <f t="shared" si="20"/>
        <v>0</v>
      </c>
      <c r="Q61" s="35">
        <f t="shared" si="21"/>
        <v>9509</v>
      </c>
    </row>
    <row r="62" spans="1:17" ht="12.75" customHeight="1" x14ac:dyDescent="0.2">
      <c r="A62" s="113" t="s">
        <v>65</v>
      </c>
      <c r="B62" s="113"/>
      <c r="C62" s="115" t="s">
        <v>66</v>
      </c>
      <c r="D62" s="36" t="s">
        <v>46</v>
      </c>
      <c r="E62" s="37">
        <v>0</v>
      </c>
      <c r="F62" s="38">
        <v>0</v>
      </c>
      <c r="G62" s="38">
        <v>26630</v>
      </c>
      <c r="H62" s="38">
        <v>0</v>
      </c>
      <c r="I62" s="38">
        <v>0</v>
      </c>
      <c r="J62" s="29">
        <f>SUM(E62:I62)</f>
        <v>26630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20"/>
        <v>0</v>
      </c>
      <c r="Q62" s="41">
        <f t="shared" si="21"/>
        <v>26630</v>
      </c>
    </row>
    <row r="63" spans="1:17" x14ac:dyDescent="0.2">
      <c r="A63" s="113"/>
      <c r="B63" s="113"/>
      <c r="C63" s="115"/>
      <c r="D63" s="36"/>
      <c r="E63" s="42"/>
      <c r="F63" s="43"/>
      <c r="G63" s="43">
        <v>16918.86</v>
      </c>
      <c r="H63" s="43"/>
      <c r="I63" s="43"/>
      <c r="J63" s="34">
        <f t="shared" si="17"/>
        <v>16918.86</v>
      </c>
      <c r="K63" s="55"/>
      <c r="L63" s="43"/>
      <c r="M63" s="34">
        <f t="shared" si="18"/>
        <v>0</v>
      </c>
      <c r="N63" s="55"/>
      <c r="O63" s="43"/>
      <c r="P63" s="34">
        <f t="shared" si="20"/>
        <v>0</v>
      </c>
      <c r="Q63" s="35">
        <f t="shared" si="21"/>
        <v>16918.86</v>
      </c>
    </row>
    <row r="64" spans="1:17" ht="12.75" customHeight="1" x14ac:dyDescent="0.2">
      <c r="A64" s="113" t="s">
        <v>67</v>
      </c>
      <c r="B64" s="113"/>
      <c r="C64" s="115" t="s">
        <v>263</v>
      </c>
      <c r="D64" s="36" t="s">
        <v>68</v>
      </c>
      <c r="E64" s="37">
        <v>0</v>
      </c>
      <c r="F64" s="38">
        <v>0</v>
      </c>
      <c r="G64" s="38">
        <v>20</v>
      </c>
      <c r="H64" s="38">
        <v>0</v>
      </c>
      <c r="I64" s="38">
        <v>0</v>
      </c>
      <c r="J64" s="29">
        <f>SUM(E64:I64)</f>
        <v>20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20"/>
        <v>0</v>
      </c>
      <c r="Q64" s="41">
        <f t="shared" si="21"/>
        <v>20</v>
      </c>
    </row>
    <row r="65" spans="1:17" x14ac:dyDescent="0.2">
      <c r="A65" s="113"/>
      <c r="B65" s="113"/>
      <c r="C65" s="115"/>
      <c r="D65" s="36"/>
      <c r="E65" s="42"/>
      <c r="F65" s="43"/>
      <c r="G65" s="43">
        <v>0</v>
      </c>
      <c r="H65" s="43"/>
      <c r="I65" s="43"/>
      <c r="J65" s="34">
        <f t="shared" si="17"/>
        <v>0</v>
      </c>
      <c r="K65" s="55"/>
      <c r="L65" s="43"/>
      <c r="M65" s="34">
        <f t="shared" si="18"/>
        <v>0</v>
      </c>
      <c r="N65" s="55"/>
      <c r="O65" s="43"/>
      <c r="P65" s="34">
        <f t="shared" si="20"/>
        <v>0</v>
      </c>
      <c r="Q65" s="35">
        <f t="shared" si="21"/>
        <v>0</v>
      </c>
    </row>
    <row r="66" spans="1:17" ht="12.75" customHeight="1" x14ac:dyDescent="0.2">
      <c r="A66" s="113" t="s">
        <v>67</v>
      </c>
      <c r="B66" s="113"/>
      <c r="C66" s="115" t="s">
        <v>265</v>
      </c>
      <c r="D66" s="36" t="s">
        <v>26</v>
      </c>
      <c r="E66" s="37">
        <v>0</v>
      </c>
      <c r="F66" s="38">
        <v>0</v>
      </c>
      <c r="G66" s="38">
        <v>0</v>
      </c>
      <c r="H66" s="38">
        <v>0</v>
      </c>
      <c r="I66" s="38">
        <v>0</v>
      </c>
      <c r="J66" s="29">
        <f>SUM(E66:I66)</f>
        <v>0</v>
      </c>
      <c r="K66" s="44">
        <v>3000</v>
      </c>
      <c r="L66" s="38">
        <v>0</v>
      </c>
      <c r="M66" s="40">
        <f>SUM(K66:L66)</f>
        <v>3000</v>
      </c>
      <c r="N66" s="44">
        <v>0</v>
      </c>
      <c r="O66" s="38">
        <v>0</v>
      </c>
      <c r="P66" s="40">
        <f t="shared" ref="P66:P67" si="24">SUM(N66:O66)</f>
        <v>0</v>
      </c>
      <c r="Q66" s="41">
        <f t="shared" si="21"/>
        <v>3000</v>
      </c>
    </row>
    <row r="67" spans="1:17" x14ac:dyDescent="0.2">
      <c r="A67" s="113"/>
      <c r="B67" s="113"/>
      <c r="C67" s="115"/>
      <c r="D67" s="36"/>
      <c r="E67" s="42"/>
      <c r="F67" s="43"/>
      <c r="G67" s="43"/>
      <c r="H67" s="43"/>
      <c r="I67" s="43"/>
      <c r="J67" s="34">
        <f t="shared" ref="J67" si="25">SUM(E67:I67)</f>
        <v>0</v>
      </c>
      <c r="K67" s="55">
        <v>0</v>
      </c>
      <c r="L67" s="43"/>
      <c r="M67" s="34">
        <f t="shared" ref="M67" si="26">SUM(K67:L67)</f>
        <v>0</v>
      </c>
      <c r="N67" s="55"/>
      <c r="O67" s="43"/>
      <c r="P67" s="34">
        <f t="shared" si="24"/>
        <v>0</v>
      </c>
      <c r="Q67" s="35">
        <f t="shared" si="21"/>
        <v>0</v>
      </c>
    </row>
    <row r="68" spans="1:17" ht="12.75" customHeight="1" x14ac:dyDescent="0.2">
      <c r="A68" s="113" t="s">
        <v>67</v>
      </c>
      <c r="B68" s="113"/>
      <c r="C68" s="115" t="s">
        <v>267</v>
      </c>
      <c r="D68" s="36" t="s">
        <v>68</v>
      </c>
      <c r="E68" s="37">
        <v>0</v>
      </c>
      <c r="F68" s="38">
        <v>0</v>
      </c>
      <c r="G68" s="38">
        <v>8601</v>
      </c>
      <c r="H68" s="38">
        <v>0</v>
      </c>
      <c r="I68" s="38">
        <v>0</v>
      </c>
      <c r="J68" s="29">
        <f>SUM(E68:I68)</f>
        <v>8601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20"/>
        <v>0</v>
      </c>
      <c r="Q68" s="41">
        <f t="shared" si="21"/>
        <v>8601</v>
      </c>
    </row>
    <row r="69" spans="1:17" x14ac:dyDescent="0.2">
      <c r="A69" s="113"/>
      <c r="B69" s="113"/>
      <c r="C69" s="115"/>
      <c r="D69" s="36"/>
      <c r="E69" s="42"/>
      <c r="F69" s="43"/>
      <c r="G69" s="43">
        <v>3029.5</v>
      </c>
      <c r="H69" s="43"/>
      <c r="I69" s="43"/>
      <c r="J69" s="34">
        <f t="shared" si="17"/>
        <v>3029.5</v>
      </c>
      <c r="K69" s="55"/>
      <c r="L69" s="43"/>
      <c r="M69" s="34">
        <f t="shared" si="18"/>
        <v>0</v>
      </c>
      <c r="N69" s="55"/>
      <c r="O69" s="43"/>
      <c r="P69" s="34">
        <f t="shared" si="20"/>
        <v>0</v>
      </c>
      <c r="Q69" s="35">
        <f t="shared" si="21"/>
        <v>3029.5</v>
      </c>
    </row>
    <row r="70" spans="1:17" x14ac:dyDescent="0.2">
      <c r="A70" s="113" t="s">
        <v>67</v>
      </c>
      <c r="B70" s="113"/>
      <c r="C70" s="115" t="s">
        <v>264</v>
      </c>
      <c r="D70" s="36" t="s">
        <v>26</v>
      </c>
      <c r="E70" s="37">
        <v>0</v>
      </c>
      <c r="F70" s="38">
        <v>0</v>
      </c>
      <c r="G70" s="38">
        <v>0</v>
      </c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20"/>
        <v>0</v>
      </c>
      <c r="Q70" s="41">
        <f t="shared" si="21"/>
        <v>0</v>
      </c>
    </row>
    <row r="71" spans="1:17" x14ac:dyDescent="0.2">
      <c r="A71" s="113"/>
      <c r="B71" s="113"/>
      <c r="C71" s="115"/>
      <c r="D71" s="36"/>
      <c r="E71" s="42"/>
      <c r="F71" s="43"/>
      <c r="G71" s="43"/>
      <c r="H71" s="43"/>
      <c r="I71" s="43"/>
      <c r="J71" s="34">
        <f t="shared" si="17"/>
        <v>0</v>
      </c>
      <c r="K71" s="55"/>
      <c r="L71" s="43"/>
      <c r="M71" s="34">
        <f t="shared" si="18"/>
        <v>0</v>
      </c>
      <c r="N71" s="55"/>
      <c r="O71" s="43"/>
      <c r="P71" s="34">
        <f t="shared" si="20"/>
        <v>0</v>
      </c>
      <c r="Q71" s="35">
        <f t="shared" si="21"/>
        <v>0</v>
      </c>
    </row>
    <row r="72" spans="1:17" ht="12.75" customHeight="1" x14ac:dyDescent="0.2">
      <c r="A72" s="117" t="s">
        <v>67</v>
      </c>
      <c r="B72" s="117"/>
      <c r="C72" s="119" t="s">
        <v>266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4000</v>
      </c>
      <c r="L72" s="38">
        <v>0</v>
      </c>
      <c r="M72" s="40">
        <f>SUM(K72:L72)</f>
        <v>4000</v>
      </c>
      <c r="N72" s="44">
        <v>0</v>
      </c>
      <c r="O72" s="38">
        <v>0</v>
      </c>
      <c r="P72" s="40">
        <f t="shared" si="20"/>
        <v>0</v>
      </c>
      <c r="Q72" s="41">
        <f t="shared" si="21"/>
        <v>4000</v>
      </c>
    </row>
    <row r="73" spans="1:17" x14ac:dyDescent="0.2">
      <c r="A73" s="118"/>
      <c r="B73" s="118"/>
      <c r="C73" s="120"/>
      <c r="D73" s="36"/>
      <c r="E73" s="42"/>
      <c r="F73" s="43"/>
      <c r="G73" s="43"/>
      <c r="H73" s="43"/>
      <c r="I73" s="43"/>
      <c r="J73" s="34">
        <f t="shared" si="17"/>
        <v>0</v>
      </c>
      <c r="K73" s="55">
        <v>0</v>
      </c>
      <c r="L73" s="43"/>
      <c r="M73" s="34">
        <f t="shared" si="18"/>
        <v>0</v>
      </c>
      <c r="N73" s="55"/>
      <c r="O73" s="43"/>
      <c r="P73" s="34">
        <f t="shared" si="20"/>
        <v>0</v>
      </c>
      <c r="Q73" s="35">
        <f t="shared" si="21"/>
        <v>0</v>
      </c>
    </row>
    <row r="74" spans="1:17" ht="12.75" customHeight="1" x14ac:dyDescent="0.2">
      <c r="A74" s="113" t="s">
        <v>69</v>
      </c>
      <c r="B74" s="113"/>
      <c r="C74" s="115" t="s">
        <v>70</v>
      </c>
      <c r="D74" s="36" t="s">
        <v>71</v>
      </c>
      <c r="E74" s="37">
        <v>180</v>
      </c>
      <c r="F74" s="38">
        <v>115</v>
      </c>
      <c r="G74" s="38">
        <v>3385</v>
      </c>
      <c r="H74" s="38">
        <v>0</v>
      </c>
      <c r="I74" s="38">
        <v>0</v>
      </c>
      <c r="J74" s="29">
        <f>SUM(E74:I74)</f>
        <v>3680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20"/>
        <v>0</v>
      </c>
      <c r="Q74" s="41">
        <f t="shared" si="21"/>
        <v>3680</v>
      </c>
    </row>
    <row r="75" spans="1:17" x14ac:dyDescent="0.2">
      <c r="A75" s="113"/>
      <c r="B75" s="113"/>
      <c r="C75" s="115"/>
      <c r="D75" s="36"/>
      <c r="E75" s="42">
        <v>180</v>
      </c>
      <c r="F75" s="43">
        <v>114.66</v>
      </c>
      <c r="G75" s="43">
        <v>3385.56</v>
      </c>
      <c r="H75" s="43"/>
      <c r="I75" s="43"/>
      <c r="J75" s="34">
        <f t="shared" si="17"/>
        <v>3680.22</v>
      </c>
      <c r="K75" s="55"/>
      <c r="L75" s="43"/>
      <c r="M75" s="34">
        <f t="shared" si="18"/>
        <v>0</v>
      </c>
      <c r="N75" s="55"/>
      <c r="O75" s="43"/>
      <c r="P75" s="34">
        <f t="shared" si="20"/>
        <v>0</v>
      </c>
      <c r="Q75" s="35">
        <f t="shared" si="21"/>
        <v>3680.22</v>
      </c>
    </row>
    <row r="76" spans="1:17" x14ac:dyDescent="0.2">
      <c r="A76" s="113" t="s">
        <v>72</v>
      </c>
      <c r="B76" s="113"/>
      <c r="C76" s="115" t="s">
        <v>73</v>
      </c>
      <c r="D76" s="36" t="s">
        <v>46</v>
      </c>
      <c r="E76" s="37">
        <v>0</v>
      </c>
      <c r="F76" s="38">
        <v>0</v>
      </c>
      <c r="G76" s="38">
        <v>0</v>
      </c>
      <c r="H76" s="38">
        <v>0</v>
      </c>
      <c r="I76" s="38">
        <v>0</v>
      </c>
      <c r="J76" s="29">
        <f>SUM(E76:I76)</f>
        <v>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20"/>
        <v>0</v>
      </c>
      <c r="Q76" s="41">
        <f t="shared" si="21"/>
        <v>0</v>
      </c>
    </row>
    <row r="77" spans="1:17" x14ac:dyDescent="0.2">
      <c r="A77" s="113"/>
      <c r="B77" s="113"/>
      <c r="C77" s="115"/>
      <c r="D77" s="36"/>
      <c r="E77" s="42"/>
      <c r="F77" s="43"/>
      <c r="G77" s="43"/>
      <c r="H77" s="43"/>
      <c r="I77" s="43"/>
      <c r="J77" s="34">
        <f t="shared" si="17"/>
        <v>0</v>
      </c>
      <c r="K77" s="55"/>
      <c r="L77" s="43"/>
      <c r="M77" s="34">
        <f t="shared" si="18"/>
        <v>0</v>
      </c>
      <c r="N77" s="55"/>
      <c r="O77" s="43"/>
      <c r="P77" s="34">
        <f t="shared" si="20"/>
        <v>0</v>
      </c>
      <c r="Q77" s="35">
        <f t="shared" si="21"/>
        <v>0</v>
      </c>
    </row>
    <row r="78" spans="1:17" x14ac:dyDescent="0.2">
      <c r="A78" s="113" t="s">
        <v>74</v>
      </c>
      <c r="B78" s="113"/>
      <c r="C78" s="115" t="s">
        <v>75</v>
      </c>
      <c r="D78" s="36" t="s">
        <v>46</v>
      </c>
      <c r="E78" s="37">
        <v>0</v>
      </c>
      <c r="F78" s="38">
        <v>0</v>
      </c>
      <c r="G78" s="38">
        <v>8000</v>
      </c>
      <c r="H78" s="38">
        <v>0</v>
      </c>
      <c r="I78" s="38">
        <v>0</v>
      </c>
      <c r="J78" s="29">
        <f>SUM(E78:I78)</f>
        <v>8000</v>
      </c>
      <c r="K78" s="44">
        <v>4000</v>
      </c>
      <c r="L78" s="38">
        <v>0</v>
      </c>
      <c r="M78" s="40">
        <f>SUM(K78:L78)</f>
        <v>4000</v>
      </c>
      <c r="N78" s="44">
        <v>0</v>
      </c>
      <c r="O78" s="38">
        <v>0</v>
      </c>
      <c r="P78" s="40">
        <f t="shared" si="20"/>
        <v>0</v>
      </c>
      <c r="Q78" s="41">
        <f t="shared" si="21"/>
        <v>12000</v>
      </c>
    </row>
    <row r="79" spans="1:17" x14ac:dyDescent="0.2">
      <c r="A79" s="113"/>
      <c r="B79" s="113"/>
      <c r="C79" s="115"/>
      <c r="D79" s="36"/>
      <c r="E79" s="42"/>
      <c r="F79" s="43"/>
      <c r="G79" s="43">
        <v>7086.32</v>
      </c>
      <c r="H79" s="43"/>
      <c r="I79" s="43"/>
      <c r="J79" s="34">
        <f t="shared" si="17"/>
        <v>7086.32</v>
      </c>
      <c r="K79" s="55">
        <v>0</v>
      </c>
      <c r="L79" s="43"/>
      <c r="M79" s="34">
        <f t="shared" si="18"/>
        <v>0</v>
      </c>
      <c r="N79" s="55"/>
      <c r="O79" s="43"/>
      <c r="P79" s="34">
        <f t="shared" si="20"/>
        <v>0</v>
      </c>
      <c r="Q79" s="35">
        <f t="shared" si="21"/>
        <v>7086.32</v>
      </c>
    </row>
    <row r="80" spans="1:17" x14ac:dyDescent="0.2">
      <c r="A80" s="113" t="s">
        <v>74</v>
      </c>
      <c r="B80" s="113"/>
      <c r="C80" s="115" t="s">
        <v>76</v>
      </c>
      <c r="D80" s="36" t="s">
        <v>77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20"/>
        <v>0</v>
      </c>
      <c r="Q80" s="41">
        <f t="shared" si="21"/>
        <v>3100</v>
      </c>
    </row>
    <row r="81" spans="1:17" x14ac:dyDescent="0.2">
      <c r="A81" s="113"/>
      <c r="B81" s="113"/>
      <c r="C81" s="115" t="s">
        <v>78</v>
      </c>
      <c r="D81" s="36"/>
      <c r="E81" s="42"/>
      <c r="F81" s="43"/>
      <c r="G81" s="43">
        <v>1093.07</v>
      </c>
      <c r="H81" s="43"/>
      <c r="I81" s="43"/>
      <c r="J81" s="34">
        <f t="shared" si="17"/>
        <v>1093.07</v>
      </c>
      <c r="K81" s="55"/>
      <c r="L81" s="43"/>
      <c r="M81" s="34">
        <f t="shared" si="18"/>
        <v>0</v>
      </c>
      <c r="N81" s="55"/>
      <c r="O81" s="43"/>
      <c r="P81" s="34">
        <f t="shared" si="20"/>
        <v>0</v>
      </c>
      <c r="Q81" s="35">
        <f t="shared" si="21"/>
        <v>1093.07</v>
      </c>
    </row>
    <row r="82" spans="1:17" x14ac:dyDescent="0.2">
      <c r="A82" s="113" t="s">
        <v>74</v>
      </c>
      <c r="B82" s="113"/>
      <c r="C82" s="115" t="s">
        <v>78</v>
      </c>
      <c r="D82" s="36" t="s">
        <v>77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7"/>
        <v>0</v>
      </c>
      <c r="K82" s="44"/>
      <c r="L82" s="38">
        <v>0</v>
      </c>
      <c r="M82" s="40">
        <f t="shared" si="18"/>
        <v>0</v>
      </c>
      <c r="N82" s="44">
        <v>0</v>
      </c>
      <c r="O82" s="38">
        <v>0</v>
      </c>
      <c r="P82" s="40">
        <f t="shared" si="20"/>
        <v>0</v>
      </c>
      <c r="Q82" s="41">
        <f t="shared" si="21"/>
        <v>0</v>
      </c>
    </row>
    <row r="83" spans="1:17" ht="13.5" thickBot="1" x14ac:dyDescent="0.25">
      <c r="A83" s="114"/>
      <c r="B83" s="114"/>
      <c r="C83" s="116"/>
      <c r="D83" s="50"/>
      <c r="E83" s="51"/>
      <c r="F83" s="45"/>
      <c r="G83" s="45"/>
      <c r="H83" s="45"/>
      <c r="I83" s="45"/>
      <c r="J83" s="24">
        <f t="shared" si="17"/>
        <v>0</v>
      </c>
      <c r="K83" s="56"/>
      <c r="L83" s="45"/>
      <c r="M83" s="24">
        <f t="shared" si="18"/>
        <v>0</v>
      </c>
      <c r="N83" s="56"/>
      <c r="O83" s="45"/>
      <c r="P83" s="24">
        <f t="shared" si="20"/>
        <v>0</v>
      </c>
      <c r="Q83" s="25">
        <f t="shared" si="21"/>
        <v>0</v>
      </c>
    </row>
    <row r="84" spans="1:17" ht="13.5" thickBot="1" x14ac:dyDescent="0.2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ht="12.75" customHeight="1" x14ac:dyDescent="0.2">
      <c r="A85" s="124" t="s">
        <v>79</v>
      </c>
      <c r="B85" s="125"/>
      <c r="C85" s="128" t="s">
        <v>80</v>
      </c>
      <c r="D85" s="121"/>
      <c r="E85" s="16">
        <f t="shared" ref="E85:I86" si="27">E87+D89+E91+E93</f>
        <v>4209</v>
      </c>
      <c r="F85" s="17">
        <f t="shared" si="27"/>
        <v>1313</v>
      </c>
      <c r="G85" s="17">
        <f t="shared" si="27"/>
        <v>12975</v>
      </c>
      <c r="H85" s="17">
        <f t="shared" si="27"/>
        <v>198</v>
      </c>
      <c r="I85" s="17">
        <f t="shared" si="27"/>
        <v>0</v>
      </c>
      <c r="J85" s="19">
        <f t="shared" ref="J85:J94" si="28">SUM(E85:I85)</f>
        <v>18695</v>
      </c>
      <c r="K85" s="52">
        <f>K87+J89+K91+K93</f>
        <v>0</v>
      </c>
      <c r="L85" s="17">
        <f>L87+K89+L91+L93</f>
        <v>0</v>
      </c>
      <c r="M85" s="19">
        <f t="shared" ref="M85:M94" si="29">SUM(K85:L85)</f>
        <v>0</v>
      </c>
      <c r="N85" s="52">
        <f>N87+M89+N91+N93</f>
        <v>0</v>
      </c>
      <c r="O85" s="17">
        <f>O87+N89+O91+O93</f>
        <v>0</v>
      </c>
      <c r="P85" s="19">
        <f t="shared" ref="P85:P94" si="30">SUM(N85:O85)</f>
        <v>0</v>
      </c>
      <c r="Q85" s="20">
        <f>P85+M85+J85</f>
        <v>18695</v>
      </c>
    </row>
    <row r="86" spans="1:17" ht="13.5" customHeight="1" thickBot="1" x14ac:dyDescent="0.25">
      <c r="A86" s="126"/>
      <c r="B86" s="127"/>
      <c r="C86" s="129"/>
      <c r="D86" s="122"/>
      <c r="E86" s="21">
        <f t="shared" si="27"/>
        <v>1590</v>
      </c>
      <c r="F86" s="22">
        <f t="shared" si="27"/>
        <v>477</v>
      </c>
      <c r="G86" s="22">
        <f t="shared" si="27"/>
        <v>9669.9500000000007</v>
      </c>
      <c r="H86" s="22">
        <f t="shared" si="27"/>
        <v>8</v>
      </c>
      <c r="I86" s="22">
        <f t="shared" si="27"/>
        <v>0</v>
      </c>
      <c r="J86" s="24">
        <f t="shared" si="28"/>
        <v>11744.95</v>
      </c>
      <c r="K86" s="53">
        <f>K88+J90+K92+K94</f>
        <v>0</v>
      </c>
      <c r="L86" s="22">
        <f>L88+K90+L92+L94</f>
        <v>0</v>
      </c>
      <c r="M86" s="24">
        <f t="shared" si="29"/>
        <v>0</v>
      </c>
      <c r="N86" s="53">
        <f>N88+M90+N92+N94</f>
        <v>0</v>
      </c>
      <c r="O86" s="22">
        <f>O88+N90+O92+O94</f>
        <v>0</v>
      </c>
      <c r="P86" s="24">
        <f t="shared" si="30"/>
        <v>0</v>
      </c>
      <c r="Q86" s="25">
        <f t="shared" ref="Q86:Q94" si="31">P86+M86+J86</f>
        <v>11744.95</v>
      </c>
    </row>
    <row r="87" spans="1:17" x14ac:dyDescent="0.2">
      <c r="A87" s="118" t="s">
        <v>81</v>
      </c>
      <c r="B87" s="118"/>
      <c r="C87" s="120" t="s">
        <v>82</v>
      </c>
      <c r="D87" s="49" t="s">
        <v>83</v>
      </c>
      <c r="E87" s="26">
        <v>3165</v>
      </c>
      <c r="F87" s="27">
        <v>948</v>
      </c>
      <c r="G87" s="27">
        <v>915</v>
      </c>
      <c r="H87" s="27">
        <v>8</v>
      </c>
      <c r="I87" s="27">
        <v>0</v>
      </c>
      <c r="J87" s="29">
        <f t="shared" si="28"/>
        <v>5036</v>
      </c>
      <c r="K87" s="54">
        <v>0</v>
      </c>
      <c r="L87" s="27">
        <v>0</v>
      </c>
      <c r="M87" s="29">
        <f>SUM(K87:L87)</f>
        <v>0</v>
      </c>
      <c r="N87" s="54">
        <v>0</v>
      </c>
      <c r="O87" s="27">
        <v>0</v>
      </c>
      <c r="P87" s="29">
        <f t="shared" si="30"/>
        <v>0</v>
      </c>
      <c r="Q87" s="30">
        <f t="shared" si="31"/>
        <v>5036</v>
      </c>
    </row>
    <row r="88" spans="1:17" x14ac:dyDescent="0.2">
      <c r="A88" s="113"/>
      <c r="B88" s="113"/>
      <c r="C88" s="115"/>
      <c r="D88" s="36"/>
      <c r="E88" s="42">
        <v>1590</v>
      </c>
      <c r="F88" s="43">
        <v>477</v>
      </c>
      <c r="G88" s="43">
        <v>317.45</v>
      </c>
      <c r="H88" s="43">
        <v>8</v>
      </c>
      <c r="I88" s="43"/>
      <c r="J88" s="34">
        <f t="shared" si="28"/>
        <v>2392.4499999999998</v>
      </c>
      <c r="K88" s="55"/>
      <c r="L88" s="43"/>
      <c r="M88" s="34">
        <f t="shared" si="29"/>
        <v>0</v>
      </c>
      <c r="N88" s="55"/>
      <c r="O88" s="43"/>
      <c r="P88" s="34">
        <f t="shared" si="30"/>
        <v>0</v>
      </c>
      <c r="Q88" s="35">
        <f t="shared" si="31"/>
        <v>2392.4499999999998</v>
      </c>
    </row>
    <row r="89" spans="1:17" ht="12.75" customHeight="1" x14ac:dyDescent="0.2">
      <c r="A89" s="117" t="s">
        <v>81</v>
      </c>
      <c r="B89" s="117"/>
      <c r="C89" s="119" t="s">
        <v>84</v>
      </c>
      <c r="D89" s="96"/>
      <c r="E89" s="37">
        <v>0</v>
      </c>
      <c r="F89" s="38">
        <v>0</v>
      </c>
      <c r="G89" s="38">
        <v>0</v>
      </c>
      <c r="H89" s="38">
        <v>0</v>
      </c>
      <c r="I89" s="38">
        <v>0</v>
      </c>
      <c r="J89" s="29">
        <f>SUM(D89:H89)</f>
        <v>0</v>
      </c>
      <c r="K89" s="44">
        <v>0</v>
      </c>
      <c r="L89" s="38">
        <v>0</v>
      </c>
      <c r="M89" s="40">
        <f>SUM(J89:K89)</f>
        <v>0</v>
      </c>
      <c r="N89" s="44">
        <v>0</v>
      </c>
      <c r="O89" s="38">
        <v>0</v>
      </c>
      <c r="P89" s="40">
        <f>SUM(M89:N89)</f>
        <v>0</v>
      </c>
      <c r="Q89" s="41">
        <f>O89+L89+I89</f>
        <v>0</v>
      </c>
    </row>
    <row r="90" spans="1:17" x14ac:dyDescent="0.2">
      <c r="A90" s="118"/>
      <c r="B90" s="118"/>
      <c r="C90" s="120"/>
      <c r="D90" s="96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>SUM(J90:K90)</f>
        <v>0</v>
      </c>
      <c r="N90" s="55"/>
      <c r="O90" s="43"/>
      <c r="P90" s="34">
        <f>SUM(M90:N90)</f>
        <v>0</v>
      </c>
      <c r="Q90" s="35">
        <f>O90+L90+I90</f>
        <v>0</v>
      </c>
    </row>
    <row r="91" spans="1:17" x14ac:dyDescent="0.2">
      <c r="A91" s="113" t="s">
        <v>85</v>
      </c>
      <c r="B91" s="113"/>
      <c r="C91" s="115" t="s">
        <v>86</v>
      </c>
      <c r="D91" s="131"/>
      <c r="E91" s="37">
        <v>1044</v>
      </c>
      <c r="F91" s="38">
        <v>365</v>
      </c>
      <c r="G91" s="38">
        <v>300</v>
      </c>
      <c r="H91" s="38">
        <v>190</v>
      </c>
      <c r="I91" s="38">
        <v>0</v>
      </c>
      <c r="J91" s="29">
        <f>SUM(E91:I91)</f>
        <v>1899</v>
      </c>
      <c r="K91" s="44">
        <v>0</v>
      </c>
      <c r="L91" s="38">
        <v>0</v>
      </c>
      <c r="M91" s="40">
        <f t="shared" si="29"/>
        <v>0</v>
      </c>
      <c r="N91" s="44">
        <v>0</v>
      </c>
      <c r="O91" s="38">
        <v>0</v>
      </c>
      <c r="P91" s="40">
        <f t="shared" si="30"/>
        <v>0</v>
      </c>
      <c r="Q91" s="41">
        <f t="shared" si="31"/>
        <v>1899</v>
      </c>
    </row>
    <row r="92" spans="1:17" x14ac:dyDescent="0.2">
      <c r="A92" s="113"/>
      <c r="B92" s="113"/>
      <c r="C92" s="115"/>
      <c r="D92" s="131"/>
      <c r="E92" s="42">
        <v>0</v>
      </c>
      <c r="F92" s="43">
        <v>0</v>
      </c>
      <c r="G92" s="43">
        <v>0</v>
      </c>
      <c r="H92" s="43">
        <v>0</v>
      </c>
      <c r="I92" s="43"/>
      <c r="J92" s="34">
        <f t="shared" si="28"/>
        <v>0</v>
      </c>
      <c r="K92" s="57"/>
      <c r="L92" s="32"/>
      <c r="M92" s="34">
        <f t="shared" si="29"/>
        <v>0</v>
      </c>
      <c r="N92" s="55"/>
      <c r="O92" s="43"/>
      <c r="P92" s="34">
        <f t="shared" si="30"/>
        <v>0</v>
      </c>
      <c r="Q92" s="35">
        <f t="shared" si="31"/>
        <v>0</v>
      </c>
    </row>
    <row r="93" spans="1:17" x14ac:dyDescent="0.2">
      <c r="A93" s="113" t="s">
        <v>87</v>
      </c>
      <c r="B93" s="113"/>
      <c r="C93" s="115" t="s">
        <v>88</v>
      </c>
      <c r="D93" s="36" t="s">
        <v>23</v>
      </c>
      <c r="E93" s="37">
        <v>0</v>
      </c>
      <c r="F93" s="38">
        <v>0</v>
      </c>
      <c r="G93" s="38">
        <v>11760</v>
      </c>
      <c r="H93" s="38">
        <v>0</v>
      </c>
      <c r="I93" s="38">
        <v>0</v>
      </c>
      <c r="J93" s="29">
        <f t="shared" si="28"/>
        <v>11760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30"/>
        <v>0</v>
      </c>
      <c r="Q93" s="41">
        <f t="shared" si="31"/>
        <v>11760</v>
      </c>
    </row>
    <row r="94" spans="1:17" ht="13.5" thickBot="1" x14ac:dyDescent="0.25">
      <c r="A94" s="114"/>
      <c r="B94" s="114"/>
      <c r="C94" s="116"/>
      <c r="D94" s="50"/>
      <c r="E94" s="51"/>
      <c r="F94" s="45"/>
      <c r="G94" s="45">
        <v>9352.5</v>
      </c>
      <c r="H94" s="45"/>
      <c r="I94" s="45"/>
      <c r="J94" s="24">
        <f t="shared" si="28"/>
        <v>9352.5</v>
      </c>
      <c r="K94" s="56"/>
      <c r="L94" s="45"/>
      <c r="M94" s="24">
        <f t="shared" si="29"/>
        <v>0</v>
      </c>
      <c r="N94" s="56"/>
      <c r="O94" s="45"/>
      <c r="P94" s="24">
        <f t="shared" si="30"/>
        <v>0</v>
      </c>
      <c r="Q94" s="25">
        <f t="shared" si="31"/>
        <v>9352.5</v>
      </c>
    </row>
    <row r="95" spans="1:17" ht="13.5" thickBot="1" x14ac:dyDescent="0.2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2.75" customHeight="1" x14ac:dyDescent="0.2">
      <c r="A96" s="124" t="s">
        <v>89</v>
      </c>
      <c r="B96" s="125"/>
      <c r="C96" s="128" t="s">
        <v>90</v>
      </c>
      <c r="D96" s="121"/>
      <c r="E96" s="16">
        <f t="shared" ref="E96:I97" si="32">E98+E100+E102+E104+E106</f>
        <v>89621</v>
      </c>
      <c r="F96" s="17">
        <f t="shared" si="32"/>
        <v>30904</v>
      </c>
      <c r="G96" s="17">
        <f t="shared" si="32"/>
        <v>40423</v>
      </c>
      <c r="H96" s="17">
        <f t="shared" si="32"/>
        <v>416</v>
      </c>
      <c r="I96" s="17">
        <f t="shared" si="32"/>
        <v>0</v>
      </c>
      <c r="J96" s="19">
        <f t="shared" ref="J96:J107" si="33">SUM(E96:I96)</f>
        <v>161364</v>
      </c>
      <c r="K96" s="52">
        <f>K98+K100+K102+K104+K106</f>
        <v>2500</v>
      </c>
      <c r="L96" s="17">
        <f>L98+L100+L102+L104+L106</f>
        <v>0</v>
      </c>
      <c r="M96" s="19">
        <f t="shared" ref="M96:M107" si="34">SUM(K96:L96)</f>
        <v>2500</v>
      </c>
      <c r="N96" s="52">
        <f>N98+N100+N102+N104+N106</f>
        <v>0</v>
      </c>
      <c r="O96" s="17">
        <f>O98+O100+O102+O104+O106</f>
        <v>0</v>
      </c>
      <c r="P96" s="19">
        <f t="shared" ref="P96:P107" si="35">SUM(N96:O96)</f>
        <v>0</v>
      </c>
      <c r="Q96" s="20">
        <f t="shared" ref="Q96:Q107" si="36">P96+M96+J96</f>
        <v>163864</v>
      </c>
    </row>
    <row r="97" spans="1:17" ht="13.5" customHeight="1" thickBot="1" x14ac:dyDescent="0.25">
      <c r="A97" s="126"/>
      <c r="B97" s="127"/>
      <c r="C97" s="129"/>
      <c r="D97" s="122"/>
      <c r="E97" s="21">
        <f t="shared" si="32"/>
        <v>62533.810000000005</v>
      </c>
      <c r="F97" s="22">
        <f t="shared" si="32"/>
        <v>21187.29</v>
      </c>
      <c r="G97" s="22">
        <f t="shared" si="32"/>
        <v>16946.010000000002</v>
      </c>
      <c r="H97" s="22">
        <f t="shared" si="32"/>
        <v>0</v>
      </c>
      <c r="I97" s="22">
        <f t="shared" si="32"/>
        <v>0</v>
      </c>
      <c r="J97" s="24">
        <f t="shared" si="33"/>
        <v>100667.11000000002</v>
      </c>
      <c r="K97" s="53">
        <f>K99+K101+K103+K105+K107</f>
        <v>0</v>
      </c>
      <c r="L97" s="22">
        <f>L99+L101+L103+L105+L107</f>
        <v>0</v>
      </c>
      <c r="M97" s="24">
        <f t="shared" si="34"/>
        <v>0</v>
      </c>
      <c r="N97" s="53">
        <f>N99+N101+N103+N105+N107</f>
        <v>0</v>
      </c>
      <c r="O97" s="22">
        <f>O99+O101+O103+O105+O107</f>
        <v>0</v>
      </c>
      <c r="P97" s="24">
        <f t="shared" si="35"/>
        <v>0</v>
      </c>
      <c r="Q97" s="25">
        <f t="shared" si="36"/>
        <v>100667.11000000002</v>
      </c>
    </row>
    <row r="98" spans="1:17" x14ac:dyDescent="0.2">
      <c r="A98" s="118" t="s">
        <v>91</v>
      </c>
      <c r="B98" s="118"/>
      <c r="C98" s="120" t="s">
        <v>92</v>
      </c>
      <c r="D98" s="49" t="s">
        <v>77</v>
      </c>
      <c r="E98" s="26">
        <v>61200</v>
      </c>
      <c r="F98" s="27">
        <v>21390</v>
      </c>
      <c r="G98" s="27">
        <v>16260</v>
      </c>
      <c r="H98" s="27">
        <v>100</v>
      </c>
      <c r="I98" s="27">
        <v>0</v>
      </c>
      <c r="J98" s="29">
        <f t="shared" si="33"/>
        <v>98950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5"/>
        <v>0</v>
      </c>
      <c r="Q98" s="30">
        <f t="shared" si="36"/>
        <v>98950</v>
      </c>
    </row>
    <row r="99" spans="1:17" x14ac:dyDescent="0.2">
      <c r="A99" s="113"/>
      <c r="B99" s="113"/>
      <c r="C99" s="115"/>
      <c r="D99" s="36"/>
      <c r="E99" s="42">
        <v>44207.73</v>
      </c>
      <c r="F99" s="43">
        <v>15574</v>
      </c>
      <c r="G99" s="43">
        <v>7842.44</v>
      </c>
      <c r="H99" s="43">
        <v>0</v>
      </c>
      <c r="I99" s="43"/>
      <c r="J99" s="34">
        <f t="shared" si="33"/>
        <v>67624.17</v>
      </c>
      <c r="K99" s="55"/>
      <c r="L99" s="43"/>
      <c r="M99" s="34">
        <f t="shared" si="34"/>
        <v>0</v>
      </c>
      <c r="N99" s="55"/>
      <c r="O99" s="43"/>
      <c r="P99" s="34">
        <f t="shared" si="35"/>
        <v>0</v>
      </c>
      <c r="Q99" s="35">
        <f t="shared" si="36"/>
        <v>67624.17</v>
      </c>
    </row>
    <row r="100" spans="1:17" x14ac:dyDescent="0.2">
      <c r="A100" s="113" t="s">
        <v>93</v>
      </c>
      <c r="B100" s="113"/>
      <c r="C100" s="115" t="s">
        <v>94</v>
      </c>
      <c r="D100" s="36" t="s">
        <v>77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33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5"/>
        <v>0</v>
      </c>
      <c r="Q100" s="41">
        <f t="shared" si="36"/>
        <v>350</v>
      </c>
    </row>
    <row r="101" spans="1:17" x14ac:dyDescent="0.2">
      <c r="A101" s="113"/>
      <c r="B101" s="113"/>
      <c r="C101" s="115"/>
      <c r="D101" s="36"/>
      <c r="E101" s="42"/>
      <c r="F101" s="43"/>
      <c r="G101" s="43">
        <v>0</v>
      </c>
      <c r="H101" s="43"/>
      <c r="I101" s="43"/>
      <c r="J101" s="34">
        <f t="shared" si="33"/>
        <v>0</v>
      </c>
      <c r="K101" s="55"/>
      <c r="L101" s="43"/>
      <c r="M101" s="34">
        <f t="shared" si="34"/>
        <v>0</v>
      </c>
      <c r="N101" s="55"/>
      <c r="O101" s="43"/>
      <c r="P101" s="34">
        <f t="shared" si="35"/>
        <v>0</v>
      </c>
      <c r="Q101" s="35">
        <f t="shared" si="36"/>
        <v>0</v>
      </c>
    </row>
    <row r="102" spans="1:17" x14ac:dyDescent="0.2">
      <c r="A102" s="113" t="s">
        <v>95</v>
      </c>
      <c r="B102" s="113"/>
      <c r="C102" s="115" t="s">
        <v>268</v>
      </c>
      <c r="D102" s="36" t="s">
        <v>77</v>
      </c>
      <c r="E102" s="37">
        <v>28421</v>
      </c>
      <c r="F102" s="38">
        <v>8516</v>
      </c>
      <c r="G102" s="38">
        <v>6470</v>
      </c>
      <c r="H102" s="38">
        <v>316</v>
      </c>
      <c r="I102" s="38">
        <v>0</v>
      </c>
      <c r="J102" s="29">
        <f t="shared" si="33"/>
        <v>43723</v>
      </c>
      <c r="K102" s="44">
        <v>2500</v>
      </c>
      <c r="L102" s="38">
        <v>0</v>
      </c>
      <c r="M102" s="40">
        <f>SUM(K102:L102)</f>
        <v>2500</v>
      </c>
      <c r="N102" s="44">
        <v>0</v>
      </c>
      <c r="O102" s="38">
        <v>0</v>
      </c>
      <c r="P102" s="40">
        <f t="shared" si="35"/>
        <v>0</v>
      </c>
      <c r="Q102" s="41">
        <f t="shared" si="36"/>
        <v>46223</v>
      </c>
    </row>
    <row r="103" spans="1:17" x14ac:dyDescent="0.2">
      <c r="A103" s="113"/>
      <c r="B103" s="113"/>
      <c r="C103" s="115"/>
      <c r="D103" s="36"/>
      <c r="E103" s="42">
        <v>18326.080000000002</v>
      </c>
      <c r="F103" s="43">
        <v>4899.45</v>
      </c>
      <c r="G103" s="43">
        <v>1565.65</v>
      </c>
      <c r="H103" s="43">
        <v>0</v>
      </c>
      <c r="I103" s="43"/>
      <c r="J103" s="34">
        <f t="shared" si="33"/>
        <v>24791.180000000004</v>
      </c>
      <c r="K103" s="55">
        <v>0</v>
      </c>
      <c r="L103" s="43"/>
      <c r="M103" s="34">
        <f t="shared" si="34"/>
        <v>0</v>
      </c>
      <c r="N103" s="55"/>
      <c r="O103" s="43"/>
      <c r="P103" s="34">
        <f t="shared" si="35"/>
        <v>0</v>
      </c>
      <c r="Q103" s="35">
        <f t="shared" si="36"/>
        <v>24791.180000000004</v>
      </c>
    </row>
    <row r="104" spans="1:17" x14ac:dyDescent="0.2">
      <c r="A104" s="113" t="s">
        <v>97</v>
      </c>
      <c r="B104" s="113"/>
      <c r="C104" s="115" t="s">
        <v>98</v>
      </c>
      <c r="D104" s="36" t="s">
        <v>99</v>
      </c>
      <c r="E104" s="37">
        <v>0</v>
      </c>
      <c r="F104" s="38">
        <v>228</v>
      </c>
      <c r="G104" s="38">
        <v>399</v>
      </c>
      <c r="H104" s="38">
        <v>0</v>
      </c>
      <c r="I104" s="38">
        <v>0</v>
      </c>
      <c r="J104" s="29">
        <f t="shared" si="33"/>
        <v>627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5"/>
        <v>0</v>
      </c>
      <c r="Q104" s="41">
        <f t="shared" si="36"/>
        <v>627</v>
      </c>
    </row>
    <row r="105" spans="1:17" x14ac:dyDescent="0.2">
      <c r="A105" s="113"/>
      <c r="B105" s="113"/>
      <c r="C105" s="115"/>
      <c r="D105" s="36"/>
      <c r="E105" s="42"/>
      <c r="F105" s="43">
        <v>160.63999999999999</v>
      </c>
      <c r="G105" s="43">
        <v>517.74</v>
      </c>
      <c r="H105" s="43"/>
      <c r="I105" s="43"/>
      <c r="J105" s="34">
        <f t="shared" si="33"/>
        <v>678.38</v>
      </c>
      <c r="K105" s="55"/>
      <c r="L105" s="43"/>
      <c r="M105" s="34">
        <f t="shared" si="34"/>
        <v>0</v>
      </c>
      <c r="N105" s="55"/>
      <c r="O105" s="43"/>
      <c r="P105" s="34">
        <f t="shared" si="35"/>
        <v>0</v>
      </c>
      <c r="Q105" s="35">
        <f t="shared" si="36"/>
        <v>678.38</v>
      </c>
    </row>
    <row r="106" spans="1:17" x14ac:dyDescent="0.2">
      <c r="A106" s="113" t="s">
        <v>100</v>
      </c>
      <c r="B106" s="113"/>
      <c r="C106" s="115" t="s">
        <v>101</v>
      </c>
      <c r="D106" s="36" t="s">
        <v>102</v>
      </c>
      <c r="E106" s="37">
        <v>0</v>
      </c>
      <c r="F106" s="38">
        <v>770</v>
      </c>
      <c r="G106" s="38">
        <v>16944</v>
      </c>
      <c r="H106" s="38">
        <v>0</v>
      </c>
      <c r="I106" s="38">
        <v>0</v>
      </c>
      <c r="J106" s="29">
        <f t="shared" si="33"/>
        <v>17714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5"/>
        <v>0</v>
      </c>
      <c r="Q106" s="41">
        <f t="shared" si="36"/>
        <v>17714</v>
      </c>
    </row>
    <row r="107" spans="1:17" ht="13.5" thickBot="1" x14ac:dyDescent="0.25">
      <c r="A107" s="113"/>
      <c r="B107" s="113"/>
      <c r="C107" s="115"/>
      <c r="D107" s="36"/>
      <c r="E107" s="51"/>
      <c r="F107" s="45">
        <v>553.20000000000005</v>
      </c>
      <c r="G107" s="45">
        <v>7020.18</v>
      </c>
      <c r="H107" s="45"/>
      <c r="I107" s="45"/>
      <c r="J107" s="24">
        <f t="shared" si="33"/>
        <v>7573.38</v>
      </c>
      <c r="K107" s="56"/>
      <c r="L107" s="45"/>
      <c r="M107" s="24">
        <f t="shared" si="34"/>
        <v>0</v>
      </c>
      <c r="N107" s="55"/>
      <c r="O107" s="43"/>
      <c r="P107" s="34">
        <f t="shared" si="35"/>
        <v>0</v>
      </c>
      <c r="Q107" s="35">
        <f t="shared" si="36"/>
        <v>7573.38</v>
      </c>
    </row>
    <row r="108" spans="1:17" ht="13.5" thickBot="1" x14ac:dyDescent="0.2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ht="12.75" customHeight="1" x14ac:dyDescent="0.2">
      <c r="A109" s="124" t="s">
        <v>103</v>
      </c>
      <c r="B109" s="125"/>
      <c r="C109" s="128" t="s">
        <v>104</v>
      </c>
      <c r="D109" s="121"/>
      <c r="E109" s="16">
        <f>E111+E113</f>
        <v>0</v>
      </c>
      <c r="F109" s="17">
        <f t="shared" ref="E109:I110" si="37">F111+F113</f>
        <v>0</v>
      </c>
      <c r="G109" s="17">
        <f t="shared" si="37"/>
        <v>199127</v>
      </c>
      <c r="H109" s="17">
        <f t="shared" si="37"/>
        <v>0</v>
      </c>
      <c r="I109" s="17">
        <f t="shared" si="37"/>
        <v>0</v>
      </c>
      <c r="J109" s="19">
        <f t="shared" ref="J109:J114" si="38">SUM(E109:I109)</f>
        <v>199127</v>
      </c>
      <c r="K109" s="16">
        <f>K111+K113</f>
        <v>0</v>
      </c>
      <c r="L109" s="17">
        <f>L111+L113</f>
        <v>0</v>
      </c>
      <c r="M109" s="19">
        <f t="shared" ref="M109:M114" si="39">SUM(K109:L109)</f>
        <v>0</v>
      </c>
      <c r="N109" s="52">
        <f>N111+N113</f>
        <v>0</v>
      </c>
      <c r="O109" s="17">
        <f>O111+O113</f>
        <v>0</v>
      </c>
      <c r="P109" s="19">
        <f t="shared" ref="P109:P114" si="40">SUM(N109:O109)</f>
        <v>0</v>
      </c>
      <c r="Q109" s="20">
        <f t="shared" ref="Q109:Q114" si="41">P109+M109+J109</f>
        <v>199127</v>
      </c>
    </row>
    <row r="110" spans="1:17" ht="13.5" customHeight="1" thickBot="1" x14ac:dyDescent="0.25">
      <c r="A110" s="126"/>
      <c r="B110" s="127"/>
      <c r="C110" s="129"/>
      <c r="D110" s="122"/>
      <c r="E110" s="21">
        <f t="shared" si="37"/>
        <v>0</v>
      </c>
      <c r="F110" s="22">
        <f t="shared" si="37"/>
        <v>0</v>
      </c>
      <c r="G110" s="22">
        <f t="shared" si="37"/>
        <v>157189.57</v>
      </c>
      <c r="H110" s="22">
        <f t="shared" si="37"/>
        <v>0</v>
      </c>
      <c r="I110" s="22">
        <f t="shared" si="37"/>
        <v>0</v>
      </c>
      <c r="J110" s="24">
        <f t="shared" si="38"/>
        <v>157189.57</v>
      </c>
      <c r="K110" s="21">
        <f>K112+K114</f>
        <v>0</v>
      </c>
      <c r="L110" s="22">
        <f>L112+L114</f>
        <v>0</v>
      </c>
      <c r="M110" s="24">
        <f t="shared" si="39"/>
        <v>0</v>
      </c>
      <c r="N110" s="53">
        <f>N112+N114</f>
        <v>0</v>
      </c>
      <c r="O110" s="22">
        <f>O112+O114</f>
        <v>0</v>
      </c>
      <c r="P110" s="24">
        <f t="shared" si="40"/>
        <v>0</v>
      </c>
      <c r="Q110" s="25">
        <f t="shared" si="41"/>
        <v>157189.57</v>
      </c>
    </row>
    <row r="111" spans="1:17" ht="12.75" customHeight="1" x14ac:dyDescent="0.2">
      <c r="A111" s="118" t="s">
        <v>105</v>
      </c>
      <c r="B111" s="118"/>
      <c r="C111" s="120" t="s">
        <v>106</v>
      </c>
      <c r="D111" s="49" t="s">
        <v>68</v>
      </c>
      <c r="E111" s="26">
        <v>0</v>
      </c>
      <c r="F111" s="27">
        <v>0</v>
      </c>
      <c r="G111" s="27">
        <v>197657</v>
      </c>
      <c r="H111" s="27">
        <v>0</v>
      </c>
      <c r="I111" s="27">
        <v>0</v>
      </c>
      <c r="J111" s="29">
        <f>SUM(E111:I111)</f>
        <v>197657</v>
      </c>
      <c r="K111" s="26">
        <v>0</v>
      </c>
      <c r="L111" s="27">
        <v>0</v>
      </c>
      <c r="M111" s="29">
        <f>SUM(K111:L111)</f>
        <v>0</v>
      </c>
      <c r="N111" s="54">
        <v>0</v>
      </c>
      <c r="O111" s="27">
        <v>0</v>
      </c>
      <c r="P111" s="29">
        <f t="shared" si="40"/>
        <v>0</v>
      </c>
      <c r="Q111" s="30">
        <f t="shared" si="41"/>
        <v>197657</v>
      </c>
    </row>
    <row r="112" spans="1:17" x14ac:dyDescent="0.2">
      <c r="A112" s="113"/>
      <c r="B112" s="113"/>
      <c r="C112" s="115"/>
      <c r="D112" s="36"/>
      <c r="E112" s="42"/>
      <c r="F112" s="43"/>
      <c r="G112" s="43">
        <v>156025.15</v>
      </c>
      <c r="H112" s="43"/>
      <c r="I112" s="43"/>
      <c r="J112" s="34">
        <f t="shared" si="38"/>
        <v>156025.15</v>
      </c>
      <c r="K112" s="42"/>
      <c r="L112" s="43"/>
      <c r="M112" s="34">
        <f t="shared" si="39"/>
        <v>0</v>
      </c>
      <c r="N112" s="55"/>
      <c r="O112" s="43"/>
      <c r="P112" s="34">
        <f t="shared" si="40"/>
        <v>0</v>
      </c>
      <c r="Q112" s="35">
        <f t="shared" si="41"/>
        <v>156025.15</v>
      </c>
    </row>
    <row r="113" spans="1:17" x14ac:dyDescent="0.2">
      <c r="A113" s="113" t="s">
        <v>107</v>
      </c>
      <c r="B113" s="113"/>
      <c r="C113" s="115" t="s">
        <v>108</v>
      </c>
      <c r="D113" s="36" t="s">
        <v>109</v>
      </c>
      <c r="E113" s="37">
        <v>0</v>
      </c>
      <c r="F113" s="38">
        <v>0</v>
      </c>
      <c r="G113" s="38">
        <v>1470</v>
      </c>
      <c r="H113" s="38">
        <v>0</v>
      </c>
      <c r="I113" s="38">
        <v>0</v>
      </c>
      <c r="J113" s="29">
        <f>SUM(E113:I113)</f>
        <v>1470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40"/>
        <v>0</v>
      </c>
      <c r="Q113" s="41">
        <f t="shared" si="41"/>
        <v>1470</v>
      </c>
    </row>
    <row r="114" spans="1:17" ht="13.5" thickBot="1" x14ac:dyDescent="0.25">
      <c r="A114" s="114"/>
      <c r="B114" s="114"/>
      <c r="C114" s="116"/>
      <c r="D114" s="50"/>
      <c r="E114" s="51"/>
      <c r="F114" s="45"/>
      <c r="G114" s="45">
        <v>1164.42</v>
      </c>
      <c r="H114" s="45"/>
      <c r="I114" s="45"/>
      <c r="J114" s="24">
        <f t="shared" si="38"/>
        <v>1164.42</v>
      </c>
      <c r="K114" s="51"/>
      <c r="L114" s="45"/>
      <c r="M114" s="24">
        <f t="shared" si="39"/>
        <v>0</v>
      </c>
      <c r="N114" s="56"/>
      <c r="O114" s="45"/>
      <c r="P114" s="24">
        <f t="shared" si="40"/>
        <v>0</v>
      </c>
      <c r="Q114" s="25">
        <f t="shared" si="41"/>
        <v>1164.42</v>
      </c>
    </row>
    <row r="115" spans="1:17" ht="13.5" thickBot="1" x14ac:dyDescent="0.2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ht="12.75" customHeight="1" x14ac:dyDescent="0.2">
      <c r="A116" s="124" t="s">
        <v>110</v>
      </c>
      <c r="B116" s="125"/>
      <c r="C116" s="128" t="s">
        <v>111</v>
      </c>
      <c r="D116" s="121"/>
      <c r="E116" s="16">
        <f>E118+E120+E122+E124+E126+E128+E130</f>
        <v>0</v>
      </c>
      <c r="F116" s="17">
        <f t="shared" ref="F116:I117" si="42">F118+F120+F122+F124+F126+F128+F130</f>
        <v>0</v>
      </c>
      <c r="G116" s="17">
        <f t="shared" si="42"/>
        <v>49000</v>
      </c>
      <c r="H116" s="17">
        <f t="shared" si="42"/>
        <v>0</v>
      </c>
      <c r="I116" s="17">
        <f t="shared" si="42"/>
        <v>2900</v>
      </c>
      <c r="J116" s="19">
        <f t="shared" ref="J116:J129" si="43">SUM(E116:I116)</f>
        <v>51900</v>
      </c>
      <c r="K116" s="16">
        <f t="shared" ref="K116:L117" si="44">K118+K120+K122+K124+K126+K128+K130</f>
        <v>70000</v>
      </c>
      <c r="L116" s="17">
        <f t="shared" si="44"/>
        <v>0</v>
      </c>
      <c r="M116" s="19">
        <f t="shared" ref="M116:M129" si="45">SUM(K116:L116)</f>
        <v>70000</v>
      </c>
      <c r="N116" s="52">
        <f t="shared" ref="N116:O117" si="46">N118+N120+N122+N124+N126+N128+N130</f>
        <v>0</v>
      </c>
      <c r="O116" s="17">
        <f t="shared" si="46"/>
        <v>17160</v>
      </c>
      <c r="P116" s="19">
        <f t="shared" ref="P116:P129" si="47">SUM(N116:O116)</f>
        <v>17160</v>
      </c>
      <c r="Q116" s="20">
        <f t="shared" ref="Q116:Q131" si="48">P116+M116+J116</f>
        <v>139060</v>
      </c>
    </row>
    <row r="117" spans="1:17" ht="13.5" customHeight="1" thickBot="1" x14ac:dyDescent="0.25">
      <c r="A117" s="126"/>
      <c r="B117" s="127"/>
      <c r="C117" s="129"/>
      <c r="D117" s="122"/>
      <c r="E117" s="21">
        <f>E119+E121+E123+E125+E127+E129+E131</f>
        <v>0</v>
      </c>
      <c r="F117" s="22">
        <f t="shared" si="42"/>
        <v>0</v>
      </c>
      <c r="G117" s="22">
        <f t="shared" si="42"/>
        <v>31167.480000000003</v>
      </c>
      <c r="H117" s="22">
        <f t="shared" si="42"/>
        <v>0</v>
      </c>
      <c r="I117" s="22">
        <f t="shared" si="42"/>
        <v>2141.35</v>
      </c>
      <c r="J117" s="24">
        <f t="shared" si="43"/>
        <v>33308.83</v>
      </c>
      <c r="K117" s="21">
        <f t="shared" si="44"/>
        <v>0</v>
      </c>
      <c r="L117" s="22">
        <f t="shared" si="44"/>
        <v>0</v>
      </c>
      <c r="M117" s="24">
        <f t="shared" si="45"/>
        <v>0</v>
      </c>
      <c r="N117" s="53">
        <f t="shared" si="46"/>
        <v>0</v>
      </c>
      <c r="O117" s="22">
        <f t="shared" si="46"/>
        <v>12870</v>
      </c>
      <c r="P117" s="24">
        <f t="shared" si="47"/>
        <v>12870</v>
      </c>
      <c r="Q117" s="25">
        <f t="shared" si="48"/>
        <v>46178.83</v>
      </c>
    </row>
    <row r="118" spans="1:17" ht="12.75" customHeight="1" x14ac:dyDescent="0.2">
      <c r="A118" s="123" t="s">
        <v>112</v>
      </c>
      <c r="B118" s="118"/>
      <c r="C118" s="120" t="s">
        <v>113</v>
      </c>
      <c r="D118" s="49" t="s">
        <v>114</v>
      </c>
      <c r="E118" s="26">
        <v>0</v>
      </c>
      <c r="F118" s="27">
        <v>0</v>
      </c>
      <c r="G118" s="27">
        <v>26500</v>
      </c>
      <c r="H118" s="27">
        <v>0</v>
      </c>
      <c r="I118" s="27">
        <v>0</v>
      </c>
      <c r="J118" s="29">
        <f t="shared" si="43"/>
        <v>26500</v>
      </c>
      <c r="K118" s="26">
        <v>0</v>
      </c>
      <c r="L118" s="27">
        <v>0</v>
      </c>
      <c r="M118" s="29">
        <f>SUM(K118:L118)</f>
        <v>0</v>
      </c>
      <c r="N118" s="54">
        <v>0</v>
      </c>
      <c r="O118" s="27">
        <v>0</v>
      </c>
      <c r="P118" s="29">
        <f t="shared" si="47"/>
        <v>0</v>
      </c>
      <c r="Q118" s="30">
        <f t="shared" si="48"/>
        <v>26500</v>
      </c>
    </row>
    <row r="119" spans="1:17" x14ac:dyDescent="0.2">
      <c r="A119" s="111"/>
      <c r="B119" s="113"/>
      <c r="C119" s="115"/>
      <c r="D119" s="36"/>
      <c r="E119" s="42"/>
      <c r="F119" s="43"/>
      <c r="G119" s="43">
        <v>22681.07</v>
      </c>
      <c r="H119" s="43"/>
      <c r="I119" s="43"/>
      <c r="J119" s="34">
        <f t="shared" si="43"/>
        <v>22681.07</v>
      </c>
      <c r="K119" s="42"/>
      <c r="L119" s="43"/>
      <c r="M119" s="34">
        <f t="shared" si="45"/>
        <v>0</v>
      </c>
      <c r="N119" s="55"/>
      <c r="O119" s="43"/>
      <c r="P119" s="34">
        <f t="shared" si="47"/>
        <v>0</v>
      </c>
      <c r="Q119" s="35">
        <f t="shared" si="48"/>
        <v>22681.07</v>
      </c>
    </row>
    <row r="120" spans="1:17" ht="12.75" customHeight="1" x14ac:dyDescent="0.2">
      <c r="A120" s="123" t="s">
        <v>112</v>
      </c>
      <c r="B120" s="113"/>
      <c r="C120" s="115" t="s">
        <v>115</v>
      </c>
      <c r="D120" s="36" t="s">
        <v>68</v>
      </c>
      <c r="E120" s="37">
        <v>0</v>
      </c>
      <c r="F120" s="38">
        <v>0</v>
      </c>
      <c r="G120" s="38">
        <v>16000</v>
      </c>
      <c r="H120" s="38">
        <v>0</v>
      </c>
      <c r="I120" s="38">
        <v>0</v>
      </c>
      <c r="J120" s="29">
        <f t="shared" si="43"/>
        <v>16000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7"/>
        <v>0</v>
      </c>
      <c r="Q120" s="41">
        <f t="shared" si="48"/>
        <v>16000</v>
      </c>
    </row>
    <row r="121" spans="1:17" x14ac:dyDescent="0.2">
      <c r="A121" s="111"/>
      <c r="B121" s="113"/>
      <c r="C121" s="115"/>
      <c r="D121" s="36"/>
      <c r="E121" s="42"/>
      <c r="F121" s="43"/>
      <c r="G121" s="43">
        <v>6278.83</v>
      </c>
      <c r="H121" s="43"/>
      <c r="I121" s="43"/>
      <c r="J121" s="34">
        <f t="shared" si="43"/>
        <v>6278.83</v>
      </c>
      <c r="K121" s="42"/>
      <c r="L121" s="43"/>
      <c r="M121" s="34">
        <f t="shared" si="45"/>
        <v>0</v>
      </c>
      <c r="N121" s="55"/>
      <c r="O121" s="43"/>
      <c r="P121" s="34">
        <f t="shared" si="47"/>
        <v>0</v>
      </c>
      <c r="Q121" s="35">
        <f t="shared" si="48"/>
        <v>6278.83</v>
      </c>
    </row>
    <row r="122" spans="1:17" ht="12.75" customHeight="1" x14ac:dyDescent="0.2">
      <c r="A122" s="111" t="s">
        <v>112</v>
      </c>
      <c r="B122" s="113"/>
      <c r="C122" s="115" t="s">
        <v>116</v>
      </c>
      <c r="D122" s="36" t="s">
        <v>109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43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7"/>
        <v>0</v>
      </c>
      <c r="Q122" s="41">
        <f t="shared" si="48"/>
        <v>6000</v>
      </c>
    </row>
    <row r="123" spans="1:17" x14ac:dyDescent="0.2">
      <c r="A123" s="111"/>
      <c r="B123" s="113"/>
      <c r="C123" s="115"/>
      <c r="D123" s="36"/>
      <c r="E123" s="42"/>
      <c r="F123" s="43"/>
      <c r="G123" s="43">
        <v>2207.58</v>
      </c>
      <c r="H123" s="43"/>
      <c r="I123" s="43"/>
      <c r="J123" s="34">
        <f t="shared" si="43"/>
        <v>2207.58</v>
      </c>
      <c r="K123" s="42"/>
      <c r="L123" s="43"/>
      <c r="M123" s="34">
        <f t="shared" si="45"/>
        <v>0</v>
      </c>
      <c r="N123" s="55"/>
      <c r="O123" s="43"/>
      <c r="P123" s="34">
        <f t="shared" si="47"/>
        <v>0</v>
      </c>
      <c r="Q123" s="35">
        <f t="shared" si="48"/>
        <v>2207.58</v>
      </c>
    </row>
    <row r="124" spans="1:17" ht="12.75" customHeight="1" x14ac:dyDescent="0.2">
      <c r="A124" s="111" t="s">
        <v>112</v>
      </c>
      <c r="B124" s="113"/>
      <c r="C124" s="115" t="s">
        <v>117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43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7"/>
        <v>0</v>
      </c>
      <c r="Q124" s="41">
        <f t="shared" si="48"/>
        <v>500</v>
      </c>
    </row>
    <row r="125" spans="1:17" x14ac:dyDescent="0.2">
      <c r="A125" s="111"/>
      <c r="B125" s="113"/>
      <c r="C125" s="115"/>
      <c r="D125" s="36"/>
      <c r="E125" s="42"/>
      <c r="F125" s="43"/>
      <c r="G125" s="43">
        <v>0</v>
      </c>
      <c r="H125" s="43"/>
      <c r="I125" s="43"/>
      <c r="J125" s="34">
        <f t="shared" si="43"/>
        <v>0</v>
      </c>
      <c r="K125" s="42"/>
      <c r="L125" s="43"/>
      <c r="M125" s="34">
        <f t="shared" si="45"/>
        <v>0</v>
      </c>
      <c r="N125" s="55"/>
      <c r="O125" s="43"/>
      <c r="P125" s="34">
        <f t="shared" si="47"/>
        <v>0</v>
      </c>
      <c r="Q125" s="35">
        <f t="shared" si="48"/>
        <v>0</v>
      </c>
    </row>
    <row r="126" spans="1:17" ht="12.75" customHeight="1" x14ac:dyDescent="0.2">
      <c r="A126" s="138" t="s">
        <v>118</v>
      </c>
      <c r="B126" s="117"/>
      <c r="C126" s="119" t="s">
        <v>119</v>
      </c>
      <c r="D126" s="36" t="s">
        <v>120</v>
      </c>
      <c r="E126" s="37">
        <v>0</v>
      </c>
      <c r="F126" s="38">
        <v>0</v>
      </c>
      <c r="G126" s="38">
        <v>0</v>
      </c>
      <c r="H126" s="38">
        <v>0</v>
      </c>
      <c r="I126" s="38">
        <v>2900</v>
      </c>
      <c r="J126" s="29">
        <f t="shared" si="43"/>
        <v>2900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7"/>
        <v>17160</v>
      </c>
      <c r="Q126" s="41">
        <f t="shared" si="48"/>
        <v>20060</v>
      </c>
    </row>
    <row r="127" spans="1:17" x14ac:dyDescent="0.2">
      <c r="A127" s="123"/>
      <c r="B127" s="118"/>
      <c r="C127" s="120"/>
      <c r="D127" s="36"/>
      <c r="E127" s="42"/>
      <c r="F127" s="43"/>
      <c r="G127" s="43"/>
      <c r="H127" s="43"/>
      <c r="I127" s="43">
        <v>2141.35</v>
      </c>
      <c r="J127" s="34">
        <f t="shared" si="43"/>
        <v>2141.35</v>
      </c>
      <c r="K127" s="42"/>
      <c r="L127" s="43"/>
      <c r="M127" s="34">
        <f t="shared" si="45"/>
        <v>0</v>
      </c>
      <c r="N127" s="55"/>
      <c r="O127" s="43">
        <v>12870</v>
      </c>
      <c r="P127" s="34">
        <f t="shared" si="47"/>
        <v>12870</v>
      </c>
      <c r="Q127" s="35">
        <f t="shared" si="48"/>
        <v>15011.35</v>
      </c>
    </row>
    <row r="128" spans="1:17" ht="12.75" customHeight="1" x14ac:dyDescent="0.2">
      <c r="A128" s="138" t="s">
        <v>118</v>
      </c>
      <c r="B128" s="117"/>
      <c r="C128" s="119" t="s">
        <v>269</v>
      </c>
      <c r="D128" s="36" t="s">
        <v>120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43"/>
        <v>0</v>
      </c>
      <c r="K128" s="37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7"/>
        <v>0</v>
      </c>
      <c r="Q128" s="41">
        <f t="shared" si="48"/>
        <v>0</v>
      </c>
    </row>
    <row r="129" spans="1:17" x14ac:dyDescent="0.2">
      <c r="A129" s="123"/>
      <c r="B129" s="118"/>
      <c r="C129" s="120"/>
      <c r="D129" s="36"/>
      <c r="E129" s="42"/>
      <c r="F129" s="43"/>
      <c r="G129" s="43"/>
      <c r="H129" s="43"/>
      <c r="I129" s="43"/>
      <c r="J129" s="34">
        <f t="shared" si="43"/>
        <v>0</v>
      </c>
      <c r="K129" s="42"/>
      <c r="L129" s="43"/>
      <c r="M129" s="34">
        <f t="shared" si="45"/>
        <v>0</v>
      </c>
      <c r="N129" s="55"/>
      <c r="O129" s="43"/>
      <c r="P129" s="34">
        <f t="shared" si="47"/>
        <v>0</v>
      </c>
      <c r="Q129" s="35">
        <f t="shared" si="48"/>
        <v>0</v>
      </c>
    </row>
    <row r="130" spans="1:17" x14ac:dyDescent="0.2">
      <c r="A130" s="111" t="s">
        <v>118</v>
      </c>
      <c r="B130" s="113"/>
      <c r="C130" s="115" t="s">
        <v>270</v>
      </c>
      <c r="D130" s="36" t="s">
        <v>120</v>
      </c>
      <c r="E130" s="37">
        <v>0</v>
      </c>
      <c r="F130" s="38">
        <v>0</v>
      </c>
      <c r="G130" s="38">
        <v>0</v>
      </c>
      <c r="H130" s="38">
        <v>0</v>
      </c>
      <c r="I130" s="38">
        <v>0</v>
      </c>
      <c r="J130" s="29">
        <f t="shared" ref="J130:J131" si="49">SUM(E130:I130)</f>
        <v>0</v>
      </c>
      <c r="K130" s="37">
        <v>70000</v>
      </c>
      <c r="L130" s="38">
        <v>0</v>
      </c>
      <c r="M130" s="40">
        <f>SUM(K130:L130)</f>
        <v>70000</v>
      </c>
      <c r="N130" s="44">
        <v>0</v>
      </c>
      <c r="O130" s="38">
        <v>0</v>
      </c>
      <c r="P130" s="40">
        <f t="shared" ref="P130:P131" si="50">SUM(N130:O130)</f>
        <v>0</v>
      </c>
      <c r="Q130" s="41">
        <f t="shared" si="48"/>
        <v>70000</v>
      </c>
    </row>
    <row r="131" spans="1:17" ht="13.5" thickBot="1" x14ac:dyDescent="0.25">
      <c r="A131" s="112"/>
      <c r="B131" s="114"/>
      <c r="C131" s="116"/>
      <c r="D131" s="50"/>
      <c r="E131" s="51"/>
      <c r="F131" s="45"/>
      <c r="G131" s="45"/>
      <c r="H131" s="45"/>
      <c r="I131" s="45"/>
      <c r="J131" s="24">
        <f t="shared" si="49"/>
        <v>0</v>
      </c>
      <c r="K131" s="51">
        <v>0</v>
      </c>
      <c r="L131" s="45"/>
      <c r="M131" s="24">
        <f t="shared" ref="M131" si="51">SUM(K131:L131)</f>
        <v>0</v>
      </c>
      <c r="N131" s="56"/>
      <c r="O131" s="45"/>
      <c r="P131" s="24">
        <f t="shared" si="50"/>
        <v>0</v>
      </c>
      <c r="Q131" s="25">
        <f t="shared" si="48"/>
        <v>0</v>
      </c>
    </row>
    <row r="132" spans="1:17" ht="13.5" thickBot="1" x14ac:dyDescent="0.25">
      <c r="D132" s="48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2.75" customHeight="1" x14ac:dyDescent="0.2">
      <c r="A133" s="124" t="s">
        <v>121</v>
      </c>
      <c r="B133" s="125"/>
      <c r="C133" s="128" t="s">
        <v>122</v>
      </c>
      <c r="D133" s="121"/>
      <c r="E133" s="16">
        <f t="shared" ref="E133:I134" si="52">E135+E137+E139+E141+E143</f>
        <v>177740</v>
      </c>
      <c r="F133" s="17">
        <f t="shared" si="52"/>
        <v>60992</v>
      </c>
      <c r="G133" s="17">
        <f t="shared" si="52"/>
        <v>74350</v>
      </c>
      <c r="H133" s="17">
        <f t="shared" si="52"/>
        <v>2399</v>
      </c>
      <c r="I133" s="17">
        <f t="shared" si="52"/>
        <v>0</v>
      </c>
      <c r="J133" s="18">
        <f t="shared" ref="J133:J144" si="53">SUM(E133:I133)</f>
        <v>315481</v>
      </c>
      <c r="K133" s="16">
        <f>K135+K137+K139+K141+K143</f>
        <v>0</v>
      </c>
      <c r="L133" s="17">
        <f>L135+L137+L139+L141+L143</f>
        <v>0</v>
      </c>
      <c r="M133" s="19">
        <f t="shared" ref="M133:M134" si="54">SUM(K133:L133)</f>
        <v>0</v>
      </c>
      <c r="N133" s="52">
        <f>N135+N137+N139+N141+N143</f>
        <v>0</v>
      </c>
      <c r="O133" s="52">
        <f>O135+O137+O139+O141+O143</f>
        <v>0</v>
      </c>
      <c r="P133" s="19">
        <f t="shared" ref="P133:P144" si="55">SUM(N133:O133)</f>
        <v>0</v>
      </c>
      <c r="Q133" s="20">
        <f t="shared" ref="Q133:Q144" si="56">P133+M133+J133</f>
        <v>315481</v>
      </c>
    </row>
    <row r="134" spans="1:17" ht="12.75" customHeight="1" x14ac:dyDescent="0.2">
      <c r="A134" s="133"/>
      <c r="B134" s="134"/>
      <c r="C134" s="135"/>
      <c r="D134" s="131"/>
      <c r="E134" s="31">
        <f t="shared" si="52"/>
        <v>129738.22</v>
      </c>
      <c r="F134" s="32">
        <f t="shared" si="52"/>
        <v>44593.84</v>
      </c>
      <c r="G134" s="32">
        <f t="shared" si="52"/>
        <v>44764.36</v>
      </c>
      <c r="H134" s="32">
        <f t="shared" si="52"/>
        <v>1716.35</v>
      </c>
      <c r="I134" s="32">
        <f t="shared" si="52"/>
        <v>0</v>
      </c>
      <c r="J134" s="33">
        <f t="shared" si="53"/>
        <v>220812.77</v>
      </c>
      <c r="K134" s="31">
        <f>K136+K138+K140+K142+K144</f>
        <v>0</v>
      </c>
      <c r="L134" s="32">
        <f>L136+L138+L140+L142+L144</f>
        <v>0</v>
      </c>
      <c r="M134" s="34">
        <f t="shared" si="54"/>
        <v>0</v>
      </c>
      <c r="N134" s="57">
        <f>N136+N138+N140+N142+N144</f>
        <v>0</v>
      </c>
      <c r="O134" s="57">
        <f>O136+O138+O140+O142+O144</f>
        <v>0</v>
      </c>
      <c r="P134" s="34">
        <f t="shared" si="55"/>
        <v>0</v>
      </c>
      <c r="Q134" s="35">
        <f t="shared" si="56"/>
        <v>220812.77</v>
      </c>
    </row>
    <row r="135" spans="1:17" x14ac:dyDescent="0.2">
      <c r="A135" s="123" t="s">
        <v>123</v>
      </c>
      <c r="B135" s="118"/>
      <c r="C135" s="120" t="s">
        <v>124</v>
      </c>
      <c r="D135" s="49" t="s">
        <v>125</v>
      </c>
      <c r="E135" s="26">
        <v>163179</v>
      </c>
      <c r="F135" s="27">
        <v>56687</v>
      </c>
      <c r="G135" s="27">
        <v>65770</v>
      </c>
      <c r="H135" s="27">
        <v>2299</v>
      </c>
      <c r="I135" s="27">
        <v>0</v>
      </c>
      <c r="J135" s="29">
        <f t="shared" si="53"/>
        <v>287935</v>
      </c>
      <c r="K135" s="26">
        <v>0</v>
      </c>
      <c r="L135" s="27">
        <v>0</v>
      </c>
      <c r="M135" s="29">
        <f>SUM(K135:L135)</f>
        <v>0</v>
      </c>
      <c r="N135" s="54">
        <v>0</v>
      </c>
      <c r="O135" s="27">
        <v>0</v>
      </c>
      <c r="P135" s="29">
        <f t="shared" si="55"/>
        <v>0</v>
      </c>
      <c r="Q135" s="30">
        <f t="shared" si="56"/>
        <v>287935</v>
      </c>
    </row>
    <row r="136" spans="1:17" x14ac:dyDescent="0.2">
      <c r="A136" s="111"/>
      <c r="B136" s="113"/>
      <c r="C136" s="115"/>
      <c r="D136" s="36"/>
      <c r="E136" s="42">
        <v>119521.58</v>
      </c>
      <c r="F136" s="43">
        <v>41431.919999999998</v>
      </c>
      <c r="G136" s="43">
        <v>36143.9</v>
      </c>
      <c r="H136" s="43">
        <v>1716.35</v>
      </c>
      <c r="I136" s="43"/>
      <c r="J136" s="34">
        <f t="shared" si="53"/>
        <v>198813.75</v>
      </c>
      <c r="K136" s="42"/>
      <c r="L136" s="43"/>
      <c r="M136" s="34">
        <f t="shared" ref="M136:M144" si="57">SUM(K136:L136)</f>
        <v>0</v>
      </c>
      <c r="N136" s="55"/>
      <c r="O136" s="43"/>
      <c r="P136" s="34">
        <f t="shared" si="55"/>
        <v>0</v>
      </c>
      <c r="Q136" s="35">
        <f t="shared" si="56"/>
        <v>198813.75</v>
      </c>
    </row>
    <row r="137" spans="1:17" x14ac:dyDescent="0.2">
      <c r="A137" s="111" t="s">
        <v>126</v>
      </c>
      <c r="B137" s="113"/>
      <c r="C137" s="115" t="s">
        <v>127</v>
      </c>
      <c r="D137" s="131"/>
      <c r="E137" s="37">
        <v>0</v>
      </c>
      <c r="F137" s="38">
        <v>0</v>
      </c>
      <c r="G137" s="38">
        <v>294</v>
      </c>
      <c r="H137" s="38">
        <v>0</v>
      </c>
      <c r="I137" s="38">
        <v>0</v>
      </c>
      <c r="J137" s="28">
        <f t="shared" si="53"/>
        <v>294</v>
      </c>
      <c r="K137" s="37">
        <v>0</v>
      </c>
      <c r="L137" s="38">
        <v>0</v>
      </c>
      <c r="M137" s="40">
        <f>SUM(K137:L137)</f>
        <v>0</v>
      </c>
      <c r="N137" s="44">
        <v>0</v>
      </c>
      <c r="O137" s="44">
        <v>0</v>
      </c>
      <c r="P137" s="40">
        <f t="shared" si="55"/>
        <v>0</v>
      </c>
      <c r="Q137" s="41">
        <f t="shared" si="56"/>
        <v>294</v>
      </c>
    </row>
    <row r="138" spans="1:17" x14ac:dyDescent="0.2">
      <c r="A138" s="111"/>
      <c r="B138" s="113"/>
      <c r="C138" s="115"/>
      <c r="D138" s="131"/>
      <c r="E138" s="42"/>
      <c r="F138" s="43"/>
      <c r="G138" s="43">
        <v>294</v>
      </c>
      <c r="H138" s="43"/>
      <c r="I138" s="43"/>
      <c r="J138" s="33">
        <f t="shared" si="53"/>
        <v>294</v>
      </c>
      <c r="K138" s="42"/>
      <c r="L138" s="43"/>
      <c r="M138" s="34">
        <f t="shared" si="57"/>
        <v>0</v>
      </c>
      <c r="N138" s="55"/>
      <c r="O138" s="55"/>
      <c r="P138" s="34">
        <f t="shared" si="55"/>
        <v>0</v>
      </c>
      <c r="Q138" s="35">
        <f t="shared" si="56"/>
        <v>294</v>
      </c>
    </row>
    <row r="139" spans="1:17" ht="12.75" hidden="1" customHeight="1" x14ac:dyDescent="0.2">
      <c r="A139" s="111" t="s">
        <v>128</v>
      </c>
      <c r="B139" s="113"/>
      <c r="C139" s="115" t="s">
        <v>129</v>
      </c>
      <c r="D139" s="131"/>
      <c r="E139" s="37">
        <v>0</v>
      </c>
      <c r="F139" s="38">
        <v>0</v>
      </c>
      <c r="G139" s="38">
        <v>0</v>
      </c>
      <c r="H139" s="38">
        <v>0</v>
      </c>
      <c r="I139" s="38">
        <v>0</v>
      </c>
      <c r="J139" s="28">
        <f t="shared" si="53"/>
        <v>0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55"/>
        <v>0</v>
      </c>
      <c r="Q139" s="41">
        <f t="shared" si="56"/>
        <v>0</v>
      </c>
    </row>
    <row r="140" spans="1:17" ht="12.75" hidden="1" customHeight="1" x14ac:dyDescent="0.2">
      <c r="A140" s="111"/>
      <c r="B140" s="113"/>
      <c r="C140" s="115"/>
      <c r="D140" s="131"/>
      <c r="E140" s="42"/>
      <c r="F140" s="43"/>
      <c r="G140" s="43"/>
      <c r="H140" s="43"/>
      <c r="I140" s="43"/>
      <c r="J140" s="33">
        <f t="shared" si="53"/>
        <v>0</v>
      </c>
      <c r="K140" s="42"/>
      <c r="L140" s="43"/>
      <c r="M140" s="34">
        <f t="shared" si="57"/>
        <v>0</v>
      </c>
      <c r="N140" s="55"/>
      <c r="O140" s="55"/>
      <c r="P140" s="34">
        <f t="shared" si="55"/>
        <v>0</v>
      </c>
      <c r="Q140" s="35">
        <f t="shared" si="56"/>
        <v>0</v>
      </c>
    </row>
    <row r="141" spans="1:17" ht="12.75" hidden="1" customHeight="1" x14ac:dyDescent="0.2">
      <c r="A141" s="111" t="s">
        <v>132</v>
      </c>
      <c r="B141" s="113"/>
      <c r="C141" s="115" t="s">
        <v>311</v>
      </c>
      <c r="D141" s="131"/>
      <c r="E141" s="37">
        <v>0</v>
      </c>
      <c r="F141" s="38">
        <v>0</v>
      </c>
      <c r="G141" s="38">
        <v>250</v>
      </c>
      <c r="H141" s="38">
        <v>0</v>
      </c>
      <c r="I141" s="38">
        <v>0</v>
      </c>
      <c r="J141" s="28">
        <f t="shared" si="53"/>
        <v>250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 t="shared" si="55"/>
        <v>0</v>
      </c>
      <c r="Q141" s="41">
        <f t="shared" si="56"/>
        <v>250</v>
      </c>
    </row>
    <row r="142" spans="1:17" ht="12.75" hidden="1" customHeight="1" x14ac:dyDescent="0.2">
      <c r="A142" s="111"/>
      <c r="B142" s="113"/>
      <c r="C142" s="115"/>
      <c r="D142" s="131"/>
      <c r="E142" s="42"/>
      <c r="F142" s="43"/>
      <c r="G142" s="43"/>
      <c r="H142" s="43"/>
      <c r="I142" s="43"/>
      <c r="J142" s="33">
        <f t="shared" si="53"/>
        <v>0</v>
      </c>
      <c r="K142" s="42"/>
      <c r="L142" s="43"/>
      <c r="M142" s="34">
        <f t="shared" si="57"/>
        <v>0</v>
      </c>
      <c r="N142" s="55"/>
      <c r="O142" s="55"/>
      <c r="P142" s="34">
        <f t="shared" si="55"/>
        <v>0</v>
      </c>
      <c r="Q142" s="35">
        <f t="shared" si="56"/>
        <v>0</v>
      </c>
    </row>
    <row r="143" spans="1:17" x14ac:dyDescent="0.2">
      <c r="A143" s="111" t="s">
        <v>132</v>
      </c>
      <c r="B143" s="113"/>
      <c r="C143" s="115" t="s">
        <v>133</v>
      </c>
      <c r="D143" s="36" t="s">
        <v>134</v>
      </c>
      <c r="E143" s="37">
        <v>14561</v>
      </c>
      <c r="F143" s="38">
        <v>4305</v>
      </c>
      <c r="G143" s="38">
        <v>8036</v>
      </c>
      <c r="H143" s="38">
        <v>100</v>
      </c>
      <c r="I143" s="38">
        <v>0</v>
      </c>
      <c r="J143" s="28">
        <f t="shared" si="53"/>
        <v>27002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55"/>
        <v>0</v>
      </c>
      <c r="Q143" s="41">
        <f t="shared" si="56"/>
        <v>27002</v>
      </c>
    </row>
    <row r="144" spans="1:17" ht="13.5" thickBot="1" x14ac:dyDescent="0.25">
      <c r="A144" s="112"/>
      <c r="B144" s="114"/>
      <c r="C144" s="116"/>
      <c r="D144" s="50"/>
      <c r="E144" s="51">
        <v>10216.64</v>
      </c>
      <c r="F144" s="45">
        <v>3161.92</v>
      </c>
      <c r="G144" s="45">
        <v>8326.4599999999991</v>
      </c>
      <c r="H144" s="45">
        <v>0</v>
      </c>
      <c r="I144" s="45"/>
      <c r="J144" s="23">
        <f t="shared" si="53"/>
        <v>21705.019999999997</v>
      </c>
      <c r="K144" s="51"/>
      <c r="L144" s="45"/>
      <c r="M144" s="24">
        <f t="shared" si="57"/>
        <v>0</v>
      </c>
      <c r="N144" s="56"/>
      <c r="O144" s="56"/>
      <c r="P144" s="24">
        <f t="shared" si="55"/>
        <v>0</v>
      </c>
      <c r="Q144" s="25">
        <f t="shared" si="56"/>
        <v>21705.019999999997</v>
      </c>
    </row>
    <row r="145" spans="1:17" ht="13.5" thickBot="1" x14ac:dyDescent="0.25">
      <c r="D145" s="4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2.75" customHeight="1" x14ac:dyDescent="0.2">
      <c r="A146" s="124" t="s">
        <v>135</v>
      </c>
      <c r="B146" s="125"/>
      <c r="C146" s="128" t="s">
        <v>136</v>
      </c>
      <c r="D146" s="136"/>
      <c r="E146" s="16">
        <f t="shared" ref="E146:H147" si="58">E148+E150+E152+E154</f>
        <v>0</v>
      </c>
      <c r="F146" s="17">
        <f t="shared" si="58"/>
        <v>0</v>
      </c>
      <c r="G146" s="17">
        <f t="shared" si="58"/>
        <v>131240</v>
      </c>
      <c r="H146" s="17">
        <f t="shared" si="58"/>
        <v>155591</v>
      </c>
      <c r="I146" s="17">
        <f>I148+I150+I152+I154</f>
        <v>0</v>
      </c>
      <c r="J146" s="19">
        <f>SUM(E146:I146)</f>
        <v>286831</v>
      </c>
      <c r="K146" s="52">
        <f>K148+K150+K152+K154</f>
        <v>307650</v>
      </c>
      <c r="L146" s="17">
        <f>L148+L150+L152+L154</f>
        <v>0</v>
      </c>
      <c r="M146" s="19">
        <f t="shared" ref="M146:M155" si="59">SUM(K146:L146)</f>
        <v>307650</v>
      </c>
      <c r="N146" s="52">
        <f>N148+N150+N152+N154</f>
        <v>0</v>
      </c>
      <c r="O146" s="17">
        <f>O148+O150+O152+O154</f>
        <v>0</v>
      </c>
      <c r="P146" s="19">
        <f t="shared" ref="P146:P155" si="60">SUM(N146:O146)</f>
        <v>0</v>
      </c>
      <c r="Q146" s="20">
        <f>P146+M146+J146</f>
        <v>594481</v>
      </c>
    </row>
    <row r="147" spans="1:17" ht="13.5" customHeight="1" thickBot="1" x14ac:dyDescent="0.25">
      <c r="A147" s="126"/>
      <c r="B147" s="127"/>
      <c r="C147" s="129"/>
      <c r="D147" s="137"/>
      <c r="E147" s="21">
        <f t="shared" si="58"/>
        <v>0</v>
      </c>
      <c r="F147" s="22">
        <f t="shared" si="58"/>
        <v>0</v>
      </c>
      <c r="G147" s="22">
        <f t="shared" si="58"/>
        <v>124825.55</v>
      </c>
      <c r="H147" s="22">
        <f t="shared" si="58"/>
        <v>125560.7</v>
      </c>
      <c r="I147" s="22">
        <f>I149+I151+I153+I155</f>
        <v>0</v>
      </c>
      <c r="J147" s="24">
        <f>SUM(E147:I147)</f>
        <v>250386.25</v>
      </c>
      <c r="K147" s="53">
        <f>K149+K151+K153+K155</f>
        <v>306835.40000000002</v>
      </c>
      <c r="L147" s="22">
        <f>L149+L151+L153+L155</f>
        <v>0</v>
      </c>
      <c r="M147" s="24">
        <f t="shared" si="59"/>
        <v>306835.40000000002</v>
      </c>
      <c r="N147" s="53">
        <f>N149+N151+N153+N155</f>
        <v>0</v>
      </c>
      <c r="O147" s="22">
        <f>O149+O151+O153+O155</f>
        <v>0</v>
      </c>
      <c r="P147" s="24">
        <f>SUM(N147:O147)</f>
        <v>0</v>
      </c>
      <c r="Q147" s="25">
        <f>P147+M147+J147</f>
        <v>557221.65</v>
      </c>
    </row>
    <row r="148" spans="1:17" ht="12.75" customHeight="1" x14ac:dyDescent="0.2">
      <c r="A148" s="123" t="s">
        <v>137</v>
      </c>
      <c r="B148" s="118"/>
      <c r="C148" s="120" t="s">
        <v>138</v>
      </c>
      <c r="D148" s="58" t="s">
        <v>139</v>
      </c>
      <c r="E148" s="26">
        <v>0</v>
      </c>
      <c r="F148" s="27">
        <v>0</v>
      </c>
      <c r="G148" s="27">
        <v>0</v>
      </c>
      <c r="H148" s="27">
        <v>150546</v>
      </c>
      <c r="I148" s="27">
        <v>0</v>
      </c>
      <c r="J148" s="29">
        <f t="shared" ref="J148:J155" si="61">SUM(E148:I148)</f>
        <v>150546</v>
      </c>
      <c r="K148" s="54">
        <v>0</v>
      </c>
      <c r="L148" s="27">
        <v>0</v>
      </c>
      <c r="M148" s="29">
        <f t="shared" si="59"/>
        <v>0</v>
      </c>
      <c r="N148" s="54">
        <v>0</v>
      </c>
      <c r="O148" s="27">
        <v>0</v>
      </c>
      <c r="P148" s="29">
        <f t="shared" si="60"/>
        <v>0</v>
      </c>
      <c r="Q148" s="30">
        <f t="shared" ref="Q148:Q155" si="62">P148+M148+J148</f>
        <v>150546</v>
      </c>
    </row>
    <row r="149" spans="1:17" x14ac:dyDescent="0.2">
      <c r="A149" s="111"/>
      <c r="B149" s="113"/>
      <c r="C149" s="115"/>
      <c r="D149" s="59"/>
      <c r="E149" s="42"/>
      <c r="F149" s="43"/>
      <c r="G149" s="43"/>
      <c r="H149" s="43">
        <v>124160.7</v>
      </c>
      <c r="I149" s="43"/>
      <c r="J149" s="34">
        <f t="shared" si="61"/>
        <v>124160.7</v>
      </c>
      <c r="K149" s="55"/>
      <c r="L149" s="43"/>
      <c r="M149" s="34">
        <f t="shared" si="59"/>
        <v>0</v>
      </c>
      <c r="N149" s="55"/>
      <c r="O149" s="43"/>
      <c r="P149" s="34">
        <f t="shared" si="60"/>
        <v>0</v>
      </c>
      <c r="Q149" s="35">
        <f t="shared" si="62"/>
        <v>124160.7</v>
      </c>
    </row>
    <row r="150" spans="1:17" ht="12.75" customHeight="1" x14ac:dyDescent="0.2">
      <c r="A150" s="111" t="s">
        <v>137</v>
      </c>
      <c r="B150" s="113"/>
      <c r="C150" s="115" t="s">
        <v>140</v>
      </c>
      <c r="D150" s="59" t="s">
        <v>23</v>
      </c>
      <c r="E150" s="37">
        <v>0</v>
      </c>
      <c r="F150" s="38">
        <v>0</v>
      </c>
      <c r="G150" s="38">
        <v>0</v>
      </c>
      <c r="H150" s="38">
        <v>5045</v>
      </c>
      <c r="I150" s="38">
        <v>0</v>
      </c>
      <c r="J150" s="29">
        <f t="shared" si="61"/>
        <v>5045</v>
      </c>
      <c r="K150" s="44">
        <v>82000</v>
      </c>
      <c r="L150" s="38">
        <v>0</v>
      </c>
      <c r="M150" s="40">
        <f t="shared" si="59"/>
        <v>82000</v>
      </c>
      <c r="N150" s="44">
        <v>0</v>
      </c>
      <c r="O150" s="38">
        <v>0</v>
      </c>
      <c r="P150" s="40">
        <f t="shared" si="60"/>
        <v>0</v>
      </c>
      <c r="Q150" s="41">
        <f t="shared" si="62"/>
        <v>87045</v>
      </c>
    </row>
    <row r="151" spans="1:17" x14ac:dyDescent="0.2">
      <c r="A151" s="111"/>
      <c r="B151" s="113"/>
      <c r="C151" s="115"/>
      <c r="D151" s="59"/>
      <c r="E151" s="42"/>
      <c r="F151" s="43"/>
      <c r="G151" s="43"/>
      <c r="H151" s="43">
        <v>1400</v>
      </c>
      <c r="I151" s="43"/>
      <c r="J151" s="34">
        <f t="shared" si="61"/>
        <v>1400</v>
      </c>
      <c r="K151" s="55">
        <v>80957.210000000006</v>
      </c>
      <c r="L151" s="43"/>
      <c r="M151" s="34">
        <f t="shared" si="59"/>
        <v>80957.210000000006</v>
      </c>
      <c r="N151" s="55"/>
      <c r="O151" s="43"/>
      <c r="P151" s="34">
        <f t="shared" si="60"/>
        <v>0</v>
      </c>
      <c r="Q151" s="35">
        <f t="shared" si="62"/>
        <v>82357.210000000006</v>
      </c>
    </row>
    <row r="152" spans="1:17" x14ac:dyDescent="0.2">
      <c r="A152" s="111" t="s">
        <v>141</v>
      </c>
      <c r="B152" s="113"/>
      <c r="C152" s="115" t="s">
        <v>142</v>
      </c>
      <c r="D152" s="59" t="s">
        <v>139</v>
      </c>
      <c r="E152" s="37">
        <v>0</v>
      </c>
      <c r="F152" s="38">
        <v>0</v>
      </c>
      <c r="G152" s="38">
        <v>131240</v>
      </c>
      <c r="H152" s="38">
        <v>0</v>
      </c>
      <c r="I152" s="38">
        <v>0</v>
      </c>
      <c r="J152" s="29">
        <f>SUM(E152:I152)</f>
        <v>131240</v>
      </c>
      <c r="K152" s="44">
        <v>0</v>
      </c>
      <c r="L152" s="38">
        <v>0</v>
      </c>
      <c r="M152" s="40">
        <f t="shared" si="59"/>
        <v>0</v>
      </c>
      <c r="N152" s="44">
        <v>0</v>
      </c>
      <c r="O152" s="38">
        <v>0</v>
      </c>
      <c r="P152" s="40">
        <f>SUM(N152:O152)</f>
        <v>0</v>
      </c>
      <c r="Q152" s="41">
        <f>P152+M152+J152</f>
        <v>131240</v>
      </c>
    </row>
    <row r="153" spans="1:17" x14ac:dyDescent="0.2">
      <c r="A153" s="111"/>
      <c r="B153" s="113"/>
      <c r="C153" s="115"/>
      <c r="D153" s="59"/>
      <c r="E153" s="42"/>
      <c r="F153" s="43"/>
      <c r="G153" s="43">
        <v>124825.55</v>
      </c>
      <c r="H153" s="43"/>
      <c r="I153" s="43"/>
      <c r="J153" s="34">
        <f>SUM(E153:I153)</f>
        <v>124825.55</v>
      </c>
      <c r="K153" s="55"/>
      <c r="L153" s="43"/>
      <c r="M153" s="34">
        <f t="shared" si="59"/>
        <v>0</v>
      </c>
      <c r="N153" s="55"/>
      <c r="O153" s="43"/>
      <c r="P153" s="34">
        <f>SUM(N153:O153)</f>
        <v>0</v>
      </c>
      <c r="Q153" s="35">
        <f>P153+M153+J153</f>
        <v>124825.55</v>
      </c>
    </row>
    <row r="154" spans="1:17" x14ac:dyDescent="0.2">
      <c r="A154" s="111" t="s">
        <v>143</v>
      </c>
      <c r="B154" s="113"/>
      <c r="C154" s="115" t="s">
        <v>144</v>
      </c>
      <c r="D154" s="59" t="s">
        <v>139</v>
      </c>
      <c r="E154" s="37">
        <v>0</v>
      </c>
      <c r="F154" s="38">
        <v>0</v>
      </c>
      <c r="G154" s="38">
        <v>0</v>
      </c>
      <c r="H154" s="38">
        <v>0</v>
      </c>
      <c r="I154" s="38">
        <v>0</v>
      </c>
      <c r="J154" s="29">
        <f t="shared" si="61"/>
        <v>0</v>
      </c>
      <c r="K154" s="44">
        <v>225650</v>
      </c>
      <c r="L154" s="38">
        <v>0</v>
      </c>
      <c r="M154" s="40">
        <f t="shared" si="59"/>
        <v>225650</v>
      </c>
      <c r="N154" s="44">
        <v>0</v>
      </c>
      <c r="O154" s="38">
        <v>0</v>
      </c>
      <c r="P154" s="40">
        <f t="shared" si="60"/>
        <v>0</v>
      </c>
      <c r="Q154" s="41">
        <f t="shared" si="62"/>
        <v>225650</v>
      </c>
    </row>
    <row r="155" spans="1:17" ht="13.5" thickBot="1" x14ac:dyDescent="0.25">
      <c r="A155" s="112"/>
      <c r="B155" s="114"/>
      <c r="C155" s="116"/>
      <c r="D155" s="60"/>
      <c r="E155" s="51"/>
      <c r="F155" s="45"/>
      <c r="G155" s="45"/>
      <c r="H155" s="45"/>
      <c r="I155" s="45"/>
      <c r="J155" s="24">
        <f t="shared" si="61"/>
        <v>0</v>
      </c>
      <c r="K155" s="56">
        <v>225878.19</v>
      </c>
      <c r="L155" s="45"/>
      <c r="M155" s="24">
        <f t="shared" si="59"/>
        <v>225878.19</v>
      </c>
      <c r="N155" s="56"/>
      <c r="O155" s="45"/>
      <c r="P155" s="24">
        <f t="shared" si="60"/>
        <v>0</v>
      </c>
      <c r="Q155" s="25">
        <f t="shared" si="62"/>
        <v>225878.19</v>
      </c>
    </row>
    <row r="156" spans="1:17" ht="13.5" thickBot="1" x14ac:dyDescent="0.25">
      <c r="D156" s="48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2.75" customHeight="1" x14ac:dyDescent="0.2">
      <c r="A157" s="124" t="s">
        <v>145</v>
      </c>
      <c r="B157" s="125"/>
      <c r="C157" s="128" t="s">
        <v>146</v>
      </c>
      <c r="D157" s="121"/>
      <c r="E157" s="16">
        <f>E159+E161+E163+E165+E167+E169+E171++E173+E175+E177+E179+E181</f>
        <v>29190</v>
      </c>
      <c r="F157" s="17">
        <f t="shared" ref="F157:I158" si="63">F159+F161+F163+F165+F167+F169+F171++F173+F175+F177+F179+F181</f>
        <v>10387</v>
      </c>
      <c r="G157" s="17">
        <f t="shared" si="63"/>
        <v>125680</v>
      </c>
      <c r="H157" s="17">
        <f t="shared" si="63"/>
        <v>200</v>
      </c>
      <c r="I157" s="17">
        <f t="shared" si="63"/>
        <v>0</v>
      </c>
      <c r="J157" s="19">
        <f>SUM(E157:I157)</f>
        <v>165457</v>
      </c>
      <c r="K157" s="52">
        <f t="shared" ref="K157:L158" si="64">K159+K161+K163+K165+K167+K169+K171++K173+K175+K177+K179+K181</f>
        <v>5000</v>
      </c>
      <c r="L157" s="17">
        <f t="shared" si="64"/>
        <v>0</v>
      </c>
      <c r="M157" s="19">
        <f>SUM(K157:L157)</f>
        <v>5000</v>
      </c>
      <c r="N157" s="52">
        <f t="shared" ref="N157:O158" si="65">N159+N161+N163+N165+N167+N169+N171++N173+N175+N177+N179+N181</f>
        <v>0</v>
      </c>
      <c r="O157" s="17">
        <f t="shared" si="65"/>
        <v>0</v>
      </c>
      <c r="P157" s="19">
        <f>SUM(N157:O157)</f>
        <v>0</v>
      </c>
      <c r="Q157" s="20">
        <f t="shared" ref="Q157:Q182" si="66">P157+M157+J157</f>
        <v>170457</v>
      </c>
    </row>
    <row r="158" spans="1:17" ht="12.75" customHeight="1" x14ac:dyDescent="0.2">
      <c r="A158" s="133"/>
      <c r="B158" s="134"/>
      <c r="C158" s="135"/>
      <c r="D158" s="131"/>
      <c r="E158" s="31">
        <f>E160+E162+E164+E166+E168+E170+E172++E174+E176+E178+E180+E182</f>
        <v>21457.87</v>
      </c>
      <c r="F158" s="32">
        <f t="shared" si="63"/>
        <v>8034.02</v>
      </c>
      <c r="G158" s="32">
        <f t="shared" si="63"/>
        <v>75493.5</v>
      </c>
      <c r="H158" s="32">
        <f t="shared" si="63"/>
        <v>170.78</v>
      </c>
      <c r="I158" s="32">
        <f t="shared" si="63"/>
        <v>0</v>
      </c>
      <c r="J158" s="34">
        <f t="shared" ref="J158:J170" si="67">SUM(E158:I158)</f>
        <v>105156.17</v>
      </c>
      <c r="K158" s="57">
        <f t="shared" si="64"/>
        <v>0</v>
      </c>
      <c r="L158" s="32">
        <f t="shared" si="64"/>
        <v>0</v>
      </c>
      <c r="M158" s="34">
        <f t="shared" ref="M158:M170" si="68">SUM(K158:L158)</f>
        <v>0</v>
      </c>
      <c r="N158" s="57">
        <f t="shared" si="65"/>
        <v>0</v>
      </c>
      <c r="O158" s="32">
        <f t="shared" si="65"/>
        <v>0</v>
      </c>
      <c r="P158" s="34">
        <f t="shared" ref="P158:P182" si="69">SUM(N158:O158)</f>
        <v>0</v>
      </c>
      <c r="Q158" s="35">
        <f t="shared" si="66"/>
        <v>105156.17</v>
      </c>
    </row>
    <row r="159" spans="1:17" ht="12.75" customHeight="1" x14ac:dyDescent="0.2">
      <c r="A159" s="123" t="s">
        <v>147</v>
      </c>
      <c r="B159" s="118"/>
      <c r="C159" s="120" t="s">
        <v>271</v>
      </c>
      <c r="D159" s="49" t="s">
        <v>21</v>
      </c>
      <c r="E159" s="26">
        <v>29190</v>
      </c>
      <c r="F159" s="27">
        <v>10387</v>
      </c>
      <c r="G159" s="27">
        <v>0</v>
      </c>
      <c r="H159" s="27">
        <v>0</v>
      </c>
      <c r="I159" s="27">
        <v>0</v>
      </c>
      <c r="J159" s="29">
        <f t="shared" si="67"/>
        <v>39577</v>
      </c>
      <c r="K159" s="26">
        <v>0</v>
      </c>
      <c r="L159" s="27">
        <v>0</v>
      </c>
      <c r="M159" s="29">
        <f>SUM(K159:L159)</f>
        <v>0</v>
      </c>
      <c r="N159" s="54">
        <v>0</v>
      </c>
      <c r="O159" s="27">
        <v>0</v>
      </c>
      <c r="P159" s="29">
        <f t="shared" si="69"/>
        <v>0</v>
      </c>
      <c r="Q159" s="30">
        <f t="shared" si="66"/>
        <v>39577</v>
      </c>
    </row>
    <row r="160" spans="1:17" x14ac:dyDescent="0.2">
      <c r="A160" s="111"/>
      <c r="B160" s="113"/>
      <c r="C160" s="115"/>
      <c r="D160" s="36"/>
      <c r="E160" s="42">
        <v>21457.87</v>
      </c>
      <c r="F160" s="43">
        <v>8034.02</v>
      </c>
      <c r="G160" s="43"/>
      <c r="H160" s="43"/>
      <c r="I160" s="43"/>
      <c r="J160" s="34">
        <f t="shared" si="67"/>
        <v>29491.89</v>
      </c>
      <c r="K160" s="42"/>
      <c r="L160" s="43"/>
      <c r="M160" s="34">
        <f t="shared" si="68"/>
        <v>0</v>
      </c>
      <c r="N160" s="55"/>
      <c r="O160" s="43"/>
      <c r="P160" s="34">
        <f t="shared" si="69"/>
        <v>0</v>
      </c>
      <c r="Q160" s="35">
        <f t="shared" si="66"/>
        <v>29491.89</v>
      </c>
    </row>
    <row r="161" spans="1:17" x14ac:dyDescent="0.2">
      <c r="A161" s="111" t="s">
        <v>147</v>
      </c>
      <c r="B161" s="113"/>
      <c r="C161" s="115" t="s">
        <v>272</v>
      </c>
      <c r="D161" s="36" t="s">
        <v>23</v>
      </c>
      <c r="E161" s="37">
        <v>0</v>
      </c>
      <c r="F161" s="38">
        <v>0</v>
      </c>
      <c r="G161" s="38">
        <v>50250</v>
      </c>
      <c r="H161" s="38">
        <v>0</v>
      </c>
      <c r="I161" s="38">
        <v>0</v>
      </c>
      <c r="J161" s="29">
        <f t="shared" si="67"/>
        <v>50250</v>
      </c>
      <c r="K161" s="44">
        <v>0</v>
      </c>
      <c r="L161" s="38">
        <v>0</v>
      </c>
      <c r="M161" s="40">
        <f>SUM(K161:L161)</f>
        <v>0</v>
      </c>
      <c r="N161" s="44">
        <v>0</v>
      </c>
      <c r="O161" s="38">
        <v>0</v>
      </c>
      <c r="P161" s="40">
        <f t="shared" si="69"/>
        <v>0</v>
      </c>
      <c r="Q161" s="41">
        <f t="shared" si="66"/>
        <v>50250</v>
      </c>
    </row>
    <row r="162" spans="1:17" x14ac:dyDescent="0.2">
      <c r="A162" s="111"/>
      <c r="B162" s="113"/>
      <c r="C162" s="115"/>
      <c r="D162" s="36"/>
      <c r="E162" s="42"/>
      <c r="F162" s="43"/>
      <c r="G162" s="43">
        <v>32379.37</v>
      </c>
      <c r="H162" s="43"/>
      <c r="I162" s="43"/>
      <c r="J162" s="34">
        <f t="shared" si="67"/>
        <v>32379.37</v>
      </c>
      <c r="K162" s="55"/>
      <c r="L162" s="43"/>
      <c r="M162" s="34">
        <f t="shared" si="68"/>
        <v>0</v>
      </c>
      <c r="N162" s="55"/>
      <c r="O162" s="43"/>
      <c r="P162" s="34">
        <f t="shared" si="69"/>
        <v>0</v>
      </c>
      <c r="Q162" s="35">
        <f t="shared" si="66"/>
        <v>32379.37</v>
      </c>
    </row>
    <row r="163" spans="1:17" x14ac:dyDescent="0.2">
      <c r="A163" s="111" t="s">
        <v>147</v>
      </c>
      <c r="B163" s="113"/>
      <c r="C163" s="115" t="s">
        <v>273</v>
      </c>
      <c r="D163" s="131"/>
      <c r="E163" s="37">
        <v>0</v>
      </c>
      <c r="F163" s="38">
        <v>0</v>
      </c>
      <c r="G163" s="38">
        <v>8500</v>
      </c>
      <c r="H163" s="38">
        <v>0</v>
      </c>
      <c r="I163" s="38">
        <v>0</v>
      </c>
      <c r="J163" s="29">
        <f t="shared" si="67"/>
        <v>8500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9"/>
        <v>0</v>
      </c>
      <c r="Q163" s="41">
        <f t="shared" si="66"/>
        <v>8500</v>
      </c>
    </row>
    <row r="164" spans="1:17" x14ac:dyDescent="0.2">
      <c r="A164" s="111"/>
      <c r="B164" s="113"/>
      <c r="C164" s="115"/>
      <c r="D164" s="131"/>
      <c r="E164" s="42"/>
      <c r="F164" s="43"/>
      <c r="G164" s="43">
        <v>6623.34</v>
      </c>
      <c r="H164" s="43"/>
      <c r="I164" s="43"/>
      <c r="J164" s="34">
        <f t="shared" si="67"/>
        <v>6623.34</v>
      </c>
      <c r="K164" s="55"/>
      <c r="L164" s="43"/>
      <c r="M164" s="34">
        <f t="shared" si="68"/>
        <v>0</v>
      </c>
      <c r="N164" s="55"/>
      <c r="O164" s="43"/>
      <c r="P164" s="34">
        <f t="shared" si="69"/>
        <v>0</v>
      </c>
      <c r="Q164" s="35">
        <f t="shared" si="66"/>
        <v>6623.34</v>
      </c>
    </row>
    <row r="165" spans="1:17" x14ac:dyDescent="0.2">
      <c r="A165" s="111" t="s">
        <v>147</v>
      </c>
      <c r="B165" s="113"/>
      <c r="C165" s="115" t="s">
        <v>279</v>
      </c>
      <c r="D165" s="131"/>
      <c r="E165" s="37">
        <v>0</v>
      </c>
      <c r="F165" s="38">
        <v>0</v>
      </c>
      <c r="G165" s="38">
        <v>5700</v>
      </c>
      <c r="H165" s="38">
        <v>0</v>
      </c>
      <c r="I165" s="38">
        <v>0</v>
      </c>
      <c r="J165" s="29">
        <f t="shared" si="67"/>
        <v>5700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>SUM(N165:O165)</f>
        <v>0</v>
      </c>
      <c r="Q165" s="41">
        <f t="shared" si="66"/>
        <v>5700</v>
      </c>
    </row>
    <row r="166" spans="1:17" x14ac:dyDescent="0.2">
      <c r="A166" s="111"/>
      <c r="B166" s="113"/>
      <c r="C166" s="115"/>
      <c r="D166" s="131"/>
      <c r="E166" s="42"/>
      <c r="F166" s="43"/>
      <c r="G166" s="43">
        <v>2878.24</v>
      </c>
      <c r="H166" s="43"/>
      <c r="I166" s="43"/>
      <c r="J166" s="34">
        <f t="shared" si="67"/>
        <v>2878.24</v>
      </c>
      <c r="K166" s="55"/>
      <c r="L166" s="43"/>
      <c r="M166" s="34">
        <f t="shared" ref="M166" si="70">SUM(K166:L166)</f>
        <v>0</v>
      </c>
      <c r="N166" s="55"/>
      <c r="O166" s="43"/>
      <c r="P166" s="34">
        <f t="shared" ref="P166" si="71">SUM(N166:O166)</f>
        <v>0</v>
      </c>
      <c r="Q166" s="35">
        <f t="shared" si="66"/>
        <v>2878.24</v>
      </c>
    </row>
    <row r="167" spans="1:17" x14ac:dyDescent="0.2">
      <c r="A167" s="111" t="s">
        <v>147</v>
      </c>
      <c r="B167" s="113"/>
      <c r="C167" s="115" t="s">
        <v>276</v>
      </c>
      <c r="D167" s="131"/>
      <c r="E167" s="37">
        <v>0</v>
      </c>
      <c r="F167" s="38">
        <v>0</v>
      </c>
      <c r="G167" s="38">
        <v>35780</v>
      </c>
      <c r="H167" s="38">
        <v>200</v>
      </c>
      <c r="I167" s="38">
        <v>0</v>
      </c>
      <c r="J167" s="29">
        <v>0</v>
      </c>
      <c r="K167" s="44">
        <v>0</v>
      </c>
      <c r="L167" s="38">
        <v>0</v>
      </c>
      <c r="M167" s="40">
        <v>0</v>
      </c>
      <c r="N167" s="44">
        <v>0</v>
      </c>
      <c r="O167" s="38">
        <v>0</v>
      </c>
      <c r="P167" s="40">
        <v>0</v>
      </c>
      <c r="Q167" s="41">
        <v>0</v>
      </c>
    </row>
    <row r="168" spans="1:17" x14ac:dyDescent="0.2">
      <c r="A168" s="111"/>
      <c r="B168" s="113"/>
      <c r="C168" s="115"/>
      <c r="D168" s="131"/>
      <c r="E168" s="42"/>
      <c r="F168" s="43"/>
      <c r="G168" s="43">
        <v>21871.52</v>
      </c>
      <c r="H168" s="43">
        <v>170.78</v>
      </c>
      <c r="I168" s="43"/>
      <c r="J168" s="34">
        <v>0</v>
      </c>
      <c r="K168" s="55"/>
      <c r="L168" s="43"/>
      <c r="M168" s="34">
        <v>0</v>
      </c>
      <c r="N168" s="55"/>
      <c r="O168" s="43"/>
      <c r="P168" s="34">
        <v>0</v>
      </c>
      <c r="Q168" s="35">
        <v>0</v>
      </c>
    </row>
    <row r="169" spans="1:17" x14ac:dyDescent="0.2">
      <c r="A169" s="111" t="s">
        <v>147</v>
      </c>
      <c r="B169" s="113"/>
      <c r="C169" s="115" t="s">
        <v>274</v>
      </c>
      <c r="D169" s="131"/>
      <c r="E169" s="37">
        <v>0</v>
      </c>
      <c r="F169" s="38">
        <v>0</v>
      </c>
      <c r="G169" s="38">
        <v>0</v>
      </c>
      <c r="H169" s="38">
        <v>0</v>
      </c>
      <c r="I169" s="38">
        <v>0</v>
      </c>
      <c r="J169" s="29">
        <f t="shared" si="67"/>
        <v>0</v>
      </c>
      <c r="K169" s="44">
        <v>5000</v>
      </c>
      <c r="L169" s="38">
        <v>0</v>
      </c>
      <c r="M169" s="40">
        <f>SUM(K169:L169)</f>
        <v>5000</v>
      </c>
      <c r="N169" s="44">
        <v>0</v>
      </c>
      <c r="O169" s="38">
        <v>0</v>
      </c>
      <c r="P169" s="40">
        <f t="shared" si="69"/>
        <v>0</v>
      </c>
      <c r="Q169" s="41">
        <f t="shared" si="66"/>
        <v>5000</v>
      </c>
    </row>
    <row r="170" spans="1:17" x14ac:dyDescent="0.2">
      <c r="A170" s="111"/>
      <c r="B170" s="113"/>
      <c r="C170" s="115"/>
      <c r="D170" s="131"/>
      <c r="E170" s="42"/>
      <c r="F170" s="43"/>
      <c r="G170" s="43"/>
      <c r="H170" s="43"/>
      <c r="I170" s="43"/>
      <c r="J170" s="34">
        <f t="shared" si="67"/>
        <v>0</v>
      </c>
      <c r="K170" s="55">
        <v>0</v>
      </c>
      <c r="L170" s="43"/>
      <c r="M170" s="34">
        <f t="shared" si="68"/>
        <v>0</v>
      </c>
      <c r="N170" s="55"/>
      <c r="O170" s="43"/>
      <c r="P170" s="34">
        <f t="shared" si="69"/>
        <v>0</v>
      </c>
      <c r="Q170" s="35">
        <f t="shared" si="66"/>
        <v>0</v>
      </c>
    </row>
    <row r="171" spans="1:17" x14ac:dyDescent="0.2">
      <c r="A171" s="111" t="s">
        <v>147</v>
      </c>
      <c r="B171" s="113"/>
      <c r="C171" s="115" t="s">
        <v>277</v>
      </c>
      <c r="D171" s="49" t="s">
        <v>316</v>
      </c>
      <c r="E171" s="37">
        <v>0</v>
      </c>
      <c r="F171" s="38">
        <v>0</v>
      </c>
      <c r="G171" s="38">
        <v>3900</v>
      </c>
      <c r="H171" s="38">
        <v>0</v>
      </c>
      <c r="I171" s="38">
        <v>0</v>
      </c>
      <c r="J171" s="29">
        <f t="shared" ref="J171:J182" si="72">SUM(E171:I171)</f>
        <v>3900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9"/>
        <v>0</v>
      </c>
      <c r="Q171" s="41">
        <f t="shared" si="66"/>
        <v>3900</v>
      </c>
    </row>
    <row r="172" spans="1:17" x14ac:dyDescent="0.2">
      <c r="A172" s="111"/>
      <c r="B172" s="113"/>
      <c r="C172" s="115"/>
      <c r="D172" s="36"/>
      <c r="E172" s="42"/>
      <c r="F172" s="43"/>
      <c r="G172" s="43">
        <v>2745.67</v>
      </c>
      <c r="H172" s="43"/>
      <c r="I172" s="43"/>
      <c r="J172" s="34">
        <f t="shared" si="72"/>
        <v>2745.67</v>
      </c>
      <c r="K172" s="55"/>
      <c r="L172" s="43"/>
      <c r="M172" s="34">
        <f t="shared" ref="M172:M182" si="73">SUM(K172:L172)</f>
        <v>0</v>
      </c>
      <c r="N172" s="55"/>
      <c r="O172" s="43"/>
      <c r="P172" s="34">
        <f t="shared" si="69"/>
        <v>0</v>
      </c>
      <c r="Q172" s="35">
        <f t="shared" si="66"/>
        <v>2745.67</v>
      </c>
    </row>
    <row r="173" spans="1:17" x14ac:dyDescent="0.2">
      <c r="A173" s="111" t="s">
        <v>147</v>
      </c>
      <c r="B173" s="113"/>
      <c r="C173" s="115" t="s">
        <v>226</v>
      </c>
      <c r="D173" s="49" t="s">
        <v>316</v>
      </c>
      <c r="E173" s="37">
        <v>0</v>
      </c>
      <c r="F173" s="38">
        <v>0</v>
      </c>
      <c r="G173" s="38">
        <v>150</v>
      </c>
      <c r="H173" s="38">
        <v>0</v>
      </c>
      <c r="I173" s="38">
        <v>0</v>
      </c>
      <c r="J173" s="29">
        <f t="shared" si="72"/>
        <v>150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9"/>
        <v>0</v>
      </c>
      <c r="Q173" s="41">
        <f t="shared" si="66"/>
        <v>150</v>
      </c>
    </row>
    <row r="174" spans="1:17" x14ac:dyDescent="0.2">
      <c r="A174" s="111"/>
      <c r="B174" s="113"/>
      <c r="C174" s="115"/>
      <c r="D174" s="36"/>
      <c r="E174" s="42"/>
      <c r="F174" s="43"/>
      <c r="G174" s="43">
        <v>0</v>
      </c>
      <c r="H174" s="43"/>
      <c r="I174" s="43"/>
      <c r="J174" s="34">
        <f t="shared" si="72"/>
        <v>0</v>
      </c>
      <c r="K174" s="55"/>
      <c r="L174" s="43"/>
      <c r="M174" s="34">
        <f t="shared" si="73"/>
        <v>0</v>
      </c>
      <c r="N174" s="55"/>
      <c r="O174" s="43"/>
      <c r="P174" s="34">
        <f t="shared" si="69"/>
        <v>0</v>
      </c>
      <c r="Q174" s="35">
        <f t="shared" si="66"/>
        <v>0</v>
      </c>
    </row>
    <row r="175" spans="1:17" x14ac:dyDescent="0.2">
      <c r="A175" s="111" t="s">
        <v>275</v>
      </c>
      <c r="B175" s="113"/>
      <c r="C175" s="115" t="s">
        <v>148</v>
      </c>
      <c r="D175" s="49" t="s">
        <v>23</v>
      </c>
      <c r="E175" s="37">
        <v>0</v>
      </c>
      <c r="F175" s="38">
        <v>0</v>
      </c>
      <c r="G175" s="38">
        <v>13000</v>
      </c>
      <c r="H175" s="38">
        <v>0</v>
      </c>
      <c r="I175" s="38">
        <v>0</v>
      </c>
      <c r="J175" s="29">
        <f t="shared" si="72"/>
        <v>13000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si="69"/>
        <v>0</v>
      </c>
      <c r="Q175" s="41">
        <f t="shared" si="66"/>
        <v>13000</v>
      </c>
    </row>
    <row r="176" spans="1:17" x14ac:dyDescent="0.2">
      <c r="A176" s="111"/>
      <c r="B176" s="113"/>
      <c r="C176" s="115"/>
      <c r="D176" s="36"/>
      <c r="E176" s="42"/>
      <c r="F176" s="43"/>
      <c r="G176" s="43">
        <v>7800</v>
      </c>
      <c r="H176" s="43"/>
      <c r="I176" s="43"/>
      <c r="J176" s="34">
        <f t="shared" si="72"/>
        <v>7800</v>
      </c>
      <c r="K176" s="55"/>
      <c r="L176" s="43"/>
      <c r="M176" s="34">
        <f t="shared" si="73"/>
        <v>0</v>
      </c>
      <c r="N176" s="55"/>
      <c r="O176" s="43"/>
      <c r="P176" s="34">
        <f t="shared" si="69"/>
        <v>0</v>
      </c>
      <c r="Q176" s="35">
        <f t="shared" si="66"/>
        <v>7800</v>
      </c>
    </row>
    <row r="177" spans="1:17" x14ac:dyDescent="0.2">
      <c r="A177" s="111" t="s">
        <v>147</v>
      </c>
      <c r="B177" s="113"/>
      <c r="C177" s="115" t="s">
        <v>278</v>
      </c>
      <c r="D177" s="49" t="s">
        <v>23</v>
      </c>
      <c r="E177" s="37">
        <v>0</v>
      </c>
      <c r="F177" s="38">
        <v>0</v>
      </c>
      <c r="G177" s="38">
        <v>1300</v>
      </c>
      <c r="H177" s="38">
        <v>0</v>
      </c>
      <c r="I177" s="38">
        <v>0</v>
      </c>
      <c r="J177" s="29">
        <f t="shared" si="72"/>
        <v>1300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9"/>
        <v>0</v>
      </c>
      <c r="Q177" s="41">
        <f t="shared" si="66"/>
        <v>1300</v>
      </c>
    </row>
    <row r="178" spans="1:17" x14ac:dyDescent="0.2">
      <c r="A178" s="111"/>
      <c r="B178" s="113"/>
      <c r="C178" s="115"/>
      <c r="D178" s="36"/>
      <c r="E178" s="42"/>
      <c r="F178" s="43"/>
      <c r="G178" s="43">
        <v>1012.99</v>
      </c>
      <c r="H178" s="43"/>
      <c r="I178" s="43"/>
      <c r="J178" s="34">
        <f t="shared" si="72"/>
        <v>1012.99</v>
      </c>
      <c r="K178" s="55"/>
      <c r="L178" s="43"/>
      <c r="M178" s="34">
        <f t="shared" ref="M178:M181" si="74">SUM(K178:L178)</f>
        <v>0</v>
      </c>
      <c r="N178" s="55"/>
      <c r="O178" s="43"/>
      <c r="P178" s="34">
        <f t="shared" si="69"/>
        <v>0</v>
      </c>
      <c r="Q178" s="35">
        <f t="shared" si="66"/>
        <v>1012.99</v>
      </c>
    </row>
    <row r="179" spans="1:17" x14ac:dyDescent="0.2">
      <c r="A179" s="111" t="s">
        <v>313</v>
      </c>
      <c r="B179" s="113"/>
      <c r="C179" s="115" t="s">
        <v>315</v>
      </c>
      <c r="D179" s="49" t="s">
        <v>316</v>
      </c>
      <c r="E179" s="37">
        <v>0</v>
      </c>
      <c r="F179" s="38">
        <v>0</v>
      </c>
      <c r="G179" s="38">
        <v>2100</v>
      </c>
      <c r="H179" s="38">
        <v>0</v>
      </c>
      <c r="I179" s="38">
        <v>0</v>
      </c>
      <c r="J179" s="29">
        <f t="shared" si="72"/>
        <v>2100</v>
      </c>
      <c r="K179" s="44">
        <v>0</v>
      </c>
      <c r="L179" s="38">
        <v>0</v>
      </c>
      <c r="M179" s="40">
        <f t="shared" si="74"/>
        <v>0</v>
      </c>
      <c r="N179" s="44">
        <v>0</v>
      </c>
      <c r="O179" s="38">
        <v>0</v>
      </c>
      <c r="P179" s="40">
        <f t="shared" si="69"/>
        <v>0</v>
      </c>
      <c r="Q179" s="41">
        <f t="shared" si="66"/>
        <v>2100</v>
      </c>
    </row>
    <row r="180" spans="1:17" ht="12.75" customHeight="1" x14ac:dyDescent="0.2">
      <c r="A180" s="111"/>
      <c r="B180" s="113"/>
      <c r="C180" s="115"/>
      <c r="D180" s="36"/>
      <c r="E180" s="42"/>
      <c r="F180" s="43"/>
      <c r="G180" s="43">
        <v>182.37</v>
      </c>
      <c r="H180" s="43"/>
      <c r="I180" s="43"/>
      <c r="J180" s="34">
        <f t="shared" si="72"/>
        <v>182.37</v>
      </c>
      <c r="K180" s="55"/>
      <c r="L180" s="43"/>
      <c r="M180" s="34">
        <f t="shared" si="74"/>
        <v>0</v>
      </c>
      <c r="N180" s="55"/>
      <c r="O180" s="43"/>
      <c r="P180" s="34">
        <f t="shared" si="69"/>
        <v>0</v>
      </c>
      <c r="Q180" s="35">
        <f t="shared" si="66"/>
        <v>182.37</v>
      </c>
    </row>
    <row r="181" spans="1:17" ht="13.5" customHeight="1" x14ac:dyDescent="0.2">
      <c r="A181" s="111" t="s">
        <v>318</v>
      </c>
      <c r="B181" s="113"/>
      <c r="C181" s="115" t="s">
        <v>317</v>
      </c>
      <c r="D181" s="49" t="s">
        <v>316</v>
      </c>
      <c r="E181" s="37">
        <v>0</v>
      </c>
      <c r="F181" s="38">
        <v>0</v>
      </c>
      <c r="G181" s="38">
        <v>5000</v>
      </c>
      <c r="H181" s="38">
        <v>0</v>
      </c>
      <c r="I181" s="38">
        <v>0</v>
      </c>
      <c r="J181" s="29">
        <f t="shared" si="72"/>
        <v>5000</v>
      </c>
      <c r="K181" s="44">
        <v>0</v>
      </c>
      <c r="L181" s="38">
        <v>0</v>
      </c>
      <c r="M181" s="40">
        <f t="shared" si="74"/>
        <v>0</v>
      </c>
      <c r="N181" s="44">
        <v>0</v>
      </c>
      <c r="O181" s="38">
        <v>0</v>
      </c>
      <c r="P181" s="40">
        <f t="shared" si="69"/>
        <v>0</v>
      </c>
      <c r="Q181" s="41">
        <f t="shared" si="66"/>
        <v>5000</v>
      </c>
    </row>
    <row r="182" spans="1:17" ht="13.5" thickBot="1" x14ac:dyDescent="0.25">
      <c r="A182" s="112"/>
      <c r="B182" s="114"/>
      <c r="C182" s="116"/>
      <c r="D182" s="50"/>
      <c r="E182" s="51"/>
      <c r="F182" s="45"/>
      <c r="G182" s="45">
        <v>0</v>
      </c>
      <c r="H182" s="45"/>
      <c r="I182" s="45"/>
      <c r="J182" s="24">
        <f t="shared" si="72"/>
        <v>0</v>
      </c>
      <c r="K182" s="56"/>
      <c r="L182" s="45"/>
      <c r="M182" s="24">
        <f t="shared" si="73"/>
        <v>0</v>
      </c>
      <c r="N182" s="56"/>
      <c r="O182" s="45"/>
      <c r="P182" s="24">
        <f t="shared" si="69"/>
        <v>0</v>
      </c>
      <c r="Q182" s="25">
        <f t="shared" si="66"/>
        <v>0</v>
      </c>
    </row>
    <row r="183" spans="1:17" ht="13.5" thickBot="1" x14ac:dyDescent="0.25">
      <c r="D183" s="48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2.75" customHeight="1" x14ac:dyDescent="0.2">
      <c r="A184" s="124" t="s">
        <v>149</v>
      </c>
      <c r="B184" s="125"/>
      <c r="C184" s="128" t="s">
        <v>150</v>
      </c>
      <c r="D184" s="121"/>
      <c r="E184" s="16">
        <f t="shared" ref="E184:I185" si="75">E186+E188+E190+E192++E206+E208+E210+E220+E222</f>
        <v>152122</v>
      </c>
      <c r="F184" s="17">
        <f t="shared" si="75"/>
        <v>53348</v>
      </c>
      <c r="G184" s="17">
        <f t="shared" si="75"/>
        <v>343054</v>
      </c>
      <c r="H184" s="17">
        <f t="shared" si="75"/>
        <v>550</v>
      </c>
      <c r="I184" s="17">
        <f t="shared" si="75"/>
        <v>455</v>
      </c>
      <c r="J184" s="19">
        <f>SUM(E184:I184)</f>
        <v>549529</v>
      </c>
      <c r="K184" s="52">
        <f>K186+K188+K190+K192++K206+K208+K210+K220+K222</f>
        <v>437612</v>
      </c>
      <c r="L184" s="17">
        <f>L186+L188+L190+L192++L206+L208+L210+L220+L222</f>
        <v>0</v>
      </c>
      <c r="M184" s="19">
        <f t="shared" ref="M184:M211" si="76">SUM(K184:L184)</f>
        <v>437612</v>
      </c>
      <c r="N184" s="52">
        <f>N186+N188+N190+N192++N206+N208+N210+N220+N222</f>
        <v>0</v>
      </c>
      <c r="O184" s="17">
        <f>O186+O188+O190+O192++O206+O208+O210+O220+O222</f>
        <v>299707</v>
      </c>
      <c r="P184" s="19">
        <f>SUM(N184:O184)</f>
        <v>299707</v>
      </c>
      <c r="Q184" s="20">
        <f>P184+M184+J184</f>
        <v>1286848</v>
      </c>
    </row>
    <row r="185" spans="1:17" ht="13.5" customHeight="1" thickBot="1" x14ac:dyDescent="0.25">
      <c r="A185" s="126"/>
      <c r="B185" s="127"/>
      <c r="C185" s="129"/>
      <c r="D185" s="122"/>
      <c r="E185" s="21">
        <f t="shared" si="75"/>
        <v>96866.880000000005</v>
      </c>
      <c r="F185" s="22">
        <f t="shared" si="75"/>
        <v>31404.370000000003</v>
      </c>
      <c r="G185" s="22">
        <f t="shared" si="75"/>
        <v>232336.21000000005</v>
      </c>
      <c r="H185" s="22">
        <f t="shared" si="75"/>
        <v>468.14</v>
      </c>
      <c r="I185" s="22">
        <f t="shared" si="75"/>
        <v>499.46</v>
      </c>
      <c r="J185" s="24">
        <f t="shared" ref="J185:J223" si="77">SUM(E185:I185)</f>
        <v>361575.06000000011</v>
      </c>
      <c r="K185" s="53">
        <f>K187+K189+K191+K193++K207+K209+K211+K221+K223</f>
        <v>3720</v>
      </c>
      <c r="L185" s="22">
        <f>L187+L189+L191+L193++L207+L209+L211+L221+L223</f>
        <v>0</v>
      </c>
      <c r="M185" s="24">
        <f t="shared" si="76"/>
        <v>3720</v>
      </c>
      <c r="N185" s="53">
        <f>N187+N189+N191+N193++N207+N209+N211+N221+N223</f>
        <v>0</v>
      </c>
      <c r="O185" s="22">
        <f>O187+O189+O191+O193++O207+O209+O211+O221+O223</f>
        <v>53383.770000000004</v>
      </c>
      <c r="P185" s="24">
        <f t="shared" ref="P185:P223" si="78">SUM(N185:O185)</f>
        <v>53383.770000000004</v>
      </c>
      <c r="Q185" s="25">
        <f t="shared" ref="Q185:Q223" si="79">P185+M185+J185</f>
        <v>418678.83000000013</v>
      </c>
    </row>
    <row r="186" spans="1:17" x14ac:dyDescent="0.2">
      <c r="A186" s="132" t="s">
        <v>151</v>
      </c>
      <c r="B186" s="118"/>
      <c r="C186" s="120" t="s">
        <v>280</v>
      </c>
      <c r="D186" s="49" t="s">
        <v>26</v>
      </c>
      <c r="E186" s="26">
        <v>105129</v>
      </c>
      <c r="F186" s="27">
        <v>36700</v>
      </c>
      <c r="G186" s="27">
        <v>22940</v>
      </c>
      <c r="H186" s="27">
        <v>400</v>
      </c>
      <c r="I186" s="27">
        <v>0</v>
      </c>
      <c r="J186" s="29">
        <f t="shared" si="77"/>
        <v>165169</v>
      </c>
      <c r="K186" s="54">
        <v>0</v>
      </c>
      <c r="L186" s="27">
        <v>0</v>
      </c>
      <c r="M186" s="29">
        <f t="shared" si="76"/>
        <v>0</v>
      </c>
      <c r="N186" s="54">
        <v>0</v>
      </c>
      <c r="O186" s="27">
        <v>0</v>
      </c>
      <c r="P186" s="29">
        <f t="shared" si="78"/>
        <v>0</v>
      </c>
      <c r="Q186" s="30">
        <f t="shared" si="79"/>
        <v>165169</v>
      </c>
    </row>
    <row r="187" spans="1:17" x14ac:dyDescent="0.2">
      <c r="A187" s="123"/>
      <c r="B187" s="113"/>
      <c r="C187" s="115"/>
      <c r="D187" s="36"/>
      <c r="E187" s="42">
        <v>64876.42</v>
      </c>
      <c r="F187" s="43">
        <v>20204.93</v>
      </c>
      <c r="G187" s="43">
        <v>14979.37</v>
      </c>
      <c r="H187" s="43">
        <v>440.86</v>
      </c>
      <c r="I187" s="43"/>
      <c r="J187" s="34">
        <f t="shared" si="77"/>
        <v>100501.58</v>
      </c>
      <c r="K187" s="55"/>
      <c r="L187" s="43"/>
      <c r="M187" s="34">
        <f t="shared" si="76"/>
        <v>0</v>
      </c>
      <c r="N187" s="55"/>
      <c r="O187" s="43"/>
      <c r="P187" s="34">
        <f t="shared" si="78"/>
        <v>0</v>
      </c>
      <c r="Q187" s="35">
        <f t="shared" si="79"/>
        <v>100501.58</v>
      </c>
    </row>
    <row r="188" spans="1:17" ht="12.75" customHeight="1" x14ac:dyDescent="0.2">
      <c r="A188" s="111" t="s">
        <v>152</v>
      </c>
      <c r="B188" s="113"/>
      <c r="C188" s="115" t="s">
        <v>153</v>
      </c>
      <c r="D188" s="36" t="s">
        <v>154</v>
      </c>
      <c r="E188" s="37">
        <v>0</v>
      </c>
      <c r="F188" s="38">
        <v>0</v>
      </c>
      <c r="G188" s="38">
        <v>1900</v>
      </c>
      <c r="H188" s="38">
        <v>0</v>
      </c>
      <c r="I188" s="38">
        <v>0</v>
      </c>
      <c r="J188" s="29">
        <f t="shared" si="77"/>
        <v>1900</v>
      </c>
      <c r="K188" s="44">
        <v>0</v>
      </c>
      <c r="L188" s="38">
        <v>0</v>
      </c>
      <c r="M188" s="40">
        <f t="shared" si="76"/>
        <v>0</v>
      </c>
      <c r="N188" s="44">
        <v>0</v>
      </c>
      <c r="O188" s="38">
        <v>0</v>
      </c>
      <c r="P188" s="40">
        <f t="shared" si="78"/>
        <v>0</v>
      </c>
      <c r="Q188" s="41">
        <f t="shared" si="79"/>
        <v>1900</v>
      </c>
    </row>
    <row r="189" spans="1:17" x14ac:dyDescent="0.2">
      <c r="A189" s="111"/>
      <c r="B189" s="113"/>
      <c r="C189" s="115"/>
      <c r="D189" s="36"/>
      <c r="E189" s="42"/>
      <c r="F189" s="43"/>
      <c r="G189" s="43">
        <v>1516.67</v>
      </c>
      <c r="H189" s="43"/>
      <c r="I189" s="43"/>
      <c r="J189" s="34">
        <f t="shared" si="77"/>
        <v>1516.67</v>
      </c>
      <c r="K189" s="55"/>
      <c r="L189" s="43"/>
      <c r="M189" s="34">
        <f t="shared" si="76"/>
        <v>0</v>
      </c>
      <c r="N189" s="55"/>
      <c r="O189" s="43"/>
      <c r="P189" s="34">
        <f t="shared" si="78"/>
        <v>0</v>
      </c>
      <c r="Q189" s="35">
        <f t="shared" si="79"/>
        <v>1516.67</v>
      </c>
    </row>
    <row r="190" spans="1:17" ht="12.75" customHeight="1" x14ac:dyDescent="0.2">
      <c r="A190" s="111" t="s">
        <v>155</v>
      </c>
      <c r="B190" s="113"/>
      <c r="C190" s="115" t="s">
        <v>156</v>
      </c>
      <c r="D190" s="36" t="s">
        <v>26</v>
      </c>
      <c r="E190" s="37">
        <v>0</v>
      </c>
      <c r="F190" s="38">
        <v>0</v>
      </c>
      <c r="G190" s="38">
        <v>17725</v>
      </c>
      <c r="H190" s="38">
        <v>0</v>
      </c>
      <c r="I190" s="38">
        <v>0</v>
      </c>
      <c r="J190" s="29">
        <f t="shared" si="77"/>
        <v>17725</v>
      </c>
      <c r="K190" s="44">
        <v>0</v>
      </c>
      <c r="L190" s="38">
        <v>0</v>
      </c>
      <c r="M190" s="40">
        <f t="shared" si="76"/>
        <v>0</v>
      </c>
      <c r="N190" s="44">
        <v>0</v>
      </c>
      <c r="O190" s="38">
        <v>0</v>
      </c>
      <c r="P190" s="40">
        <f t="shared" si="78"/>
        <v>0</v>
      </c>
      <c r="Q190" s="41">
        <f t="shared" si="79"/>
        <v>17725</v>
      </c>
    </row>
    <row r="191" spans="1:17" x14ac:dyDescent="0.2">
      <c r="A191" s="111"/>
      <c r="B191" s="113"/>
      <c r="C191" s="115"/>
      <c r="D191" s="36"/>
      <c r="E191" s="42"/>
      <c r="F191" s="43"/>
      <c r="G191" s="43">
        <v>9842.52</v>
      </c>
      <c r="H191" s="43"/>
      <c r="I191" s="43"/>
      <c r="J191" s="34">
        <f t="shared" si="77"/>
        <v>9842.52</v>
      </c>
      <c r="K191" s="55"/>
      <c r="L191" s="43"/>
      <c r="M191" s="34">
        <f t="shared" si="76"/>
        <v>0</v>
      </c>
      <c r="N191" s="55"/>
      <c r="O191" s="43"/>
      <c r="P191" s="34">
        <f t="shared" si="78"/>
        <v>0</v>
      </c>
      <c r="Q191" s="35">
        <f t="shared" si="79"/>
        <v>9842.52</v>
      </c>
    </row>
    <row r="192" spans="1:17" ht="12.75" customHeight="1" x14ac:dyDescent="0.2">
      <c r="A192" s="111" t="s">
        <v>157</v>
      </c>
      <c r="B192" s="113"/>
      <c r="C192" s="115" t="s">
        <v>158</v>
      </c>
      <c r="D192" s="36" t="s">
        <v>120</v>
      </c>
      <c r="E192" s="37">
        <f>E194+E196+E198+E200+E202+E204</f>
        <v>0</v>
      </c>
      <c r="F192" s="38">
        <f t="shared" ref="F192:I192" si="80">F194+F196+F198+F200+F202+F204</f>
        <v>0</v>
      </c>
      <c r="G192" s="38">
        <f t="shared" si="80"/>
        <v>13900</v>
      </c>
      <c r="H192" s="38">
        <f t="shared" si="80"/>
        <v>0</v>
      </c>
      <c r="I192" s="38">
        <f t="shared" si="80"/>
        <v>455</v>
      </c>
      <c r="J192" s="29">
        <f t="shared" si="77"/>
        <v>14355</v>
      </c>
      <c r="K192" s="44">
        <f t="shared" ref="K192:L193" si="81">K194+K196+K198+K200+K202+K204</f>
        <v>0</v>
      </c>
      <c r="L192" s="38">
        <f t="shared" si="81"/>
        <v>0</v>
      </c>
      <c r="M192" s="40">
        <f t="shared" si="76"/>
        <v>0</v>
      </c>
      <c r="N192" s="44">
        <f t="shared" ref="N192:O193" si="82">N194+N196+N198+N200+N202+N204</f>
        <v>0</v>
      </c>
      <c r="O192" s="38">
        <f>O194+O196+O198+O200+O202+O204</f>
        <v>90700</v>
      </c>
      <c r="P192" s="40">
        <f t="shared" si="78"/>
        <v>90700</v>
      </c>
      <c r="Q192" s="41">
        <f>P192+M192+J192</f>
        <v>105055</v>
      </c>
    </row>
    <row r="193" spans="1:17" x14ac:dyDescent="0.2">
      <c r="A193" s="111"/>
      <c r="B193" s="113"/>
      <c r="C193" s="115"/>
      <c r="D193" s="36"/>
      <c r="E193" s="42">
        <f t="shared" ref="E193:I193" si="83">E195+E197+E199+E201+E203+E205</f>
        <v>0</v>
      </c>
      <c r="F193" s="57">
        <f t="shared" si="83"/>
        <v>0</v>
      </c>
      <c r="G193" s="57">
        <f t="shared" si="83"/>
        <v>7274.18</v>
      </c>
      <c r="H193" s="57">
        <f t="shared" si="83"/>
        <v>0</v>
      </c>
      <c r="I193" s="57">
        <f t="shared" si="83"/>
        <v>499.46</v>
      </c>
      <c r="J193" s="34">
        <f t="shared" si="77"/>
        <v>7773.64</v>
      </c>
      <c r="K193" s="57">
        <f t="shared" si="81"/>
        <v>0</v>
      </c>
      <c r="L193" s="32">
        <f t="shared" si="81"/>
        <v>0</v>
      </c>
      <c r="M193" s="34">
        <f t="shared" si="76"/>
        <v>0</v>
      </c>
      <c r="N193" s="57">
        <f t="shared" si="82"/>
        <v>0</v>
      </c>
      <c r="O193" s="32">
        <f t="shared" si="82"/>
        <v>52091.91</v>
      </c>
      <c r="P193" s="34">
        <f t="shared" si="78"/>
        <v>52091.91</v>
      </c>
      <c r="Q193" s="35">
        <f t="shared" ref="Q193:Q205" si="84">P193+M193+J193</f>
        <v>59865.55</v>
      </c>
    </row>
    <row r="194" spans="1:17" ht="12.75" customHeight="1" x14ac:dyDescent="0.2">
      <c r="A194" s="111"/>
      <c r="B194" s="113" t="s">
        <v>281</v>
      </c>
      <c r="C194" s="115" t="s">
        <v>286</v>
      </c>
      <c r="D194" s="36" t="s">
        <v>120</v>
      </c>
      <c r="E194" s="37">
        <v>0</v>
      </c>
      <c r="F194" s="38">
        <v>0</v>
      </c>
      <c r="G194" s="38">
        <v>1500</v>
      </c>
      <c r="H194" s="38">
        <v>0</v>
      </c>
      <c r="I194" s="38">
        <v>0</v>
      </c>
      <c r="J194" s="29">
        <f t="shared" si="77"/>
        <v>1500</v>
      </c>
      <c r="K194" s="44">
        <v>0</v>
      </c>
      <c r="L194" s="38">
        <v>0</v>
      </c>
      <c r="M194" s="40">
        <f t="shared" si="76"/>
        <v>0</v>
      </c>
      <c r="N194" s="44">
        <v>0</v>
      </c>
      <c r="O194" s="38">
        <v>10000</v>
      </c>
      <c r="P194" s="40">
        <f t="shared" si="78"/>
        <v>10000</v>
      </c>
      <c r="Q194" s="41">
        <f t="shared" si="84"/>
        <v>11500</v>
      </c>
    </row>
    <row r="195" spans="1:17" x14ac:dyDescent="0.2">
      <c r="A195" s="111"/>
      <c r="B195" s="113"/>
      <c r="C195" s="115"/>
      <c r="D195" s="36"/>
      <c r="E195" s="42"/>
      <c r="F195" s="43"/>
      <c r="G195" s="43">
        <v>1138.6400000000001</v>
      </c>
      <c r="H195" s="43"/>
      <c r="I195" s="43"/>
      <c r="J195" s="34">
        <f t="shared" si="77"/>
        <v>1138.6400000000001</v>
      </c>
      <c r="K195" s="55"/>
      <c r="L195" s="43"/>
      <c r="M195" s="34">
        <f t="shared" si="76"/>
        <v>0</v>
      </c>
      <c r="N195" s="55"/>
      <c r="O195" s="43">
        <v>0</v>
      </c>
      <c r="P195" s="34">
        <f t="shared" si="78"/>
        <v>0</v>
      </c>
      <c r="Q195" s="35">
        <f t="shared" si="84"/>
        <v>1138.6400000000001</v>
      </c>
    </row>
    <row r="196" spans="1:17" ht="12.75" customHeight="1" x14ac:dyDescent="0.2">
      <c r="A196" s="111"/>
      <c r="B196" s="113" t="s">
        <v>281</v>
      </c>
      <c r="C196" s="115" t="s">
        <v>287</v>
      </c>
      <c r="D196" s="36" t="s">
        <v>120</v>
      </c>
      <c r="E196" s="37">
        <v>0</v>
      </c>
      <c r="F196" s="38">
        <v>0</v>
      </c>
      <c r="G196" s="38">
        <v>2000</v>
      </c>
      <c r="H196" s="38">
        <v>0</v>
      </c>
      <c r="I196" s="38">
        <v>0</v>
      </c>
      <c r="J196" s="29">
        <f t="shared" si="77"/>
        <v>2000</v>
      </c>
      <c r="K196" s="44">
        <v>0</v>
      </c>
      <c r="L196" s="38">
        <v>0</v>
      </c>
      <c r="M196" s="40">
        <f t="shared" si="76"/>
        <v>0</v>
      </c>
      <c r="N196" s="44">
        <v>0</v>
      </c>
      <c r="O196" s="38">
        <v>53376</v>
      </c>
      <c r="P196" s="40">
        <f t="shared" si="78"/>
        <v>53376</v>
      </c>
      <c r="Q196" s="41">
        <f t="shared" si="84"/>
        <v>55376</v>
      </c>
    </row>
    <row r="197" spans="1:17" x14ac:dyDescent="0.2">
      <c r="A197" s="111"/>
      <c r="B197" s="113"/>
      <c r="C197" s="115"/>
      <c r="D197" s="36"/>
      <c r="E197" s="42"/>
      <c r="F197" s="43"/>
      <c r="G197" s="43">
        <v>1262.17</v>
      </c>
      <c r="H197" s="43"/>
      <c r="I197" s="43"/>
      <c r="J197" s="34">
        <f t="shared" si="77"/>
        <v>1262.17</v>
      </c>
      <c r="K197" s="55"/>
      <c r="L197" s="43"/>
      <c r="M197" s="34">
        <f t="shared" si="76"/>
        <v>0</v>
      </c>
      <c r="N197" s="55"/>
      <c r="O197" s="43">
        <v>40031.910000000003</v>
      </c>
      <c r="P197" s="34">
        <f t="shared" si="78"/>
        <v>40031.910000000003</v>
      </c>
      <c r="Q197" s="35">
        <f t="shared" si="84"/>
        <v>41294.080000000002</v>
      </c>
    </row>
    <row r="198" spans="1:17" ht="12.75" customHeight="1" x14ac:dyDescent="0.2">
      <c r="A198" s="111"/>
      <c r="B198" s="113" t="s">
        <v>281</v>
      </c>
      <c r="C198" s="115" t="s">
        <v>288</v>
      </c>
      <c r="D198" s="36" t="s">
        <v>120</v>
      </c>
      <c r="E198" s="37">
        <v>0</v>
      </c>
      <c r="F198" s="38">
        <v>0</v>
      </c>
      <c r="G198" s="38">
        <v>2500</v>
      </c>
      <c r="H198" s="38">
        <v>0</v>
      </c>
      <c r="I198" s="38">
        <v>0</v>
      </c>
      <c r="J198" s="29">
        <f t="shared" si="77"/>
        <v>2500</v>
      </c>
      <c r="K198" s="44">
        <v>0</v>
      </c>
      <c r="L198" s="38">
        <v>0</v>
      </c>
      <c r="M198" s="40">
        <f t="shared" ref="M198:M199" si="85">SUM(K198:L198)</f>
        <v>0</v>
      </c>
      <c r="N198" s="44">
        <v>0</v>
      </c>
      <c r="O198" s="38">
        <v>11244</v>
      </c>
      <c r="P198" s="40">
        <f t="shared" ref="P198:P199" si="86">SUM(N198:O198)</f>
        <v>11244</v>
      </c>
      <c r="Q198" s="41">
        <f t="shared" si="84"/>
        <v>13744</v>
      </c>
    </row>
    <row r="199" spans="1:17" x14ac:dyDescent="0.2">
      <c r="A199" s="111"/>
      <c r="B199" s="113"/>
      <c r="C199" s="115"/>
      <c r="D199" s="36"/>
      <c r="E199" s="42"/>
      <c r="F199" s="43"/>
      <c r="G199" s="43">
        <v>1774.2</v>
      </c>
      <c r="H199" s="43"/>
      <c r="I199" s="43"/>
      <c r="J199" s="34">
        <f t="shared" si="77"/>
        <v>1774.2</v>
      </c>
      <c r="K199" s="55"/>
      <c r="L199" s="43"/>
      <c r="M199" s="34">
        <f t="shared" si="85"/>
        <v>0</v>
      </c>
      <c r="N199" s="55"/>
      <c r="O199" s="43">
        <v>0</v>
      </c>
      <c r="P199" s="34">
        <f t="shared" si="86"/>
        <v>0</v>
      </c>
      <c r="Q199" s="35">
        <f t="shared" si="84"/>
        <v>1774.2</v>
      </c>
    </row>
    <row r="200" spans="1:17" ht="12.75" customHeight="1" x14ac:dyDescent="0.2">
      <c r="A200" s="111"/>
      <c r="B200" s="113" t="s">
        <v>281</v>
      </c>
      <c r="C200" s="115" t="s">
        <v>289</v>
      </c>
      <c r="D200" s="36" t="s">
        <v>120</v>
      </c>
      <c r="E200" s="37">
        <v>0</v>
      </c>
      <c r="F200" s="38">
        <v>0</v>
      </c>
      <c r="G200" s="38">
        <v>900</v>
      </c>
      <c r="H200" s="38">
        <v>0</v>
      </c>
      <c r="I200" s="38">
        <v>0</v>
      </c>
      <c r="J200" s="29">
        <f t="shared" si="77"/>
        <v>900</v>
      </c>
      <c r="K200" s="44">
        <v>0</v>
      </c>
      <c r="L200" s="38">
        <v>0</v>
      </c>
      <c r="M200" s="40">
        <f t="shared" si="76"/>
        <v>0</v>
      </c>
      <c r="N200" s="44">
        <v>0</v>
      </c>
      <c r="O200" s="38">
        <v>16080</v>
      </c>
      <c r="P200" s="40">
        <f t="shared" si="78"/>
        <v>16080</v>
      </c>
      <c r="Q200" s="41">
        <f t="shared" si="84"/>
        <v>16980</v>
      </c>
    </row>
    <row r="201" spans="1:17" x14ac:dyDescent="0.2">
      <c r="A201" s="111"/>
      <c r="B201" s="113"/>
      <c r="C201" s="115"/>
      <c r="D201" s="36"/>
      <c r="E201" s="42"/>
      <c r="F201" s="43"/>
      <c r="G201" s="43">
        <v>767.99</v>
      </c>
      <c r="H201" s="43"/>
      <c r="I201" s="43"/>
      <c r="J201" s="34">
        <f t="shared" si="77"/>
        <v>767.99</v>
      </c>
      <c r="K201" s="55"/>
      <c r="L201" s="43"/>
      <c r="M201" s="34">
        <f t="shared" si="76"/>
        <v>0</v>
      </c>
      <c r="N201" s="55"/>
      <c r="O201" s="43">
        <v>12060</v>
      </c>
      <c r="P201" s="34">
        <f t="shared" si="78"/>
        <v>12060</v>
      </c>
      <c r="Q201" s="35">
        <f t="shared" si="84"/>
        <v>12827.99</v>
      </c>
    </row>
    <row r="202" spans="1:17" ht="12.75" customHeight="1" x14ac:dyDescent="0.2">
      <c r="A202" s="111"/>
      <c r="B202" s="113" t="s">
        <v>281</v>
      </c>
      <c r="C202" s="115" t="s">
        <v>290</v>
      </c>
      <c r="D202" s="36" t="s">
        <v>68</v>
      </c>
      <c r="E202" s="37">
        <v>0</v>
      </c>
      <c r="F202" s="38">
        <v>0</v>
      </c>
      <c r="G202" s="38">
        <v>7000</v>
      </c>
      <c r="H202" s="38">
        <v>0</v>
      </c>
      <c r="I202" s="38">
        <v>455</v>
      </c>
      <c r="J202" s="29">
        <f t="shared" ref="J202:J205" si="87">SUM(E202:I202)</f>
        <v>7455</v>
      </c>
      <c r="K202" s="44">
        <v>0</v>
      </c>
      <c r="L202" s="38">
        <v>0</v>
      </c>
      <c r="M202" s="40">
        <f t="shared" ref="M202:M205" si="88">SUM(K202:L202)</f>
        <v>0</v>
      </c>
      <c r="N202" s="44">
        <v>0</v>
      </c>
      <c r="O202" s="38">
        <v>0</v>
      </c>
      <c r="P202" s="40">
        <f t="shared" ref="P202:P205" si="89">SUM(N202:O202)</f>
        <v>0</v>
      </c>
      <c r="Q202" s="41">
        <f t="shared" si="84"/>
        <v>7455</v>
      </c>
    </row>
    <row r="203" spans="1:17" x14ac:dyDescent="0.2">
      <c r="A203" s="111"/>
      <c r="B203" s="113"/>
      <c r="C203" s="115"/>
      <c r="D203" s="36"/>
      <c r="E203" s="42"/>
      <c r="F203" s="43"/>
      <c r="G203" s="43">
        <v>2331.1799999999998</v>
      </c>
      <c r="H203" s="43"/>
      <c r="I203" s="43">
        <v>499.46</v>
      </c>
      <c r="J203" s="34">
        <f t="shared" si="87"/>
        <v>2830.64</v>
      </c>
      <c r="K203" s="55"/>
      <c r="L203" s="43"/>
      <c r="M203" s="34">
        <f t="shared" si="88"/>
        <v>0</v>
      </c>
      <c r="N203" s="55"/>
      <c r="O203" s="43"/>
      <c r="P203" s="34">
        <f t="shared" si="89"/>
        <v>0</v>
      </c>
      <c r="Q203" s="35">
        <f t="shared" si="84"/>
        <v>2830.64</v>
      </c>
    </row>
    <row r="204" spans="1:17" ht="12.75" customHeight="1" x14ac:dyDescent="0.2">
      <c r="A204" s="111"/>
      <c r="B204" s="113" t="s">
        <v>157</v>
      </c>
      <c r="C204" s="115" t="s">
        <v>308</v>
      </c>
      <c r="D204" s="36" t="s">
        <v>120</v>
      </c>
      <c r="E204" s="37">
        <v>0</v>
      </c>
      <c r="F204" s="38">
        <v>0</v>
      </c>
      <c r="G204" s="38">
        <v>0</v>
      </c>
      <c r="H204" s="38">
        <v>0</v>
      </c>
      <c r="I204" s="38">
        <v>0</v>
      </c>
      <c r="J204" s="29">
        <f t="shared" si="87"/>
        <v>0</v>
      </c>
      <c r="K204" s="44">
        <v>0</v>
      </c>
      <c r="L204" s="38">
        <v>0</v>
      </c>
      <c r="M204" s="40">
        <f t="shared" si="88"/>
        <v>0</v>
      </c>
      <c r="N204" s="44">
        <v>0</v>
      </c>
      <c r="O204" s="38">
        <v>0</v>
      </c>
      <c r="P204" s="40">
        <f t="shared" si="89"/>
        <v>0</v>
      </c>
      <c r="Q204" s="41">
        <f t="shared" si="84"/>
        <v>0</v>
      </c>
    </row>
    <row r="205" spans="1:17" x14ac:dyDescent="0.2">
      <c r="A205" s="111"/>
      <c r="B205" s="113"/>
      <c r="C205" s="115"/>
      <c r="D205" s="36"/>
      <c r="E205" s="42"/>
      <c r="F205" s="43"/>
      <c r="G205" s="43"/>
      <c r="H205" s="43"/>
      <c r="I205" s="43"/>
      <c r="J205" s="34">
        <f t="shared" si="87"/>
        <v>0</v>
      </c>
      <c r="K205" s="55"/>
      <c r="L205" s="43"/>
      <c r="M205" s="34">
        <f t="shared" si="88"/>
        <v>0</v>
      </c>
      <c r="N205" s="55"/>
      <c r="O205" s="43"/>
      <c r="P205" s="34">
        <f t="shared" si="89"/>
        <v>0</v>
      </c>
      <c r="Q205" s="35">
        <f t="shared" si="84"/>
        <v>0</v>
      </c>
    </row>
    <row r="206" spans="1:17" x14ac:dyDescent="0.2">
      <c r="A206" s="111" t="s">
        <v>159</v>
      </c>
      <c r="B206" s="113"/>
      <c r="C206" s="115" t="s">
        <v>160</v>
      </c>
      <c r="D206" s="36" t="s">
        <v>154</v>
      </c>
      <c r="E206" s="37">
        <v>0</v>
      </c>
      <c r="F206" s="38">
        <v>0</v>
      </c>
      <c r="G206" s="38">
        <v>143000</v>
      </c>
      <c r="H206" s="38">
        <v>0</v>
      </c>
      <c r="I206" s="38">
        <v>0</v>
      </c>
      <c r="J206" s="29">
        <f t="shared" si="77"/>
        <v>143000</v>
      </c>
      <c r="K206" s="44">
        <v>0</v>
      </c>
      <c r="L206" s="38">
        <v>0</v>
      </c>
      <c r="M206" s="40">
        <f t="shared" si="76"/>
        <v>0</v>
      </c>
      <c r="N206" s="44">
        <v>0</v>
      </c>
      <c r="O206" s="38">
        <v>0</v>
      </c>
      <c r="P206" s="40">
        <f t="shared" si="78"/>
        <v>0</v>
      </c>
      <c r="Q206" s="41">
        <f t="shared" si="79"/>
        <v>143000</v>
      </c>
    </row>
    <row r="207" spans="1:17" x14ac:dyDescent="0.2">
      <c r="A207" s="111"/>
      <c r="B207" s="113"/>
      <c r="C207" s="115"/>
      <c r="D207" s="36"/>
      <c r="E207" s="42"/>
      <c r="F207" s="43"/>
      <c r="G207" s="43">
        <v>106631.85</v>
      </c>
      <c r="H207" s="43"/>
      <c r="I207" s="43"/>
      <c r="J207" s="34">
        <f t="shared" si="77"/>
        <v>106631.85</v>
      </c>
      <c r="K207" s="55"/>
      <c r="L207" s="43"/>
      <c r="M207" s="34">
        <f t="shared" si="76"/>
        <v>0</v>
      </c>
      <c r="N207" s="55"/>
      <c r="O207" s="43"/>
      <c r="P207" s="34">
        <f t="shared" si="78"/>
        <v>0</v>
      </c>
      <c r="Q207" s="35">
        <f t="shared" si="79"/>
        <v>106631.85</v>
      </c>
    </row>
    <row r="208" spans="1:17" ht="12.75" customHeight="1" x14ac:dyDescent="0.2">
      <c r="A208" s="111" t="s">
        <v>161</v>
      </c>
      <c r="B208" s="113"/>
      <c r="C208" s="115" t="s">
        <v>162</v>
      </c>
      <c r="D208" s="36" t="s">
        <v>26</v>
      </c>
      <c r="E208" s="37">
        <v>0</v>
      </c>
      <c r="F208" s="38">
        <v>0</v>
      </c>
      <c r="G208" s="38">
        <v>6500</v>
      </c>
      <c r="H208" s="38">
        <v>0</v>
      </c>
      <c r="I208" s="38">
        <v>0</v>
      </c>
      <c r="J208" s="29">
        <f t="shared" si="77"/>
        <v>6500</v>
      </c>
      <c r="K208" s="44">
        <v>17000</v>
      </c>
      <c r="L208" s="38">
        <v>0</v>
      </c>
      <c r="M208" s="40">
        <f t="shared" si="76"/>
        <v>17000</v>
      </c>
      <c r="N208" s="44">
        <v>0</v>
      </c>
      <c r="O208" s="38">
        <v>0</v>
      </c>
      <c r="P208" s="40">
        <f t="shared" si="78"/>
        <v>0</v>
      </c>
      <c r="Q208" s="41">
        <f t="shared" si="79"/>
        <v>23500</v>
      </c>
    </row>
    <row r="209" spans="1:17" x14ac:dyDescent="0.2">
      <c r="A209" s="111"/>
      <c r="B209" s="113"/>
      <c r="C209" s="115"/>
      <c r="D209" s="36"/>
      <c r="E209" s="42"/>
      <c r="F209" s="43"/>
      <c r="G209" s="43">
        <v>909.23</v>
      </c>
      <c r="H209" s="43"/>
      <c r="I209" s="43"/>
      <c r="J209" s="34">
        <f t="shared" si="77"/>
        <v>909.23</v>
      </c>
      <c r="K209" s="55">
        <v>0</v>
      </c>
      <c r="L209" s="43"/>
      <c r="M209" s="34">
        <f t="shared" si="76"/>
        <v>0</v>
      </c>
      <c r="N209" s="55"/>
      <c r="O209" s="43"/>
      <c r="P209" s="34">
        <f t="shared" si="78"/>
        <v>0</v>
      </c>
      <c r="Q209" s="35">
        <f t="shared" si="79"/>
        <v>909.23</v>
      </c>
    </row>
    <row r="210" spans="1:17" ht="12.75" customHeight="1" x14ac:dyDescent="0.2">
      <c r="A210" s="111" t="s">
        <v>163</v>
      </c>
      <c r="B210" s="113"/>
      <c r="C210" s="115" t="s">
        <v>164</v>
      </c>
      <c r="D210" s="131"/>
      <c r="E210" s="37">
        <f t="shared" ref="E210:F211" si="90">E212+E214+E216+E218</f>
        <v>0</v>
      </c>
      <c r="F210" s="38">
        <f t="shared" si="90"/>
        <v>0</v>
      </c>
      <c r="G210" s="38">
        <f>G212+G214+G216+G218</f>
        <v>89350</v>
      </c>
      <c r="H210" s="38">
        <f t="shared" ref="H210:I211" si="91">H212+H214+H216+H218</f>
        <v>0</v>
      </c>
      <c r="I210" s="38">
        <f t="shared" si="91"/>
        <v>0</v>
      </c>
      <c r="J210" s="29">
        <f t="shared" si="77"/>
        <v>89350</v>
      </c>
      <c r="K210" s="44">
        <f t="shared" ref="K210:L211" si="92">K212+K214+K216+K218</f>
        <v>3720</v>
      </c>
      <c r="L210" s="38">
        <f t="shared" si="92"/>
        <v>0</v>
      </c>
      <c r="M210" s="40">
        <f t="shared" si="76"/>
        <v>3720</v>
      </c>
      <c r="N210" s="44">
        <f t="shared" ref="N210:O211" si="93">N212+N214+N216+N218</f>
        <v>0</v>
      </c>
      <c r="O210" s="38">
        <f t="shared" si="93"/>
        <v>209007</v>
      </c>
      <c r="P210" s="40">
        <f t="shared" si="78"/>
        <v>209007</v>
      </c>
      <c r="Q210" s="41">
        <f>P210+M210+J210</f>
        <v>302077</v>
      </c>
    </row>
    <row r="211" spans="1:17" x14ac:dyDescent="0.2">
      <c r="A211" s="111"/>
      <c r="B211" s="113"/>
      <c r="C211" s="115"/>
      <c r="D211" s="131"/>
      <c r="E211" s="31">
        <f>E213+E215+E217+E219</f>
        <v>0</v>
      </c>
      <c r="F211" s="32">
        <f t="shared" si="90"/>
        <v>0</v>
      </c>
      <c r="G211" s="32">
        <f>G213+G215+G217+G219</f>
        <v>66968.38</v>
      </c>
      <c r="H211" s="32">
        <f t="shared" si="91"/>
        <v>0</v>
      </c>
      <c r="I211" s="32">
        <f t="shared" si="91"/>
        <v>0</v>
      </c>
      <c r="J211" s="34">
        <f>SUM(E211:I211)</f>
        <v>66968.38</v>
      </c>
      <c r="K211" s="57">
        <f t="shared" si="92"/>
        <v>3720</v>
      </c>
      <c r="L211" s="32">
        <f t="shared" si="92"/>
        <v>0</v>
      </c>
      <c r="M211" s="34">
        <f t="shared" si="76"/>
        <v>3720</v>
      </c>
      <c r="N211" s="57">
        <f t="shared" si="93"/>
        <v>0</v>
      </c>
      <c r="O211" s="32">
        <f t="shared" si="93"/>
        <v>1291.8599999999999</v>
      </c>
      <c r="P211" s="34">
        <f t="shared" si="78"/>
        <v>1291.8599999999999</v>
      </c>
      <c r="Q211" s="35">
        <f>P211+M211+J211</f>
        <v>71980.240000000005</v>
      </c>
    </row>
    <row r="212" spans="1:17" ht="12.75" customHeight="1" x14ac:dyDescent="0.2">
      <c r="A212" s="111"/>
      <c r="B212" s="113" t="s">
        <v>165</v>
      </c>
      <c r="C212" s="115" t="s">
        <v>282</v>
      </c>
      <c r="D212" s="36" t="s">
        <v>31</v>
      </c>
      <c r="E212" s="37">
        <v>0</v>
      </c>
      <c r="F212" s="38">
        <v>0</v>
      </c>
      <c r="G212" s="38">
        <v>56850</v>
      </c>
      <c r="H212" s="38">
        <v>0</v>
      </c>
      <c r="I212" s="38">
        <v>0</v>
      </c>
      <c r="J212" s="29">
        <f>SUM(E212:I212)</f>
        <v>56850</v>
      </c>
      <c r="K212" s="44">
        <v>0</v>
      </c>
      <c r="L212" s="38">
        <v>0</v>
      </c>
      <c r="M212" s="40">
        <f t="shared" ref="M212:M223" si="94">SUM(K212:L212)</f>
        <v>0</v>
      </c>
      <c r="N212" s="44">
        <v>0</v>
      </c>
      <c r="O212" s="38">
        <v>0</v>
      </c>
      <c r="P212" s="40">
        <f t="shared" si="78"/>
        <v>0</v>
      </c>
      <c r="Q212" s="41">
        <f t="shared" si="79"/>
        <v>56850</v>
      </c>
    </row>
    <row r="213" spans="1:17" x14ac:dyDescent="0.2">
      <c r="A213" s="111"/>
      <c r="B213" s="113"/>
      <c r="C213" s="115"/>
      <c r="D213" s="36"/>
      <c r="E213" s="42"/>
      <c r="F213" s="43"/>
      <c r="G213" s="43">
        <v>44337.11</v>
      </c>
      <c r="H213" s="43"/>
      <c r="I213" s="43"/>
      <c r="J213" s="34">
        <f t="shared" si="77"/>
        <v>44337.11</v>
      </c>
      <c r="K213" s="55"/>
      <c r="L213" s="43"/>
      <c r="M213" s="34">
        <f t="shared" si="94"/>
        <v>0</v>
      </c>
      <c r="N213" s="55"/>
      <c r="O213" s="43"/>
      <c r="P213" s="34">
        <f t="shared" si="78"/>
        <v>0</v>
      </c>
      <c r="Q213" s="35">
        <f t="shared" si="79"/>
        <v>44337.11</v>
      </c>
    </row>
    <row r="214" spans="1:17" x14ac:dyDescent="0.2">
      <c r="A214" s="111"/>
      <c r="B214" s="113" t="s">
        <v>165</v>
      </c>
      <c r="C214" s="115" t="s">
        <v>283</v>
      </c>
      <c r="D214" s="36" t="s">
        <v>31</v>
      </c>
      <c r="E214" s="37">
        <v>0</v>
      </c>
      <c r="F214" s="38">
        <v>0</v>
      </c>
      <c r="G214" s="38">
        <v>23000</v>
      </c>
      <c r="H214" s="38">
        <v>0</v>
      </c>
      <c r="I214" s="38">
        <v>0</v>
      </c>
      <c r="J214" s="29">
        <f t="shared" si="77"/>
        <v>23000</v>
      </c>
      <c r="K214" s="44"/>
      <c r="L214" s="38">
        <v>0</v>
      </c>
      <c r="M214" s="40">
        <f t="shared" si="94"/>
        <v>0</v>
      </c>
      <c r="N214" s="44">
        <v>0</v>
      </c>
      <c r="O214" s="38">
        <v>0</v>
      </c>
      <c r="P214" s="40">
        <f t="shared" si="78"/>
        <v>0</v>
      </c>
      <c r="Q214" s="41">
        <f t="shared" si="79"/>
        <v>23000</v>
      </c>
    </row>
    <row r="215" spans="1:17" x14ac:dyDescent="0.2">
      <c r="A215" s="111"/>
      <c r="B215" s="113"/>
      <c r="C215" s="115"/>
      <c r="D215" s="36"/>
      <c r="E215" s="31"/>
      <c r="F215" s="43"/>
      <c r="G215" s="43">
        <v>19701.400000000001</v>
      </c>
      <c r="H215" s="43"/>
      <c r="I215" s="43"/>
      <c r="J215" s="34">
        <f t="shared" si="77"/>
        <v>19701.400000000001</v>
      </c>
      <c r="K215" s="55"/>
      <c r="L215" s="43"/>
      <c r="M215" s="34">
        <f t="shared" si="94"/>
        <v>0</v>
      </c>
      <c r="N215" s="55"/>
      <c r="O215" s="43"/>
      <c r="P215" s="34">
        <f t="shared" si="78"/>
        <v>0</v>
      </c>
      <c r="Q215" s="35">
        <f t="shared" si="79"/>
        <v>19701.400000000001</v>
      </c>
    </row>
    <row r="216" spans="1:17" ht="12.75" customHeight="1" x14ac:dyDescent="0.2">
      <c r="A216" s="111"/>
      <c r="B216" s="113" t="s">
        <v>165</v>
      </c>
      <c r="C216" s="115" t="s">
        <v>284</v>
      </c>
      <c r="D216" s="36" t="s">
        <v>31</v>
      </c>
      <c r="E216" s="37">
        <v>0</v>
      </c>
      <c r="F216" s="38">
        <v>0</v>
      </c>
      <c r="G216" s="38">
        <v>9500</v>
      </c>
      <c r="H216" s="38">
        <v>0</v>
      </c>
      <c r="I216" s="38">
        <v>0</v>
      </c>
      <c r="J216" s="29">
        <f t="shared" ref="J216:J219" si="95">SUM(E216:I216)</f>
        <v>9500</v>
      </c>
      <c r="K216" s="44">
        <v>0</v>
      </c>
      <c r="L216" s="38">
        <v>0</v>
      </c>
      <c r="M216" s="40">
        <f t="shared" si="94"/>
        <v>0</v>
      </c>
      <c r="N216" s="44">
        <v>0</v>
      </c>
      <c r="O216" s="38">
        <v>0</v>
      </c>
      <c r="P216" s="40">
        <f t="shared" ref="P216:P219" si="96">SUM(N216:O216)</f>
        <v>0</v>
      </c>
      <c r="Q216" s="41">
        <f t="shared" si="79"/>
        <v>9500</v>
      </c>
    </row>
    <row r="217" spans="1:17" x14ac:dyDescent="0.2">
      <c r="A217" s="111"/>
      <c r="B217" s="113"/>
      <c r="C217" s="115"/>
      <c r="D217" s="36"/>
      <c r="E217" s="31"/>
      <c r="F217" s="43"/>
      <c r="G217" s="43">
        <v>2929.87</v>
      </c>
      <c r="H217" s="43"/>
      <c r="I217" s="43"/>
      <c r="J217" s="34">
        <f t="shared" si="95"/>
        <v>2929.87</v>
      </c>
      <c r="K217" s="55"/>
      <c r="L217" s="43"/>
      <c r="M217" s="34">
        <f t="shared" si="94"/>
        <v>0</v>
      </c>
      <c r="N217" s="55"/>
      <c r="O217" s="43"/>
      <c r="P217" s="34">
        <f t="shared" si="96"/>
        <v>0</v>
      </c>
      <c r="Q217" s="35">
        <f t="shared" si="79"/>
        <v>2929.87</v>
      </c>
    </row>
    <row r="218" spans="1:17" x14ac:dyDescent="0.2">
      <c r="A218" s="111"/>
      <c r="B218" s="113" t="s">
        <v>309</v>
      </c>
      <c r="C218" s="115" t="s">
        <v>310</v>
      </c>
      <c r="D218" s="36" t="s">
        <v>31</v>
      </c>
      <c r="E218" s="37">
        <v>0</v>
      </c>
      <c r="F218" s="38">
        <v>0</v>
      </c>
      <c r="G218" s="38">
        <v>0</v>
      </c>
      <c r="H218" s="38">
        <v>0</v>
      </c>
      <c r="I218" s="38">
        <v>0</v>
      </c>
      <c r="J218" s="29">
        <f t="shared" si="95"/>
        <v>0</v>
      </c>
      <c r="K218" s="44">
        <v>3720</v>
      </c>
      <c r="L218" s="38">
        <v>0</v>
      </c>
      <c r="M218" s="40">
        <f t="shared" si="94"/>
        <v>3720</v>
      </c>
      <c r="N218" s="44">
        <v>0</v>
      </c>
      <c r="O218" s="38">
        <v>209007</v>
      </c>
      <c r="P218" s="40">
        <f t="shared" si="96"/>
        <v>209007</v>
      </c>
      <c r="Q218" s="41">
        <f t="shared" si="79"/>
        <v>212727</v>
      </c>
    </row>
    <row r="219" spans="1:17" ht="12.75" customHeight="1" x14ac:dyDescent="0.2">
      <c r="A219" s="111"/>
      <c r="B219" s="113"/>
      <c r="C219" s="115"/>
      <c r="D219" s="36"/>
      <c r="E219" s="31"/>
      <c r="F219" s="43"/>
      <c r="G219" s="43"/>
      <c r="H219" s="43"/>
      <c r="I219" s="43"/>
      <c r="J219" s="34">
        <f t="shared" si="95"/>
        <v>0</v>
      </c>
      <c r="K219" s="55">
        <v>3720</v>
      </c>
      <c r="L219" s="43"/>
      <c r="M219" s="34">
        <f t="shared" si="94"/>
        <v>3720</v>
      </c>
      <c r="N219" s="55"/>
      <c r="O219" s="43">
        <v>1291.8599999999999</v>
      </c>
      <c r="P219" s="34">
        <f t="shared" si="96"/>
        <v>1291.8599999999999</v>
      </c>
      <c r="Q219" s="35">
        <f t="shared" si="79"/>
        <v>5011.8599999999997</v>
      </c>
    </row>
    <row r="220" spans="1:17" ht="13.5" customHeight="1" x14ac:dyDescent="0.2">
      <c r="A220" s="111" t="s">
        <v>166</v>
      </c>
      <c r="B220" s="113"/>
      <c r="C220" s="115" t="s">
        <v>285</v>
      </c>
      <c r="D220" s="36" t="s">
        <v>71</v>
      </c>
      <c r="E220" s="37">
        <v>46993</v>
      </c>
      <c r="F220" s="38">
        <v>16648</v>
      </c>
      <c r="G220" s="38">
        <v>45739</v>
      </c>
      <c r="H220" s="38">
        <v>150</v>
      </c>
      <c r="I220" s="38">
        <v>0</v>
      </c>
      <c r="J220" s="29">
        <f t="shared" si="77"/>
        <v>109530</v>
      </c>
      <c r="K220" s="44">
        <v>0</v>
      </c>
      <c r="L220" s="38">
        <v>0</v>
      </c>
      <c r="M220" s="40">
        <f t="shared" si="94"/>
        <v>0</v>
      </c>
      <c r="N220" s="44">
        <v>0</v>
      </c>
      <c r="O220" s="38">
        <v>0</v>
      </c>
      <c r="P220" s="40">
        <f t="shared" si="78"/>
        <v>0</v>
      </c>
      <c r="Q220" s="41">
        <f t="shared" si="79"/>
        <v>109530</v>
      </c>
    </row>
    <row r="221" spans="1:17" ht="12.75" customHeight="1" x14ac:dyDescent="0.2">
      <c r="A221" s="111"/>
      <c r="B221" s="113"/>
      <c r="C221" s="115"/>
      <c r="D221" s="36"/>
      <c r="E221" s="42">
        <v>31990.46</v>
      </c>
      <c r="F221" s="43">
        <v>11199.44</v>
      </c>
      <c r="G221" s="43">
        <v>24214.01</v>
      </c>
      <c r="H221" s="43">
        <v>27.28</v>
      </c>
      <c r="I221" s="43"/>
      <c r="J221" s="34">
        <f t="shared" si="77"/>
        <v>67431.19</v>
      </c>
      <c r="K221" s="55"/>
      <c r="L221" s="43"/>
      <c r="M221" s="34">
        <f t="shared" si="94"/>
        <v>0</v>
      </c>
      <c r="N221" s="55"/>
      <c r="O221" s="43"/>
      <c r="P221" s="34">
        <f t="shared" si="78"/>
        <v>0</v>
      </c>
      <c r="Q221" s="35">
        <f t="shared" si="79"/>
        <v>67431.19</v>
      </c>
    </row>
    <row r="222" spans="1:17" ht="13.5" customHeight="1" x14ac:dyDescent="0.2">
      <c r="A222" s="111" t="s">
        <v>167</v>
      </c>
      <c r="B222" s="113"/>
      <c r="C222" s="115" t="s">
        <v>168</v>
      </c>
      <c r="D222" s="36" t="s">
        <v>71</v>
      </c>
      <c r="E222" s="37">
        <v>0</v>
      </c>
      <c r="F222" s="38">
        <v>0</v>
      </c>
      <c r="G222" s="38">
        <v>2000</v>
      </c>
      <c r="H222" s="38">
        <v>0</v>
      </c>
      <c r="I222" s="38">
        <v>0</v>
      </c>
      <c r="J222" s="29">
        <f t="shared" si="77"/>
        <v>2000</v>
      </c>
      <c r="K222" s="44">
        <v>416892</v>
      </c>
      <c r="L222" s="38">
        <v>0</v>
      </c>
      <c r="M222" s="40">
        <f t="shared" si="94"/>
        <v>416892</v>
      </c>
      <c r="N222" s="44">
        <v>0</v>
      </c>
      <c r="O222" s="38">
        <v>0</v>
      </c>
      <c r="P222" s="40">
        <f t="shared" si="78"/>
        <v>0</v>
      </c>
      <c r="Q222" s="41">
        <f t="shared" si="79"/>
        <v>418892</v>
      </c>
    </row>
    <row r="223" spans="1:17" ht="12.75" customHeight="1" thickBot="1" x14ac:dyDescent="0.25">
      <c r="A223" s="112"/>
      <c r="B223" s="114"/>
      <c r="C223" s="116"/>
      <c r="D223" s="50"/>
      <c r="E223" s="51"/>
      <c r="F223" s="45"/>
      <c r="G223" s="45">
        <v>0</v>
      </c>
      <c r="H223" s="45"/>
      <c r="I223" s="45"/>
      <c r="J223" s="24">
        <f t="shared" si="77"/>
        <v>0</v>
      </c>
      <c r="K223" s="56">
        <v>0</v>
      </c>
      <c r="L223" s="45"/>
      <c r="M223" s="24">
        <f t="shared" si="94"/>
        <v>0</v>
      </c>
      <c r="N223" s="56"/>
      <c r="O223" s="45"/>
      <c r="P223" s="24">
        <f t="shared" si="78"/>
        <v>0</v>
      </c>
      <c r="Q223" s="25">
        <f t="shared" si="79"/>
        <v>0</v>
      </c>
    </row>
    <row r="224" spans="1:17" ht="13.5" thickBot="1" x14ac:dyDescent="0.25">
      <c r="D224" s="48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2.75" customHeight="1" x14ac:dyDescent="0.2">
      <c r="A225" s="124" t="s">
        <v>169</v>
      </c>
      <c r="B225" s="125"/>
      <c r="C225" s="128" t="s">
        <v>170</v>
      </c>
      <c r="D225" s="121"/>
      <c r="E225" s="16">
        <f>E227+E229+E231+E233+E235+E237+E239+E241+E243+E245</f>
        <v>119099</v>
      </c>
      <c r="F225" s="17">
        <f t="shared" ref="F225:I226" si="97">F227+F229+F231+F233+F235+F237+F239+F241+F243+F245</f>
        <v>43143</v>
      </c>
      <c r="G225" s="17">
        <f t="shared" si="97"/>
        <v>42583</v>
      </c>
      <c r="H225" s="17">
        <f t="shared" si="97"/>
        <v>10638</v>
      </c>
      <c r="I225" s="17">
        <f t="shared" si="97"/>
        <v>0</v>
      </c>
      <c r="J225" s="19">
        <f t="shared" ref="J225:J246" si="98">SUM(E225:I225)</f>
        <v>215463</v>
      </c>
      <c r="K225" s="52">
        <f>K227+K229+K231+K233+K235+K237+K239+K241+K243+K245</f>
        <v>0</v>
      </c>
      <c r="L225" s="17">
        <f>L227+L229+L231+L233+L235+L237+L239+L241+L243+L245</f>
        <v>0</v>
      </c>
      <c r="M225" s="19">
        <f t="shared" ref="M225:M246" si="99">SUM(K225:L225)</f>
        <v>0</v>
      </c>
      <c r="N225" s="52">
        <f>N227+N229+N231+N233+N235+N237+N239+N241+N243+N245</f>
        <v>0</v>
      </c>
      <c r="O225" s="17">
        <f>O227+O229+O231+O233+O235+O237+O239+O241+O243+O245</f>
        <v>0</v>
      </c>
      <c r="P225" s="19">
        <f t="shared" ref="P225:P246" si="100">SUM(N225:O225)</f>
        <v>0</v>
      </c>
      <c r="Q225" s="20">
        <f t="shared" ref="Q225:Q246" si="101">P225+M225+J225</f>
        <v>215463</v>
      </c>
    </row>
    <row r="226" spans="1:17" ht="13.5" customHeight="1" thickBot="1" x14ac:dyDescent="0.25">
      <c r="A226" s="126"/>
      <c r="B226" s="127"/>
      <c r="C226" s="129"/>
      <c r="D226" s="122"/>
      <c r="E226" s="21">
        <f>E228+E230+E232+E234+E236+E238+E240+E242+E244+E246</f>
        <v>80147.34</v>
      </c>
      <c r="F226" s="22">
        <f t="shared" si="97"/>
        <v>29100.800000000003</v>
      </c>
      <c r="G226" s="22">
        <f t="shared" si="97"/>
        <v>27799.61</v>
      </c>
      <c r="H226" s="22">
        <f t="shared" si="97"/>
        <v>8924.4700000000012</v>
      </c>
      <c r="I226" s="22">
        <f t="shared" si="97"/>
        <v>0</v>
      </c>
      <c r="J226" s="24">
        <f t="shared" si="98"/>
        <v>145972.22</v>
      </c>
      <c r="K226" s="53">
        <f>K228+K230+K232+K234+K236+K238+K240+K242+K244+K246</f>
        <v>0</v>
      </c>
      <c r="L226" s="22">
        <f>L228+L230+L232+L234+L236+L238+L240+L242+L244+L246</f>
        <v>0</v>
      </c>
      <c r="M226" s="24">
        <f t="shared" si="99"/>
        <v>0</v>
      </c>
      <c r="N226" s="53">
        <f>N228+N230+N232+N234+N236+N238+N240+N242+N244+N246</f>
        <v>0</v>
      </c>
      <c r="O226" s="22">
        <f>O228+O230+O232+O234+O236+O238+O240+O242+O244+O246</f>
        <v>0</v>
      </c>
      <c r="P226" s="24">
        <f t="shared" si="100"/>
        <v>0</v>
      </c>
      <c r="Q226" s="25">
        <f t="shared" si="101"/>
        <v>145972.22</v>
      </c>
    </row>
    <row r="227" spans="1:17" ht="12.75" customHeight="1" x14ac:dyDescent="0.2">
      <c r="A227" s="123" t="s">
        <v>171</v>
      </c>
      <c r="B227" s="118"/>
      <c r="C227" s="120" t="s">
        <v>172</v>
      </c>
      <c r="D227" s="49" t="s">
        <v>173</v>
      </c>
      <c r="E227" s="26">
        <v>0</v>
      </c>
      <c r="F227" s="27">
        <v>0</v>
      </c>
      <c r="G227" s="27">
        <v>0</v>
      </c>
      <c r="H227" s="27">
        <v>1000</v>
      </c>
      <c r="I227" s="27">
        <v>0</v>
      </c>
      <c r="J227" s="29">
        <f t="shared" si="98"/>
        <v>1000</v>
      </c>
      <c r="K227" s="54">
        <v>0</v>
      </c>
      <c r="L227" s="27">
        <v>0</v>
      </c>
      <c r="M227" s="29">
        <f>SUM(K227:L227)</f>
        <v>0</v>
      </c>
      <c r="N227" s="54">
        <v>0</v>
      </c>
      <c r="O227" s="27">
        <v>0</v>
      </c>
      <c r="P227" s="29">
        <f t="shared" si="100"/>
        <v>0</v>
      </c>
      <c r="Q227" s="30">
        <f t="shared" si="101"/>
        <v>1000</v>
      </c>
    </row>
    <row r="228" spans="1:17" x14ac:dyDescent="0.2">
      <c r="A228" s="111"/>
      <c r="B228" s="113"/>
      <c r="C228" s="115"/>
      <c r="D228" s="36"/>
      <c r="E228" s="42"/>
      <c r="F228" s="43"/>
      <c r="G228" s="43"/>
      <c r="H228" s="43">
        <v>980</v>
      </c>
      <c r="I228" s="43"/>
      <c r="J228" s="34">
        <f t="shared" si="98"/>
        <v>980</v>
      </c>
      <c r="K228" s="55"/>
      <c r="L228" s="43"/>
      <c r="M228" s="34">
        <f t="shared" si="99"/>
        <v>0</v>
      </c>
      <c r="N228" s="55"/>
      <c r="O228" s="43"/>
      <c r="P228" s="34">
        <f t="shared" si="100"/>
        <v>0</v>
      </c>
      <c r="Q228" s="35">
        <f t="shared" si="101"/>
        <v>980</v>
      </c>
    </row>
    <row r="229" spans="1:17" ht="12.75" customHeight="1" x14ac:dyDescent="0.2">
      <c r="A229" s="111" t="s">
        <v>174</v>
      </c>
      <c r="B229" s="113"/>
      <c r="C229" s="115" t="s">
        <v>175</v>
      </c>
      <c r="D229" s="36" t="s">
        <v>176</v>
      </c>
      <c r="E229" s="37">
        <v>0</v>
      </c>
      <c r="F229" s="38">
        <v>0</v>
      </c>
      <c r="G229" s="38">
        <v>0</v>
      </c>
      <c r="H229" s="38">
        <v>1162</v>
      </c>
      <c r="I229" s="38">
        <v>0</v>
      </c>
      <c r="J229" s="29">
        <f t="shared" si="98"/>
        <v>1162</v>
      </c>
      <c r="K229" s="44">
        <v>0</v>
      </c>
      <c r="L229" s="38">
        <v>0</v>
      </c>
      <c r="M229" s="40">
        <f>SUM(K229:L229)</f>
        <v>0</v>
      </c>
      <c r="N229" s="44">
        <v>0</v>
      </c>
      <c r="O229" s="38">
        <v>0</v>
      </c>
      <c r="P229" s="40">
        <f t="shared" si="100"/>
        <v>0</v>
      </c>
      <c r="Q229" s="41">
        <f t="shared" si="101"/>
        <v>1162</v>
      </c>
    </row>
    <row r="230" spans="1:17" x14ac:dyDescent="0.2">
      <c r="A230" s="111"/>
      <c r="B230" s="113"/>
      <c r="C230" s="115"/>
      <c r="D230" s="36"/>
      <c r="E230" s="42"/>
      <c r="F230" s="43"/>
      <c r="G230" s="43"/>
      <c r="H230" s="43">
        <v>871.9</v>
      </c>
      <c r="I230" s="43"/>
      <c r="J230" s="34">
        <f t="shared" si="98"/>
        <v>871.9</v>
      </c>
      <c r="K230" s="55"/>
      <c r="L230" s="43"/>
      <c r="M230" s="34">
        <f t="shared" si="99"/>
        <v>0</v>
      </c>
      <c r="N230" s="55"/>
      <c r="O230" s="43"/>
      <c r="P230" s="34">
        <f t="shared" si="100"/>
        <v>0</v>
      </c>
      <c r="Q230" s="35">
        <f t="shared" si="101"/>
        <v>871.9</v>
      </c>
    </row>
    <row r="231" spans="1:17" ht="12.75" customHeight="1" x14ac:dyDescent="0.2">
      <c r="A231" s="111" t="s">
        <v>177</v>
      </c>
      <c r="B231" s="113"/>
      <c r="C231" s="115" t="s">
        <v>178</v>
      </c>
      <c r="D231" s="36" t="s">
        <v>173</v>
      </c>
      <c r="E231" s="37">
        <v>0</v>
      </c>
      <c r="F231" s="38">
        <v>0</v>
      </c>
      <c r="G231" s="38">
        <v>600</v>
      </c>
      <c r="H231" s="38">
        <v>0</v>
      </c>
      <c r="I231" s="38">
        <v>0</v>
      </c>
      <c r="J231" s="29">
        <f t="shared" si="98"/>
        <v>600</v>
      </c>
      <c r="K231" s="44">
        <v>0</v>
      </c>
      <c r="L231" s="38">
        <v>0</v>
      </c>
      <c r="M231" s="40">
        <f>SUM(K231:L231)</f>
        <v>0</v>
      </c>
      <c r="N231" s="44">
        <v>0</v>
      </c>
      <c r="O231" s="38">
        <v>0</v>
      </c>
      <c r="P231" s="40">
        <f t="shared" si="100"/>
        <v>0</v>
      </c>
      <c r="Q231" s="41">
        <f t="shared" si="101"/>
        <v>600</v>
      </c>
    </row>
    <row r="232" spans="1:17" x14ac:dyDescent="0.2">
      <c r="A232" s="111"/>
      <c r="B232" s="113"/>
      <c r="C232" s="115"/>
      <c r="D232" s="36"/>
      <c r="E232" s="42"/>
      <c r="F232" s="43"/>
      <c r="G232" s="43">
        <v>375.26</v>
      </c>
      <c r="H232" s="43"/>
      <c r="I232" s="43"/>
      <c r="J232" s="34">
        <f t="shared" si="98"/>
        <v>375.26</v>
      </c>
      <c r="K232" s="55"/>
      <c r="L232" s="43"/>
      <c r="M232" s="34">
        <f t="shared" si="99"/>
        <v>0</v>
      </c>
      <c r="N232" s="55"/>
      <c r="O232" s="43"/>
      <c r="P232" s="34">
        <f t="shared" si="100"/>
        <v>0</v>
      </c>
      <c r="Q232" s="35">
        <f t="shared" si="101"/>
        <v>375.26</v>
      </c>
    </row>
    <row r="233" spans="1:17" ht="12.75" customHeight="1" x14ac:dyDescent="0.2">
      <c r="A233" s="111" t="s">
        <v>179</v>
      </c>
      <c r="B233" s="113"/>
      <c r="C233" s="115" t="s">
        <v>180</v>
      </c>
      <c r="D233" s="36" t="s">
        <v>181</v>
      </c>
      <c r="E233" s="37">
        <v>19099</v>
      </c>
      <c r="F233" s="38">
        <v>7490</v>
      </c>
      <c r="G233" s="61">
        <v>0</v>
      </c>
      <c r="H233" s="38">
        <v>200</v>
      </c>
      <c r="I233" s="38">
        <v>0</v>
      </c>
      <c r="J233" s="29">
        <f t="shared" si="98"/>
        <v>26789</v>
      </c>
      <c r="K233" s="44">
        <v>0</v>
      </c>
      <c r="L233" s="38">
        <v>0</v>
      </c>
      <c r="M233" s="40">
        <f>SUM(K233:L233)</f>
        <v>0</v>
      </c>
      <c r="N233" s="44">
        <v>0</v>
      </c>
      <c r="O233" s="38">
        <v>0</v>
      </c>
      <c r="P233" s="40">
        <f t="shared" si="100"/>
        <v>0</v>
      </c>
      <c r="Q233" s="41">
        <f t="shared" si="101"/>
        <v>26789</v>
      </c>
    </row>
    <row r="234" spans="1:17" x14ac:dyDescent="0.2">
      <c r="A234" s="111"/>
      <c r="B234" s="113"/>
      <c r="C234" s="115"/>
      <c r="D234" s="36"/>
      <c r="E234" s="42">
        <v>12506.57</v>
      </c>
      <c r="F234" s="43">
        <v>4110.22</v>
      </c>
      <c r="G234" s="43"/>
      <c r="H234" s="43">
        <v>53.51</v>
      </c>
      <c r="I234" s="43"/>
      <c r="J234" s="34">
        <f t="shared" si="98"/>
        <v>16670.3</v>
      </c>
      <c r="K234" s="55"/>
      <c r="L234" s="43"/>
      <c r="M234" s="34">
        <f t="shared" si="99"/>
        <v>0</v>
      </c>
      <c r="N234" s="55"/>
      <c r="O234" s="43"/>
      <c r="P234" s="34">
        <f t="shared" si="100"/>
        <v>0</v>
      </c>
      <c r="Q234" s="35">
        <f t="shared" si="101"/>
        <v>16670.3</v>
      </c>
    </row>
    <row r="235" spans="1:17" ht="12.75" customHeight="1" x14ac:dyDescent="0.2">
      <c r="A235" s="111" t="s">
        <v>179</v>
      </c>
      <c r="B235" s="113"/>
      <c r="C235" s="115" t="s">
        <v>180</v>
      </c>
      <c r="D235" s="36" t="s">
        <v>182</v>
      </c>
      <c r="E235" s="37">
        <v>100000</v>
      </c>
      <c r="F235" s="38">
        <v>35653</v>
      </c>
      <c r="G235" s="38">
        <v>21980</v>
      </c>
      <c r="H235" s="38">
        <v>750</v>
      </c>
      <c r="I235" s="38">
        <v>0</v>
      </c>
      <c r="J235" s="29">
        <f t="shared" si="98"/>
        <v>158383</v>
      </c>
      <c r="K235" s="44">
        <v>0</v>
      </c>
      <c r="L235" s="38">
        <v>0</v>
      </c>
      <c r="M235" s="40">
        <f>SUM(K235:L235)</f>
        <v>0</v>
      </c>
      <c r="N235" s="44">
        <v>0</v>
      </c>
      <c r="O235" s="38">
        <v>0</v>
      </c>
      <c r="P235" s="40">
        <f t="shared" si="100"/>
        <v>0</v>
      </c>
      <c r="Q235" s="41">
        <f t="shared" si="101"/>
        <v>158383</v>
      </c>
    </row>
    <row r="236" spans="1:17" x14ac:dyDescent="0.2">
      <c r="A236" s="111"/>
      <c r="B236" s="113"/>
      <c r="C236" s="115"/>
      <c r="D236" s="36"/>
      <c r="E236" s="42">
        <v>67640.77</v>
      </c>
      <c r="F236" s="43">
        <v>24990.58</v>
      </c>
      <c r="G236" s="43">
        <v>13242.09</v>
      </c>
      <c r="H236" s="43">
        <v>1804.14</v>
      </c>
      <c r="I236" s="43"/>
      <c r="J236" s="34">
        <f t="shared" si="98"/>
        <v>107677.58</v>
      </c>
      <c r="K236" s="55"/>
      <c r="L236" s="43"/>
      <c r="M236" s="34">
        <f t="shared" si="99"/>
        <v>0</v>
      </c>
      <c r="N236" s="55"/>
      <c r="O236" s="43"/>
      <c r="P236" s="34">
        <f t="shared" si="100"/>
        <v>0</v>
      </c>
      <c r="Q236" s="35">
        <f t="shared" si="101"/>
        <v>107677.58</v>
      </c>
    </row>
    <row r="237" spans="1:17" ht="12.75" customHeight="1" x14ac:dyDescent="0.2">
      <c r="A237" s="111" t="s">
        <v>183</v>
      </c>
      <c r="B237" s="113"/>
      <c r="C237" s="115" t="s">
        <v>184</v>
      </c>
      <c r="D237" s="36" t="s">
        <v>173</v>
      </c>
      <c r="E237" s="37">
        <v>0</v>
      </c>
      <c r="F237" s="38">
        <v>0</v>
      </c>
      <c r="G237" s="38">
        <v>12830</v>
      </c>
      <c r="H237" s="38">
        <v>0</v>
      </c>
      <c r="I237" s="38">
        <v>0</v>
      </c>
      <c r="J237" s="29">
        <f t="shared" si="98"/>
        <v>12830</v>
      </c>
      <c r="K237" s="44">
        <v>0</v>
      </c>
      <c r="L237" s="38">
        <v>0</v>
      </c>
      <c r="M237" s="40">
        <f>SUM(K237:L237)</f>
        <v>0</v>
      </c>
      <c r="N237" s="44">
        <v>0</v>
      </c>
      <c r="O237" s="38">
        <v>0</v>
      </c>
      <c r="P237" s="40">
        <f t="shared" si="100"/>
        <v>0</v>
      </c>
      <c r="Q237" s="41">
        <f t="shared" si="101"/>
        <v>12830</v>
      </c>
    </row>
    <row r="238" spans="1:17" x14ac:dyDescent="0.2">
      <c r="A238" s="111"/>
      <c r="B238" s="113"/>
      <c r="C238" s="115"/>
      <c r="D238" s="36"/>
      <c r="E238" s="42"/>
      <c r="F238" s="43"/>
      <c r="G238" s="43">
        <v>10179.780000000001</v>
      </c>
      <c r="H238" s="43"/>
      <c r="I238" s="43"/>
      <c r="J238" s="34">
        <f t="shared" si="98"/>
        <v>10179.780000000001</v>
      </c>
      <c r="K238" s="55"/>
      <c r="L238" s="43"/>
      <c r="M238" s="34">
        <f t="shared" si="99"/>
        <v>0</v>
      </c>
      <c r="N238" s="55"/>
      <c r="O238" s="43"/>
      <c r="P238" s="34">
        <f t="shared" si="100"/>
        <v>0</v>
      </c>
      <c r="Q238" s="35">
        <f t="shared" si="101"/>
        <v>10179.780000000001</v>
      </c>
    </row>
    <row r="239" spans="1:17" ht="12.75" customHeight="1" x14ac:dyDescent="0.2">
      <c r="A239" s="111" t="s">
        <v>185</v>
      </c>
      <c r="B239" s="113"/>
      <c r="C239" s="115" t="s">
        <v>186</v>
      </c>
      <c r="D239" s="36" t="s">
        <v>187</v>
      </c>
      <c r="E239" s="37">
        <v>0</v>
      </c>
      <c r="F239" s="38">
        <v>0</v>
      </c>
      <c r="G239" s="38">
        <v>7173</v>
      </c>
      <c r="H239" s="38">
        <v>0</v>
      </c>
      <c r="I239" s="38">
        <v>0</v>
      </c>
      <c r="J239" s="29">
        <f t="shared" si="98"/>
        <v>7173</v>
      </c>
      <c r="K239" s="44">
        <v>0</v>
      </c>
      <c r="L239" s="38">
        <v>0</v>
      </c>
      <c r="M239" s="40">
        <f>SUM(K239:L239)</f>
        <v>0</v>
      </c>
      <c r="N239" s="44">
        <v>0</v>
      </c>
      <c r="O239" s="38">
        <v>0</v>
      </c>
      <c r="P239" s="40">
        <f t="shared" si="100"/>
        <v>0</v>
      </c>
      <c r="Q239" s="41">
        <f t="shared" si="101"/>
        <v>7173</v>
      </c>
    </row>
    <row r="240" spans="1:17" x14ac:dyDescent="0.2">
      <c r="A240" s="111"/>
      <c r="B240" s="113"/>
      <c r="C240" s="115"/>
      <c r="D240" s="36"/>
      <c r="E240" s="42"/>
      <c r="F240" s="43"/>
      <c r="G240" s="43">
        <v>4002.48</v>
      </c>
      <c r="H240" s="43"/>
      <c r="I240" s="43"/>
      <c r="J240" s="34">
        <f t="shared" si="98"/>
        <v>4002.48</v>
      </c>
      <c r="K240" s="55"/>
      <c r="L240" s="43"/>
      <c r="M240" s="34">
        <f t="shared" si="99"/>
        <v>0</v>
      </c>
      <c r="N240" s="55"/>
      <c r="O240" s="43"/>
      <c r="P240" s="34">
        <f t="shared" si="100"/>
        <v>0</v>
      </c>
      <c r="Q240" s="35">
        <f t="shared" si="101"/>
        <v>4002.48</v>
      </c>
    </row>
    <row r="241" spans="1:17" ht="12.75" customHeight="1" x14ac:dyDescent="0.2">
      <c r="A241" s="111" t="s">
        <v>188</v>
      </c>
      <c r="B241" s="113"/>
      <c r="C241" s="115" t="s">
        <v>189</v>
      </c>
      <c r="D241" s="36" t="s">
        <v>173</v>
      </c>
      <c r="E241" s="37">
        <v>0</v>
      </c>
      <c r="F241" s="38">
        <v>0</v>
      </c>
      <c r="G241" s="38">
        <v>0</v>
      </c>
      <c r="H241" s="38">
        <v>570</v>
      </c>
      <c r="I241" s="38">
        <v>0</v>
      </c>
      <c r="J241" s="29">
        <f t="shared" si="98"/>
        <v>570</v>
      </c>
      <c r="K241" s="44">
        <v>0</v>
      </c>
      <c r="L241" s="38">
        <v>0</v>
      </c>
      <c r="M241" s="40">
        <f>SUM(K241:L241)</f>
        <v>0</v>
      </c>
      <c r="N241" s="44">
        <v>0</v>
      </c>
      <c r="O241" s="38">
        <v>0</v>
      </c>
      <c r="P241" s="40">
        <f t="shared" si="100"/>
        <v>0</v>
      </c>
      <c r="Q241" s="41">
        <f t="shared" si="101"/>
        <v>570</v>
      </c>
    </row>
    <row r="242" spans="1:17" ht="12.75" customHeight="1" x14ac:dyDescent="0.2">
      <c r="A242" s="111"/>
      <c r="B242" s="113"/>
      <c r="C242" s="115"/>
      <c r="D242" s="36"/>
      <c r="E242" s="42"/>
      <c r="F242" s="43"/>
      <c r="G242" s="43"/>
      <c r="H242" s="43">
        <v>235.2</v>
      </c>
      <c r="I242" s="43"/>
      <c r="J242" s="34">
        <f t="shared" si="98"/>
        <v>235.2</v>
      </c>
      <c r="K242" s="55"/>
      <c r="L242" s="43"/>
      <c r="M242" s="34">
        <f t="shared" si="99"/>
        <v>0</v>
      </c>
      <c r="N242" s="55"/>
      <c r="O242" s="43"/>
      <c r="P242" s="34">
        <f t="shared" si="100"/>
        <v>0</v>
      </c>
      <c r="Q242" s="35">
        <f t="shared" si="101"/>
        <v>235.2</v>
      </c>
    </row>
    <row r="243" spans="1:17" ht="13.5" customHeight="1" x14ac:dyDescent="0.2">
      <c r="A243" s="111" t="s">
        <v>190</v>
      </c>
      <c r="B243" s="113"/>
      <c r="C243" s="115" t="s">
        <v>191</v>
      </c>
      <c r="D243" s="36" t="s">
        <v>173</v>
      </c>
      <c r="E243" s="37">
        <v>0</v>
      </c>
      <c r="F243" s="38">
        <v>0</v>
      </c>
      <c r="G243" s="38">
        <v>0</v>
      </c>
      <c r="H243" s="38">
        <v>316</v>
      </c>
      <c r="I243" s="38">
        <v>0</v>
      </c>
      <c r="J243" s="29">
        <f t="shared" si="98"/>
        <v>316</v>
      </c>
      <c r="K243" s="44">
        <v>0</v>
      </c>
      <c r="L243" s="38">
        <v>0</v>
      </c>
      <c r="M243" s="40">
        <f>SUM(K243:L243)</f>
        <v>0</v>
      </c>
      <c r="N243" s="44">
        <v>0</v>
      </c>
      <c r="O243" s="38">
        <v>0</v>
      </c>
      <c r="P243" s="40">
        <f t="shared" si="100"/>
        <v>0</v>
      </c>
      <c r="Q243" s="41">
        <f t="shared" si="101"/>
        <v>316</v>
      </c>
    </row>
    <row r="244" spans="1:17" ht="12.75" customHeight="1" x14ac:dyDescent="0.2">
      <c r="A244" s="111"/>
      <c r="B244" s="113"/>
      <c r="C244" s="115"/>
      <c r="D244" s="36"/>
      <c r="E244" s="42"/>
      <c r="F244" s="43"/>
      <c r="G244" s="43"/>
      <c r="H244" s="43">
        <v>165.72</v>
      </c>
      <c r="I244" s="43"/>
      <c r="J244" s="34">
        <f t="shared" si="98"/>
        <v>165.72</v>
      </c>
      <c r="K244" s="55"/>
      <c r="L244" s="43"/>
      <c r="M244" s="34">
        <f t="shared" si="99"/>
        <v>0</v>
      </c>
      <c r="N244" s="55"/>
      <c r="O244" s="43"/>
      <c r="P244" s="34">
        <f t="shared" si="100"/>
        <v>0</v>
      </c>
      <c r="Q244" s="35">
        <f t="shared" si="101"/>
        <v>165.72</v>
      </c>
    </row>
    <row r="245" spans="1:17" ht="13.5" customHeight="1" x14ac:dyDescent="0.2">
      <c r="A245" s="111" t="s">
        <v>192</v>
      </c>
      <c r="B245" s="113"/>
      <c r="C245" s="115" t="s">
        <v>193</v>
      </c>
      <c r="D245" s="36" t="s">
        <v>194</v>
      </c>
      <c r="E245" s="37">
        <v>0</v>
      </c>
      <c r="F245" s="38">
        <v>0</v>
      </c>
      <c r="G245" s="38">
        <v>0</v>
      </c>
      <c r="H245" s="38">
        <v>6640</v>
      </c>
      <c r="I245" s="38">
        <v>0</v>
      </c>
      <c r="J245" s="29">
        <f t="shared" si="98"/>
        <v>6640</v>
      </c>
      <c r="K245" s="44">
        <v>0</v>
      </c>
      <c r="L245" s="38">
        <v>0</v>
      </c>
      <c r="M245" s="40">
        <f>SUM(K245:L245)</f>
        <v>0</v>
      </c>
      <c r="N245" s="44">
        <v>0</v>
      </c>
      <c r="O245" s="38">
        <v>0</v>
      </c>
      <c r="P245" s="40">
        <f t="shared" si="100"/>
        <v>0</v>
      </c>
      <c r="Q245" s="41">
        <f t="shared" si="101"/>
        <v>6640</v>
      </c>
    </row>
    <row r="246" spans="1:17" ht="12.75" customHeight="1" thickBot="1" x14ac:dyDescent="0.25">
      <c r="A246" s="112"/>
      <c r="B246" s="114"/>
      <c r="C246" s="116"/>
      <c r="D246" s="50"/>
      <c r="E246" s="51"/>
      <c r="F246" s="45"/>
      <c r="G246" s="45"/>
      <c r="H246" s="45">
        <v>4814</v>
      </c>
      <c r="I246" s="45"/>
      <c r="J246" s="24">
        <f t="shared" si="98"/>
        <v>4814</v>
      </c>
      <c r="K246" s="56"/>
      <c r="L246" s="45"/>
      <c r="M246" s="24">
        <f t="shared" si="99"/>
        <v>0</v>
      </c>
      <c r="N246" s="56"/>
      <c r="O246" s="45"/>
      <c r="P246" s="24">
        <f t="shared" si="100"/>
        <v>0</v>
      </c>
      <c r="Q246" s="25">
        <f t="shared" si="101"/>
        <v>4814</v>
      </c>
    </row>
    <row r="247" spans="1:17" ht="13.5" thickBot="1" x14ac:dyDescent="0.25">
      <c r="D247" s="48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2.75" customHeight="1" x14ac:dyDescent="0.2">
      <c r="A248" s="124" t="s">
        <v>195</v>
      </c>
      <c r="B248" s="125"/>
      <c r="C248" s="128" t="s">
        <v>196</v>
      </c>
      <c r="D248" s="121"/>
      <c r="E248" s="16">
        <f>E250+E252+E254+E256+E258+E260+E262+E264+E266</f>
        <v>0</v>
      </c>
      <c r="F248" s="17">
        <f t="shared" ref="E248:I249" si="102">F250+F252+F254+F256+F258+F260+F262+F264+F266</f>
        <v>0</v>
      </c>
      <c r="G248" s="17">
        <f>G250+G252+G254+G256+G258+G260+G262+G264+G266</f>
        <v>96826</v>
      </c>
      <c r="H248" s="17">
        <f t="shared" si="102"/>
        <v>0</v>
      </c>
      <c r="I248" s="17">
        <f>I250+I252+I254+I256+I258+I260+I262+I264+I266</f>
        <v>14311</v>
      </c>
      <c r="J248" s="19">
        <f>SUM(E248:I248)</f>
        <v>111137</v>
      </c>
      <c r="K248" s="52">
        <f>K250+K252+K254+K256+K258+K260+K262+K264+K266</f>
        <v>26090</v>
      </c>
      <c r="L248" s="17">
        <f>L250+L252+L254+L256+L258+L260+L262+L264+L266</f>
        <v>0</v>
      </c>
      <c r="M248" s="19">
        <f>SUM(K248:L248)</f>
        <v>26090</v>
      </c>
      <c r="N248" s="52">
        <f>N250+N252+N254+N256+N258+N260+N262+N264+N266</f>
        <v>0</v>
      </c>
      <c r="O248" s="17">
        <f>O250+O252+O254+O256+O258+O260+O262+O264+O266</f>
        <v>75901</v>
      </c>
      <c r="P248" s="19">
        <f>SUM(N248:O248)</f>
        <v>75901</v>
      </c>
      <c r="Q248" s="20">
        <f>P248+M248+J248</f>
        <v>213128</v>
      </c>
    </row>
    <row r="249" spans="1:17" ht="13.5" customHeight="1" thickBot="1" x14ac:dyDescent="0.25">
      <c r="A249" s="126"/>
      <c r="B249" s="127"/>
      <c r="C249" s="129"/>
      <c r="D249" s="122"/>
      <c r="E249" s="21">
        <f t="shared" si="102"/>
        <v>0</v>
      </c>
      <c r="F249" s="22">
        <f t="shared" si="102"/>
        <v>0</v>
      </c>
      <c r="G249" s="22">
        <f t="shared" si="102"/>
        <v>50483.77</v>
      </c>
      <c r="H249" s="22">
        <f t="shared" si="102"/>
        <v>0</v>
      </c>
      <c r="I249" s="22">
        <f t="shared" si="102"/>
        <v>10730.82</v>
      </c>
      <c r="J249" s="24">
        <f t="shared" ref="J249:J267" si="103">SUM(E249:I249)</f>
        <v>61214.59</v>
      </c>
      <c r="K249" s="53">
        <f>K251+K253+K255+K257+K259+K261+K263+K265+K267</f>
        <v>14590.58</v>
      </c>
      <c r="L249" s="22">
        <f>L251+L253+L255+L257+L259+L261+L263+L265+L267</f>
        <v>0</v>
      </c>
      <c r="M249" s="24">
        <f t="shared" ref="M249:M265" si="104">SUM(K249:L249)</f>
        <v>14590.58</v>
      </c>
      <c r="N249" s="53">
        <f>N251+N253+N255+N257+N259+N261+N263+N265+N267</f>
        <v>0</v>
      </c>
      <c r="O249" s="22">
        <f>O251+O253+O255+O257+O259+O261+O263+O265+O267</f>
        <v>56827.72</v>
      </c>
      <c r="P249" s="24">
        <f t="shared" ref="P249:P267" si="105">SUM(N249:O249)</f>
        <v>56827.72</v>
      </c>
      <c r="Q249" s="25">
        <f t="shared" ref="Q249:Q267" si="106">P249+M249+J249</f>
        <v>132632.89000000001</v>
      </c>
    </row>
    <row r="250" spans="1:17" x14ac:dyDescent="0.2">
      <c r="A250" s="123" t="s">
        <v>197</v>
      </c>
      <c r="B250" s="118"/>
      <c r="C250" s="120" t="s">
        <v>198</v>
      </c>
      <c r="D250" s="130"/>
      <c r="E250" s="26">
        <v>0</v>
      </c>
      <c r="F250" s="27">
        <v>0</v>
      </c>
      <c r="G250" s="27">
        <v>0</v>
      </c>
      <c r="H250" s="27">
        <v>0</v>
      </c>
      <c r="I250" s="27">
        <v>0</v>
      </c>
      <c r="J250" s="29">
        <f t="shared" si="103"/>
        <v>0</v>
      </c>
      <c r="K250" s="54">
        <v>0</v>
      </c>
      <c r="L250" s="27">
        <v>0</v>
      </c>
      <c r="M250" s="29">
        <f>SUM(K250:L250)</f>
        <v>0</v>
      </c>
      <c r="N250" s="54">
        <v>0</v>
      </c>
      <c r="O250" s="27">
        <v>0</v>
      </c>
      <c r="P250" s="29">
        <f t="shared" si="105"/>
        <v>0</v>
      </c>
      <c r="Q250" s="30">
        <f t="shared" si="106"/>
        <v>0</v>
      </c>
    </row>
    <row r="251" spans="1:17" x14ac:dyDescent="0.2">
      <c r="A251" s="111"/>
      <c r="B251" s="113"/>
      <c r="C251" s="115"/>
      <c r="D251" s="131"/>
      <c r="E251" s="42"/>
      <c r="F251" s="43"/>
      <c r="G251" s="43"/>
      <c r="H251" s="43"/>
      <c r="I251" s="43"/>
      <c r="J251" s="34"/>
      <c r="K251" s="55"/>
      <c r="L251" s="43"/>
      <c r="M251" s="34">
        <f t="shared" si="104"/>
        <v>0</v>
      </c>
      <c r="N251" s="55"/>
      <c r="O251" s="43"/>
      <c r="P251" s="34">
        <f t="shared" si="105"/>
        <v>0</v>
      </c>
      <c r="Q251" s="35">
        <f t="shared" si="106"/>
        <v>0</v>
      </c>
    </row>
    <row r="252" spans="1:17" ht="12.75" customHeight="1" x14ac:dyDescent="0.2">
      <c r="A252" s="111" t="s">
        <v>199</v>
      </c>
      <c r="B252" s="113"/>
      <c r="C252" s="115" t="s">
        <v>200</v>
      </c>
      <c r="D252" s="36" t="s">
        <v>26</v>
      </c>
      <c r="E252" s="37">
        <v>0</v>
      </c>
      <c r="F252" s="38">
        <v>0</v>
      </c>
      <c r="G252" s="38">
        <v>96660</v>
      </c>
      <c r="H252" s="38">
        <v>0</v>
      </c>
      <c r="I252" s="38">
        <v>0</v>
      </c>
      <c r="J252" s="29">
        <f t="shared" si="103"/>
        <v>96660</v>
      </c>
      <c r="K252" s="44">
        <v>0</v>
      </c>
      <c r="L252" s="38">
        <v>0</v>
      </c>
      <c r="M252" s="40">
        <f>SUM(K252:L252)</f>
        <v>0</v>
      </c>
      <c r="N252" s="44">
        <v>0</v>
      </c>
      <c r="O252" s="38">
        <v>0</v>
      </c>
      <c r="P252" s="40">
        <f t="shared" si="105"/>
        <v>0</v>
      </c>
      <c r="Q252" s="41">
        <f t="shared" si="106"/>
        <v>96660</v>
      </c>
    </row>
    <row r="253" spans="1:17" x14ac:dyDescent="0.2">
      <c r="A253" s="111"/>
      <c r="B253" s="113"/>
      <c r="C253" s="115"/>
      <c r="D253" s="36"/>
      <c r="E253" s="42"/>
      <c r="F253" s="43"/>
      <c r="G253" s="43">
        <v>50483.77</v>
      </c>
      <c r="H253" s="43"/>
      <c r="I253" s="43"/>
      <c r="J253" s="34">
        <f t="shared" si="103"/>
        <v>50483.77</v>
      </c>
      <c r="K253" s="55"/>
      <c r="L253" s="43"/>
      <c r="M253" s="34">
        <f t="shared" si="104"/>
        <v>0</v>
      </c>
      <c r="N253" s="55"/>
      <c r="O253" s="43"/>
      <c r="P253" s="34">
        <f t="shared" si="105"/>
        <v>0</v>
      </c>
      <c r="Q253" s="35">
        <f t="shared" si="106"/>
        <v>50483.77</v>
      </c>
    </row>
    <row r="254" spans="1:17" ht="12.75" customHeight="1" x14ac:dyDescent="0.2">
      <c r="A254" s="111" t="s">
        <v>201</v>
      </c>
      <c r="B254" s="113"/>
      <c r="C254" s="115" t="s">
        <v>202</v>
      </c>
      <c r="D254" s="36" t="s">
        <v>120</v>
      </c>
      <c r="E254" s="37">
        <v>0</v>
      </c>
      <c r="F254" s="38">
        <v>0</v>
      </c>
      <c r="G254" s="38">
        <v>0</v>
      </c>
      <c r="H254" s="38">
        <v>0</v>
      </c>
      <c r="I254" s="38">
        <v>1314</v>
      </c>
      <c r="J254" s="29">
        <f t="shared" si="103"/>
        <v>1314</v>
      </c>
      <c r="K254" s="44"/>
      <c r="L254" s="38">
        <v>0</v>
      </c>
      <c r="M254" s="40">
        <f>SUM(K254:L254)</f>
        <v>0</v>
      </c>
      <c r="N254" s="44">
        <v>0</v>
      </c>
      <c r="O254" s="38">
        <v>28202</v>
      </c>
      <c r="P254" s="40">
        <f t="shared" si="105"/>
        <v>28202</v>
      </c>
      <c r="Q254" s="41">
        <f t="shared" si="106"/>
        <v>29516</v>
      </c>
    </row>
    <row r="255" spans="1:17" x14ac:dyDescent="0.2">
      <c r="A255" s="111"/>
      <c r="B255" s="113"/>
      <c r="C255" s="115"/>
      <c r="D255" s="36"/>
      <c r="E255" s="42"/>
      <c r="F255" s="43"/>
      <c r="G255" s="43"/>
      <c r="H255" s="43"/>
      <c r="I255" s="43">
        <v>885.28</v>
      </c>
      <c r="J255" s="34">
        <f t="shared" si="103"/>
        <v>885.28</v>
      </c>
      <c r="K255" s="55"/>
      <c r="L255" s="43"/>
      <c r="M255" s="34">
        <f t="shared" si="104"/>
        <v>0</v>
      </c>
      <c r="N255" s="55"/>
      <c r="O255" s="43">
        <v>21151.17</v>
      </c>
      <c r="P255" s="34">
        <f t="shared" si="105"/>
        <v>21151.17</v>
      </c>
      <c r="Q255" s="35">
        <f t="shared" si="106"/>
        <v>22036.449999999997</v>
      </c>
    </row>
    <row r="256" spans="1:17" x14ac:dyDescent="0.2">
      <c r="A256" s="111" t="s">
        <v>201</v>
      </c>
      <c r="B256" s="113"/>
      <c r="C256" s="115" t="s">
        <v>202</v>
      </c>
      <c r="D256" s="36" t="s">
        <v>26</v>
      </c>
      <c r="E256" s="37">
        <v>0</v>
      </c>
      <c r="F256" s="38">
        <v>0</v>
      </c>
      <c r="G256" s="38">
        <v>0</v>
      </c>
      <c r="H256" s="38">
        <v>0</v>
      </c>
      <c r="I256" s="38">
        <v>0</v>
      </c>
      <c r="J256" s="29">
        <f t="shared" si="103"/>
        <v>0</v>
      </c>
      <c r="K256" s="44">
        <v>11090</v>
      </c>
      <c r="L256" s="38">
        <v>0</v>
      </c>
      <c r="M256" s="40">
        <f>SUM(K256:L256)</f>
        <v>11090</v>
      </c>
      <c r="N256" s="44">
        <v>0</v>
      </c>
      <c r="O256" s="38">
        <v>0</v>
      </c>
      <c r="P256" s="40">
        <f t="shared" si="105"/>
        <v>0</v>
      </c>
      <c r="Q256" s="41">
        <f t="shared" si="106"/>
        <v>11090</v>
      </c>
    </row>
    <row r="257" spans="1:17" x14ac:dyDescent="0.2">
      <c r="A257" s="111"/>
      <c r="B257" s="113"/>
      <c r="C257" s="115"/>
      <c r="D257" s="36"/>
      <c r="E257" s="42"/>
      <c r="F257" s="43"/>
      <c r="G257" s="43"/>
      <c r="H257" s="43"/>
      <c r="I257" s="43"/>
      <c r="J257" s="34">
        <f t="shared" si="103"/>
        <v>0</v>
      </c>
      <c r="K257" s="55">
        <v>0</v>
      </c>
      <c r="L257" s="43"/>
      <c r="M257" s="34">
        <f t="shared" si="104"/>
        <v>0</v>
      </c>
      <c r="N257" s="55"/>
      <c r="O257" s="43"/>
      <c r="P257" s="34">
        <f t="shared" si="105"/>
        <v>0</v>
      </c>
      <c r="Q257" s="35">
        <f t="shared" si="106"/>
        <v>0</v>
      </c>
    </row>
    <row r="258" spans="1:17" ht="12.75" customHeight="1" x14ac:dyDescent="0.2">
      <c r="A258" s="111" t="s">
        <v>203</v>
      </c>
      <c r="B258" s="113"/>
      <c r="C258" s="115" t="s">
        <v>204</v>
      </c>
      <c r="D258" s="36" t="s">
        <v>26</v>
      </c>
      <c r="E258" s="37">
        <v>0</v>
      </c>
      <c r="F258" s="38">
        <v>0</v>
      </c>
      <c r="G258" s="38">
        <v>166</v>
      </c>
      <c r="H258" s="38">
        <v>0</v>
      </c>
      <c r="I258" s="38">
        <v>0</v>
      </c>
      <c r="J258" s="29">
        <f t="shared" si="103"/>
        <v>166</v>
      </c>
      <c r="K258" s="44">
        <v>15000</v>
      </c>
      <c r="L258" s="38">
        <v>0</v>
      </c>
      <c r="M258" s="40">
        <f>SUM(K258:L258)</f>
        <v>15000</v>
      </c>
      <c r="N258" s="44">
        <v>0</v>
      </c>
      <c r="O258" s="38">
        <v>0</v>
      </c>
      <c r="P258" s="40">
        <f t="shared" si="105"/>
        <v>0</v>
      </c>
      <c r="Q258" s="41">
        <f t="shared" si="106"/>
        <v>15166</v>
      </c>
    </row>
    <row r="259" spans="1:17" x14ac:dyDescent="0.2">
      <c r="A259" s="111"/>
      <c r="B259" s="113"/>
      <c r="C259" s="115"/>
      <c r="D259" s="36"/>
      <c r="E259" s="42"/>
      <c r="F259" s="43"/>
      <c r="G259" s="43">
        <v>0</v>
      </c>
      <c r="H259" s="43"/>
      <c r="I259" s="43"/>
      <c r="J259" s="34">
        <f t="shared" si="103"/>
        <v>0</v>
      </c>
      <c r="K259" s="55">
        <v>14590.58</v>
      </c>
      <c r="L259" s="43"/>
      <c r="M259" s="34">
        <f t="shared" si="104"/>
        <v>14590.58</v>
      </c>
      <c r="N259" s="55"/>
      <c r="O259" s="43"/>
      <c r="P259" s="34">
        <f t="shared" si="105"/>
        <v>0</v>
      </c>
      <c r="Q259" s="35">
        <f t="shared" si="106"/>
        <v>14590.58</v>
      </c>
    </row>
    <row r="260" spans="1:17" ht="12.75" customHeight="1" x14ac:dyDescent="0.2">
      <c r="A260" s="111" t="s">
        <v>205</v>
      </c>
      <c r="B260" s="113"/>
      <c r="C260" s="115" t="s">
        <v>208</v>
      </c>
      <c r="D260" s="36" t="s">
        <v>120</v>
      </c>
      <c r="E260" s="37">
        <v>0</v>
      </c>
      <c r="F260" s="38">
        <v>0</v>
      </c>
      <c r="G260" s="38">
        <v>0</v>
      </c>
      <c r="H260" s="38">
        <v>0</v>
      </c>
      <c r="I260" s="38">
        <v>3612</v>
      </c>
      <c r="J260" s="29">
        <f t="shared" si="103"/>
        <v>3612</v>
      </c>
      <c r="K260" s="44">
        <v>0</v>
      </c>
      <c r="L260" s="38">
        <v>0</v>
      </c>
      <c r="M260" s="40">
        <f>SUM(K260:L260)</f>
        <v>0</v>
      </c>
      <c r="N260" s="44">
        <v>0</v>
      </c>
      <c r="O260" s="38"/>
      <c r="P260" s="40">
        <f t="shared" si="105"/>
        <v>0</v>
      </c>
      <c r="Q260" s="41">
        <f t="shared" si="106"/>
        <v>3612</v>
      </c>
    </row>
    <row r="261" spans="1:17" x14ac:dyDescent="0.2">
      <c r="A261" s="111"/>
      <c r="B261" s="113"/>
      <c r="C261" s="115"/>
      <c r="D261" s="36"/>
      <c r="E261" s="42"/>
      <c r="F261" s="43"/>
      <c r="G261" s="43"/>
      <c r="H261" s="43"/>
      <c r="I261" s="43">
        <v>2737.47</v>
      </c>
      <c r="J261" s="34">
        <f t="shared" si="103"/>
        <v>2737.47</v>
      </c>
      <c r="K261" s="55"/>
      <c r="L261" s="43"/>
      <c r="M261" s="34">
        <f t="shared" si="104"/>
        <v>0</v>
      </c>
      <c r="N261" s="55"/>
      <c r="O261" s="43"/>
      <c r="P261" s="34">
        <f t="shared" si="105"/>
        <v>0</v>
      </c>
      <c r="Q261" s="35">
        <f t="shared" si="106"/>
        <v>2737.47</v>
      </c>
    </row>
    <row r="262" spans="1:17" ht="12.75" customHeight="1" x14ac:dyDescent="0.2">
      <c r="A262" s="111" t="s">
        <v>205</v>
      </c>
      <c r="B262" s="113"/>
      <c r="C262" s="119" t="s">
        <v>206</v>
      </c>
      <c r="D262" s="36" t="s">
        <v>120</v>
      </c>
      <c r="E262" s="37">
        <v>0</v>
      </c>
      <c r="F262" s="38">
        <v>0</v>
      </c>
      <c r="G262" s="38">
        <v>0</v>
      </c>
      <c r="H262" s="38">
        <v>0</v>
      </c>
      <c r="I262" s="38">
        <v>4388</v>
      </c>
      <c r="J262" s="29">
        <f t="shared" si="103"/>
        <v>4388</v>
      </c>
      <c r="K262" s="44">
        <v>0</v>
      </c>
      <c r="L262" s="38">
        <v>0</v>
      </c>
      <c r="M262" s="40">
        <f>SUM(K262:L262)</f>
        <v>0</v>
      </c>
      <c r="N262" s="44">
        <v>0</v>
      </c>
      <c r="O262" s="38">
        <v>14985</v>
      </c>
      <c r="P262" s="40">
        <f t="shared" si="105"/>
        <v>14985</v>
      </c>
      <c r="Q262" s="41">
        <f t="shared" si="106"/>
        <v>19373</v>
      </c>
    </row>
    <row r="263" spans="1:17" ht="12.75" customHeight="1" x14ac:dyDescent="0.2">
      <c r="A263" s="111"/>
      <c r="B263" s="113"/>
      <c r="C263" s="120"/>
      <c r="D263" s="36"/>
      <c r="E263" s="42"/>
      <c r="F263" s="43"/>
      <c r="G263" s="43"/>
      <c r="H263" s="43"/>
      <c r="I263" s="43">
        <v>3324.63</v>
      </c>
      <c r="J263" s="34">
        <f t="shared" si="103"/>
        <v>3324.63</v>
      </c>
      <c r="K263" s="55"/>
      <c r="L263" s="43"/>
      <c r="M263" s="34">
        <f t="shared" si="104"/>
        <v>0</v>
      </c>
      <c r="N263" s="55"/>
      <c r="O263" s="43">
        <v>11209.74</v>
      </c>
      <c r="P263" s="34">
        <f t="shared" si="105"/>
        <v>11209.74</v>
      </c>
      <c r="Q263" s="35">
        <f t="shared" si="106"/>
        <v>14534.369999999999</v>
      </c>
    </row>
    <row r="264" spans="1:17" ht="13.5" customHeight="1" x14ac:dyDescent="0.2">
      <c r="A264" s="111" t="s">
        <v>205</v>
      </c>
      <c r="B264" s="113"/>
      <c r="C264" s="119" t="s">
        <v>207</v>
      </c>
      <c r="D264" s="36" t="s">
        <v>120</v>
      </c>
      <c r="E264" s="37">
        <v>0</v>
      </c>
      <c r="F264" s="38">
        <v>0</v>
      </c>
      <c r="G264" s="38">
        <v>0</v>
      </c>
      <c r="H264" s="38">
        <v>0</v>
      </c>
      <c r="I264" s="38">
        <v>4997</v>
      </c>
      <c r="J264" s="29">
        <f t="shared" si="103"/>
        <v>4997</v>
      </c>
      <c r="K264" s="44">
        <v>0</v>
      </c>
      <c r="L264" s="38">
        <v>0</v>
      </c>
      <c r="M264" s="40">
        <f>SUM(K264:L264)</f>
        <v>0</v>
      </c>
      <c r="N264" s="44">
        <v>0</v>
      </c>
      <c r="O264" s="38">
        <v>16394</v>
      </c>
      <c r="P264" s="40">
        <f t="shared" si="105"/>
        <v>16394</v>
      </c>
      <c r="Q264" s="41">
        <f t="shared" si="106"/>
        <v>21391</v>
      </c>
    </row>
    <row r="265" spans="1:17" ht="12.75" customHeight="1" x14ac:dyDescent="0.2">
      <c r="A265" s="111"/>
      <c r="B265" s="113"/>
      <c r="C265" s="120"/>
      <c r="D265" s="36"/>
      <c r="E265" s="42"/>
      <c r="F265" s="43"/>
      <c r="G265" s="43"/>
      <c r="H265" s="43"/>
      <c r="I265" s="43">
        <v>3783.44</v>
      </c>
      <c r="J265" s="34">
        <f t="shared" si="103"/>
        <v>3783.44</v>
      </c>
      <c r="K265" s="55"/>
      <c r="L265" s="43"/>
      <c r="M265" s="34">
        <f t="shared" si="104"/>
        <v>0</v>
      </c>
      <c r="N265" s="55"/>
      <c r="O265" s="43">
        <v>12262.47</v>
      </c>
      <c r="P265" s="34">
        <f t="shared" si="105"/>
        <v>12262.47</v>
      </c>
      <c r="Q265" s="35">
        <f t="shared" si="106"/>
        <v>16045.91</v>
      </c>
    </row>
    <row r="266" spans="1:17" ht="13.5" customHeight="1" x14ac:dyDescent="0.2">
      <c r="A266" s="111" t="s">
        <v>205</v>
      </c>
      <c r="B266" s="113"/>
      <c r="C266" s="115" t="s">
        <v>209</v>
      </c>
      <c r="D266" s="36" t="s">
        <v>26</v>
      </c>
      <c r="E266" s="37">
        <v>0</v>
      </c>
      <c r="F266" s="38">
        <v>0</v>
      </c>
      <c r="G266" s="38">
        <v>0</v>
      </c>
      <c r="H266" s="38">
        <v>0</v>
      </c>
      <c r="I266" s="38">
        <v>0</v>
      </c>
      <c r="J266" s="29">
        <f t="shared" si="103"/>
        <v>0</v>
      </c>
      <c r="K266" s="44">
        <v>0</v>
      </c>
      <c r="L266" s="38">
        <v>0</v>
      </c>
      <c r="M266" s="40">
        <f>SUM(K266:L266)</f>
        <v>0</v>
      </c>
      <c r="N266" s="44">
        <v>0</v>
      </c>
      <c r="O266" s="38">
        <v>16320</v>
      </c>
      <c r="P266" s="40">
        <f t="shared" si="105"/>
        <v>16320</v>
      </c>
      <c r="Q266" s="41">
        <f t="shared" si="106"/>
        <v>16320</v>
      </c>
    </row>
    <row r="267" spans="1:17" ht="12.75" customHeight="1" thickBot="1" x14ac:dyDescent="0.25">
      <c r="A267" s="112"/>
      <c r="B267" s="114"/>
      <c r="C267" s="116"/>
      <c r="D267" s="50"/>
      <c r="E267" s="51"/>
      <c r="F267" s="45"/>
      <c r="G267" s="45"/>
      <c r="H267" s="45"/>
      <c r="I267" s="45"/>
      <c r="J267" s="24">
        <f t="shared" si="103"/>
        <v>0</v>
      </c>
      <c r="K267" s="56"/>
      <c r="L267" s="45"/>
      <c r="M267" s="24">
        <v>0</v>
      </c>
      <c r="N267" s="56"/>
      <c r="O267" s="45">
        <v>12204.34</v>
      </c>
      <c r="P267" s="24">
        <f t="shared" si="105"/>
        <v>12204.34</v>
      </c>
      <c r="Q267" s="25">
        <f t="shared" si="106"/>
        <v>12204.34</v>
      </c>
    </row>
    <row r="268" spans="1:17" ht="13.5" thickBot="1" x14ac:dyDescent="0.25">
      <c r="D268" s="48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2.75" customHeight="1" x14ac:dyDescent="0.2">
      <c r="A269" s="124" t="s">
        <v>210</v>
      </c>
      <c r="B269" s="125"/>
      <c r="C269" s="128" t="s">
        <v>211</v>
      </c>
      <c r="D269" s="121"/>
      <c r="E269" s="16">
        <f t="shared" ref="E269:F270" si="107">E271+E273+E275+E277+E295+E297+E299+E323+E325+E327</f>
        <v>308417</v>
      </c>
      <c r="F269" s="17">
        <f t="shared" si="107"/>
        <v>111055</v>
      </c>
      <c r="G269" s="17">
        <f>G271+G273+G275+G277+G295+G297+G299+G323+G325+G327</f>
        <v>102387</v>
      </c>
      <c r="H269" s="17">
        <f t="shared" ref="H269:I270" si="108">H271+H273+H275+H277+H295+H297+H299+H323+H325+H327</f>
        <v>9156</v>
      </c>
      <c r="I269" s="17">
        <f t="shared" si="108"/>
        <v>0</v>
      </c>
      <c r="J269" s="19">
        <f>SUM(E269:I269)</f>
        <v>531015</v>
      </c>
      <c r="K269" s="52">
        <f t="shared" ref="K269:L270" si="109">K271+K273+K275+K277+K295+K297+K299+K323+K325+K327</f>
        <v>810</v>
      </c>
      <c r="L269" s="17">
        <f t="shared" si="109"/>
        <v>0</v>
      </c>
      <c r="M269" s="19">
        <f>SUM(K269:L269)</f>
        <v>810</v>
      </c>
      <c r="N269" s="52">
        <f t="shared" ref="N269:O270" si="110">N271+N273+N275+N277+N295+N297+N299+N323+N325+N327</f>
        <v>0</v>
      </c>
      <c r="O269" s="17">
        <f t="shared" si="110"/>
        <v>0</v>
      </c>
      <c r="P269" s="18">
        <f>SUM(N269:O269)</f>
        <v>0</v>
      </c>
      <c r="Q269" s="62">
        <f>P269+M269+J269</f>
        <v>531825</v>
      </c>
    </row>
    <row r="270" spans="1:17" ht="13.5" customHeight="1" thickBot="1" x14ac:dyDescent="0.25">
      <c r="A270" s="126"/>
      <c r="B270" s="127"/>
      <c r="C270" s="129"/>
      <c r="D270" s="122"/>
      <c r="E270" s="21">
        <f t="shared" si="107"/>
        <v>213018.63</v>
      </c>
      <c r="F270" s="22">
        <f t="shared" si="107"/>
        <v>75928.06</v>
      </c>
      <c r="G270" s="22">
        <f>G272+G274+G276+G278+G296+G298+G300+G324+G326+G328</f>
        <v>77167.41</v>
      </c>
      <c r="H270" s="22">
        <f t="shared" si="108"/>
        <v>7089.89</v>
      </c>
      <c r="I270" s="22">
        <f t="shared" si="108"/>
        <v>0</v>
      </c>
      <c r="J270" s="24">
        <f>SUM(E270:I270)</f>
        <v>373203.99</v>
      </c>
      <c r="K270" s="53">
        <f t="shared" si="109"/>
        <v>806.4</v>
      </c>
      <c r="L270" s="22">
        <f t="shared" si="109"/>
        <v>0</v>
      </c>
      <c r="M270" s="24">
        <f>SUM(K270:L270)</f>
        <v>806.4</v>
      </c>
      <c r="N270" s="53">
        <f t="shared" si="110"/>
        <v>0</v>
      </c>
      <c r="O270" s="22">
        <f t="shared" si="110"/>
        <v>0</v>
      </c>
      <c r="P270" s="23">
        <f>SUM(N270:O270)</f>
        <v>0</v>
      </c>
      <c r="Q270" s="63">
        <f>P270+M270+J270</f>
        <v>374010.39</v>
      </c>
    </row>
    <row r="271" spans="1:17" ht="12.75" customHeight="1" x14ac:dyDescent="0.2">
      <c r="A271" s="123" t="s">
        <v>212</v>
      </c>
      <c r="B271" s="118"/>
      <c r="C271" s="120" t="s">
        <v>213</v>
      </c>
      <c r="D271" s="49" t="s">
        <v>46</v>
      </c>
      <c r="E271" s="26">
        <v>308417</v>
      </c>
      <c r="F271" s="27">
        <v>111055</v>
      </c>
      <c r="G271" s="27">
        <v>0</v>
      </c>
      <c r="H271" s="27">
        <v>0</v>
      </c>
      <c r="I271" s="27">
        <v>0</v>
      </c>
      <c r="J271" s="29">
        <f t="shared" ref="J271:J297" si="111">SUM(E271:I271)</f>
        <v>419472</v>
      </c>
      <c r="K271" s="54"/>
      <c r="L271" s="27">
        <v>0</v>
      </c>
      <c r="M271" s="29">
        <f t="shared" ref="M271:M283" si="112">SUM(K271:L271)</f>
        <v>0</v>
      </c>
      <c r="N271" s="54">
        <v>0</v>
      </c>
      <c r="O271" s="27">
        <v>0</v>
      </c>
      <c r="P271" s="28">
        <f t="shared" ref="P271:P327" si="113">SUM(N271:O271)</f>
        <v>0</v>
      </c>
      <c r="Q271" s="64">
        <f t="shared" ref="Q271:Q328" si="114">P271+M271+J271</f>
        <v>419472</v>
      </c>
    </row>
    <row r="272" spans="1:17" x14ac:dyDescent="0.2">
      <c r="A272" s="111"/>
      <c r="B272" s="113"/>
      <c r="C272" s="115"/>
      <c r="D272" s="36"/>
      <c r="E272" s="42">
        <v>213018.63</v>
      </c>
      <c r="F272" s="43">
        <v>75928.06</v>
      </c>
      <c r="G272" s="43"/>
      <c r="H272" s="43"/>
      <c r="I272" s="43"/>
      <c r="J272" s="34">
        <f t="shared" si="111"/>
        <v>288946.69</v>
      </c>
      <c r="K272" s="55"/>
      <c r="L272" s="43"/>
      <c r="M272" s="34">
        <f t="shared" si="112"/>
        <v>0</v>
      </c>
      <c r="N272" s="55"/>
      <c r="O272" s="43"/>
      <c r="P272" s="33">
        <f t="shared" si="113"/>
        <v>0</v>
      </c>
      <c r="Q272" s="65">
        <f t="shared" si="114"/>
        <v>288946.69</v>
      </c>
    </row>
    <row r="273" spans="1:17" ht="12.75" customHeight="1" x14ac:dyDescent="0.2">
      <c r="A273" s="111" t="s">
        <v>212</v>
      </c>
      <c r="B273" s="113"/>
      <c r="C273" s="115" t="s">
        <v>214</v>
      </c>
      <c r="D273" s="36"/>
      <c r="E273" s="37">
        <v>0</v>
      </c>
      <c r="F273" s="38">
        <v>0</v>
      </c>
      <c r="G273" s="38">
        <v>2000</v>
      </c>
      <c r="H273" s="38">
        <v>0</v>
      </c>
      <c r="I273" s="38">
        <v>0</v>
      </c>
      <c r="J273" s="40">
        <f t="shared" si="111"/>
        <v>2000</v>
      </c>
      <c r="K273" s="44">
        <v>0</v>
      </c>
      <c r="L273" s="38">
        <v>0</v>
      </c>
      <c r="M273" s="40">
        <f t="shared" si="112"/>
        <v>0</v>
      </c>
      <c r="N273" s="44">
        <v>0</v>
      </c>
      <c r="O273" s="38">
        <v>0</v>
      </c>
      <c r="P273" s="39">
        <f t="shared" si="113"/>
        <v>0</v>
      </c>
      <c r="Q273" s="66">
        <f t="shared" si="114"/>
        <v>2000</v>
      </c>
    </row>
    <row r="274" spans="1:17" x14ac:dyDescent="0.2">
      <c r="A274" s="111"/>
      <c r="B274" s="113"/>
      <c r="C274" s="115"/>
      <c r="D274" s="36"/>
      <c r="E274" s="42"/>
      <c r="F274" s="43"/>
      <c r="G274" s="43">
        <v>1466.91</v>
      </c>
      <c r="H274" s="43"/>
      <c r="I274" s="43"/>
      <c r="J274" s="34">
        <f t="shared" si="111"/>
        <v>1466.91</v>
      </c>
      <c r="K274" s="55"/>
      <c r="L274" s="43"/>
      <c r="M274" s="34">
        <f t="shared" si="112"/>
        <v>0</v>
      </c>
      <c r="N274" s="55"/>
      <c r="O274" s="43"/>
      <c r="P274" s="33">
        <f t="shared" si="113"/>
        <v>0</v>
      </c>
      <c r="Q274" s="65">
        <f t="shared" si="114"/>
        <v>1466.91</v>
      </c>
    </row>
    <row r="275" spans="1:17" ht="12.75" customHeight="1" x14ac:dyDescent="0.2">
      <c r="A275" s="111" t="s">
        <v>212</v>
      </c>
      <c r="B275" s="113"/>
      <c r="C275" s="115" t="s">
        <v>215</v>
      </c>
      <c r="D275" s="36"/>
      <c r="E275" s="37">
        <v>0</v>
      </c>
      <c r="F275" s="38">
        <v>0</v>
      </c>
      <c r="G275" s="38">
        <v>9630</v>
      </c>
      <c r="H275" s="38">
        <v>0</v>
      </c>
      <c r="I275" s="38">
        <v>0</v>
      </c>
      <c r="J275" s="40">
        <f t="shared" si="111"/>
        <v>9630</v>
      </c>
      <c r="K275" s="44">
        <v>0</v>
      </c>
      <c r="L275" s="38">
        <v>0</v>
      </c>
      <c r="M275" s="40">
        <f t="shared" si="112"/>
        <v>0</v>
      </c>
      <c r="N275" s="44">
        <v>0</v>
      </c>
      <c r="O275" s="38">
        <v>0</v>
      </c>
      <c r="P275" s="39">
        <f t="shared" si="113"/>
        <v>0</v>
      </c>
      <c r="Q275" s="66">
        <f t="shared" si="114"/>
        <v>9630</v>
      </c>
    </row>
    <row r="276" spans="1:17" x14ac:dyDescent="0.2">
      <c r="A276" s="111"/>
      <c r="B276" s="113"/>
      <c r="C276" s="115"/>
      <c r="D276" s="36"/>
      <c r="E276" s="42"/>
      <c r="F276" s="43"/>
      <c r="G276" s="43">
        <v>11677.95</v>
      </c>
      <c r="H276" s="43"/>
      <c r="I276" s="43"/>
      <c r="J276" s="34">
        <f t="shared" si="111"/>
        <v>11677.95</v>
      </c>
      <c r="K276" s="55"/>
      <c r="L276" s="43"/>
      <c r="M276" s="34">
        <f t="shared" si="112"/>
        <v>0</v>
      </c>
      <c r="N276" s="55"/>
      <c r="O276" s="43"/>
      <c r="P276" s="33">
        <f t="shared" si="113"/>
        <v>0</v>
      </c>
      <c r="Q276" s="65">
        <f t="shared" si="114"/>
        <v>11677.95</v>
      </c>
    </row>
    <row r="277" spans="1:17" ht="12.75" customHeight="1" x14ac:dyDescent="0.2">
      <c r="A277" s="111" t="s">
        <v>212</v>
      </c>
      <c r="B277" s="113"/>
      <c r="C277" s="115" t="s">
        <v>216</v>
      </c>
      <c r="D277" s="36"/>
      <c r="E277" s="37">
        <f t="shared" ref="E277:I278" si="115">E279+E281+E283+E285+E287+E289+E291+E293</f>
        <v>0</v>
      </c>
      <c r="F277" s="38">
        <f t="shared" si="115"/>
        <v>0</v>
      </c>
      <c r="G277" s="38">
        <f t="shared" si="115"/>
        <v>20300</v>
      </c>
      <c r="H277" s="38">
        <f t="shared" si="115"/>
        <v>0</v>
      </c>
      <c r="I277" s="38">
        <f t="shared" si="115"/>
        <v>0</v>
      </c>
      <c r="J277" s="40">
        <f t="shared" si="111"/>
        <v>20300</v>
      </c>
      <c r="K277" s="44">
        <f>K279+K281+K283+K285+K287+K289+K291+K293</f>
        <v>0</v>
      </c>
      <c r="L277" s="38">
        <f>L279+L281+L283+L285+L287+L289+L291+L293</f>
        <v>0</v>
      </c>
      <c r="M277" s="40">
        <f t="shared" si="112"/>
        <v>0</v>
      </c>
      <c r="N277" s="44">
        <f>N279+N281+N283+N285+N287+N289+N291+N293</f>
        <v>0</v>
      </c>
      <c r="O277" s="38">
        <f>O279+O281+O283+O285+O287+O289+O291+O293</f>
        <v>0</v>
      </c>
      <c r="P277" s="39">
        <f t="shared" si="113"/>
        <v>0</v>
      </c>
      <c r="Q277" s="66">
        <f t="shared" si="114"/>
        <v>20300</v>
      </c>
    </row>
    <row r="278" spans="1:17" x14ac:dyDescent="0.2">
      <c r="A278" s="111"/>
      <c r="B278" s="113"/>
      <c r="C278" s="115"/>
      <c r="D278" s="36"/>
      <c r="E278" s="31">
        <f t="shared" si="115"/>
        <v>0</v>
      </c>
      <c r="F278" s="32">
        <f t="shared" si="115"/>
        <v>0</v>
      </c>
      <c r="G278" s="32">
        <f t="shared" si="115"/>
        <v>11058.81</v>
      </c>
      <c r="H278" s="32">
        <f t="shared" si="115"/>
        <v>0</v>
      </c>
      <c r="I278" s="32">
        <f t="shared" si="115"/>
        <v>0</v>
      </c>
      <c r="J278" s="34">
        <f t="shared" si="111"/>
        <v>11058.81</v>
      </c>
      <c r="K278" s="57">
        <f>K280+K282+K284+K286+K288+K290+K292+K294</f>
        <v>0</v>
      </c>
      <c r="L278" s="32">
        <f>L280+L282+L284+L286+L288+L290+L292+L294</f>
        <v>0</v>
      </c>
      <c r="M278" s="34">
        <f t="shared" si="112"/>
        <v>0</v>
      </c>
      <c r="N278" s="57">
        <f>N280+N282+N284+N286+N288+N290+N292+N294</f>
        <v>0</v>
      </c>
      <c r="O278" s="32">
        <f>O280+O282+O284+O286+O288+O290+O292+O294</f>
        <v>0</v>
      </c>
      <c r="P278" s="33">
        <f t="shared" si="113"/>
        <v>0</v>
      </c>
      <c r="Q278" s="65">
        <f t="shared" si="114"/>
        <v>11058.81</v>
      </c>
    </row>
    <row r="279" spans="1:17" ht="12.75" customHeight="1" x14ac:dyDescent="0.2">
      <c r="A279" s="111"/>
      <c r="B279" s="113" t="s">
        <v>217</v>
      </c>
      <c r="C279" s="115" t="s">
        <v>218</v>
      </c>
      <c r="D279" s="36"/>
      <c r="E279" s="37">
        <v>0</v>
      </c>
      <c r="F279" s="38">
        <v>0</v>
      </c>
      <c r="G279" s="38">
        <v>5000</v>
      </c>
      <c r="H279" s="38">
        <v>0</v>
      </c>
      <c r="I279" s="38">
        <v>0</v>
      </c>
      <c r="J279" s="40">
        <f t="shared" si="111"/>
        <v>5000</v>
      </c>
      <c r="K279" s="44">
        <v>0</v>
      </c>
      <c r="L279" s="38">
        <v>0</v>
      </c>
      <c r="M279" s="40">
        <f t="shared" si="112"/>
        <v>0</v>
      </c>
      <c r="N279" s="44">
        <v>0</v>
      </c>
      <c r="O279" s="38">
        <v>0</v>
      </c>
      <c r="P279" s="39">
        <f t="shared" si="113"/>
        <v>0</v>
      </c>
      <c r="Q279" s="66">
        <f t="shared" si="114"/>
        <v>5000</v>
      </c>
    </row>
    <row r="280" spans="1:17" x14ac:dyDescent="0.2">
      <c r="A280" s="111"/>
      <c r="B280" s="113"/>
      <c r="C280" s="115"/>
      <c r="D280" s="36"/>
      <c r="E280" s="42"/>
      <c r="F280" s="43"/>
      <c r="G280" s="43">
        <v>3791.79</v>
      </c>
      <c r="H280" s="43"/>
      <c r="I280" s="43"/>
      <c r="J280" s="34">
        <f t="shared" si="111"/>
        <v>3791.79</v>
      </c>
      <c r="K280" s="55"/>
      <c r="L280" s="43"/>
      <c r="M280" s="34">
        <f t="shared" si="112"/>
        <v>0</v>
      </c>
      <c r="N280" s="55"/>
      <c r="O280" s="43"/>
      <c r="P280" s="33">
        <f t="shared" si="113"/>
        <v>0</v>
      </c>
      <c r="Q280" s="65">
        <f t="shared" si="114"/>
        <v>3791.79</v>
      </c>
    </row>
    <row r="281" spans="1:17" x14ac:dyDescent="0.2">
      <c r="A281" s="111"/>
      <c r="B281" s="113" t="s">
        <v>219</v>
      </c>
      <c r="C281" s="115" t="s">
        <v>220</v>
      </c>
      <c r="D281" s="36"/>
      <c r="E281" s="37">
        <v>0</v>
      </c>
      <c r="F281" s="38">
        <v>0</v>
      </c>
      <c r="G281" s="38">
        <v>150</v>
      </c>
      <c r="H281" s="38">
        <v>0</v>
      </c>
      <c r="I281" s="38">
        <v>0</v>
      </c>
      <c r="J281" s="40">
        <f t="shared" si="111"/>
        <v>150</v>
      </c>
      <c r="K281" s="44">
        <v>0</v>
      </c>
      <c r="L281" s="38">
        <v>0</v>
      </c>
      <c r="M281" s="40">
        <f t="shared" si="112"/>
        <v>0</v>
      </c>
      <c r="N281" s="44">
        <v>0</v>
      </c>
      <c r="O281" s="38">
        <v>0</v>
      </c>
      <c r="P281" s="39">
        <f t="shared" si="113"/>
        <v>0</v>
      </c>
      <c r="Q281" s="66">
        <f t="shared" si="114"/>
        <v>150</v>
      </c>
    </row>
    <row r="282" spans="1:17" x14ac:dyDescent="0.2">
      <c r="A282" s="111"/>
      <c r="B282" s="113"/>
      <c r="C282" s="115"/>
      <c r="D282" s="36"/>
      <c r="E282" s="42"/>
      <c r="F282" s="43"/>
      <c r="G282" s="43">
        <v>10.99</v>
      </c>
      <c r="H282" s="43"/>
      <c r="I282" s="43"/>
      <c r="J282" s="34">
        <f t="shared" si="111"/>
        <v>10.99</v>
      </c>
      <c r="K282" s="55"/>
      <c r="L282" s="43"/>
      <c r="M282" s="34">
        <f t="shared" si="112"/>
        <v>0</v>
      </c>
      <c r="N282" s="55"/>
      <c r="O282" s="43"/>
      <c r="P282" s="33">
        <f t="shared" si="113"/>
        <v>0</v>
      </c>
      <c r="Q282" s="65">
        <f t="shared" si="114"/>
        <v>10.99</v>
      </c>
    </row>
    <row r="283" spans="1:17" ht="12.75" customHeight="1" x14ac:dyDescent="0.2">
      <c r="A283" s="111"/>
      <c r="B283" s="113" t="s">
        <v>221</v>
      </c>
      <c r="C283" s="115" t="s">
        <v>222</v>
      </c>
      <c r="D283" s="36"/>
      <c r="E283" s="37">
        <v>0</v>
      </c>
      <c r="F283" s="38">
        <v>0</v>
      </c>
      <c r="G283" s="38">
        <v>1850</v>
      </c>
      <c r="H283" s="38">
        <v>0</v>
      </c>
      <c r="I283" s="38">
        <v>0</v>
      </c>
      <c r="J283" s="40">
        <f t="shared" si="111"/>
        <v>1850</v>
      </c>
      <c r="K283" s="44">
        <v>0</v>
      </c>
      <c r="L283" s="38">
        <v>0</v>
      </c>
      <c r="M283" s="40">
        <f t="shared" si="112"/>
        <v>0</v>
      </c>
      <c r="N283" s="44">
        <v>0</v>
      </c>
      <c r="O283" s="38">
        <v>0</v>
      </c>
      <c r="P283" s="39">
        <f t="shared" si="113"/>
        <v>0</v>
      </c>
      <c r="Q283" s="66">
        <f t="shared" si="114"/>
        <v>1850</v>
      </c>
    </row>
    <row r="284" spans="1:17" x14ac:dyDescent="0.2">
      <c r="A284" s="111"/>
      <c r="B284" s="113"/>
      <c r="C284" s="115"/>
      <c r="D284" s="36"/>
      <c r="E284" s="42"/>
      <c r="F284" s="43"/>
      <c r="G284" s="43">
        <v>160.76</v>
      </c>
      <c r="H284" s="43"/>
      <c r="I284" s="43"/>
      <c r="J284" s="34">
        <f t="shared" si="111"/>
        <v>160.76</v>
      </c>
      <c r="K284" s="55"/>
      <c r="L284" s="43"/>
      <c r="M284" s="34">
        <f t="shared" ref="M284:M327" si="116">SUM(K284:L284)</f>
        <v>0</v>
      </c>
      <c r="N284" s="55"/>
      <c r="O284" s="43"/>
      <c r="P284" s="33">
        <f t="shared" si="113"/>
        <v>0</v>
      </c>
      <c r="Q284" s="65">
        <f t="shared" si="114"/>
        <v>160.76</v>
      </c>
    </row>
    <row r="285" spans="1:17" ht="12.75" customHeight="1" x14ac:dyDescent="0.2">
      <c r="A285" s="111"/>
      <c r="B285" s="113" t="s">
        <v>223</v>
      </c>
      <c r="C285" s="115" t="s">
        <v>224</v>
      </c>
      <c r="D285" s="36"/>
      <c r="E285" s="37">
        <v>0</v>
      </c>
      <c r="F285" s="38">
        <v>0</v>
      </c>
      <c r="G285" s="38">
        <v>0</v>
      </c>
      <c r="H285" s="38">
        <v>0</v>
      </c>
      <c r="I285" s="38">
        <v>0</v>
      </c>
      <c r="J285" s="40">
        <f t="shared" si="111"/>
        <v>0</v>
      </c>
      <c r="K285" s="44">
        <v>0</v>
      </c>
      <c r="L285" s="38">
        <v>0</v>
      </c>
      <c r="M285" s="40">
        <f t="shared" si="116"/>
        <v>0</v>
      </c>
      <c r="N285" s="44">
        <v>0</v>
      </c>
      <c r="O285" s="38">
        <v>0</v>
      </c>
      <c r="P285" s="39">
        <f t="shared" si="113"/>
        <v>0</v>
      </c>
      <c r="Q285" s="66">
        <f t="shared" si="114"/>
        <v>0</v>
      </c>
    </row>
    <row r="286" spans="1:17" x14ac:dyDescent="0.2">
      <c r="A286" s="111"/>
      <c r="B286" s="113"/>
      <c r="C286" s="115"/>
      <c r="D286" s="36"/>
      <c r="E286" s="42"/>
      <c r="F286" s="43"/>
      <c r="G286" s="43"/>
      <c r="H286" s="43"/>
      <c r="I286" s="43"/>
      <c r="J286" s="34">
        <f t="shared" si="111"/>
        <v>0</v>
      </c>
      <c r="K286" s="55"/>
      <c r="L286" s="43"/>
      <c r="M286" s="34">
        <f t="shared" si="116"/>
        <v>0</v>
      </c>
      <c r="N286" s="55"/>
      <c r="O286" s="43"/>
      <c r="P286" s="33">
        <f t="shared" si="113"/>
        <v>0</v>
      </c>
      <c r="Q286" s="65">
        <f t="shared" si="114"/>
        <v>0</v>
      </c>
    </row>
    <row r="287" spans="1:17" ht="12.75" customHeight="1" x14ac:dyDescent="0.2">
      <c r="A287" s="111"/>
      <c r="B287" s="113" t="s">
        <v>225</v>
      </c>
      <c r="C287" s="115" t="s">
        <v>226</v>
      </c>
      <c r="D287" s="36"/>
      <c r="E287" s="37">
        <v>0</v>
      </c>
      <c r="F287" s="38">
        <v>0</v>
      </c>
      <c r="G287" s="38">
        <v>8000</v>
      </c>
      <c r="H287" s="38">
        <v>0</v>
      </c>
      <c r="I287" s="38">
        <v>0</v>
      </c>
      <c r="J287" s="40">
        <f t="shared" si="111"/>
        <v>8000</v>
      </c>
      <c r="K287" s="44">
        <v>0</v>
      </c>
      <c r="L287" s="38">
        <v>0</v>
      </c>
      <c r="M287" s="40">
        <f t="shared" si="116"/>
        <v>0</v>
      </c>
      <c r="N287" s="44">
        <v>0</v>
      </c>
      <c r="O287" s="38">
        <v>0</v>
      </c>
      <c r="P287" s="39">
        <f t="shared" si="113"/>
        <v>0</v>
      </c>
      <c r="Q287" s="66">
        <f t="shared" si="114"/>
        <v>8000</v>
      </c>
    </row>
    <row r="288" spans="1:17" x14ac:dyDescent="0.2">
      <c r="A288" s="111"/>
      <c r="B288" s="113"/>
      <c r="C288" s="115"/>
      <c r="D288" s="36"/>
      <c r="E288" s="42"/>
      <c r="F288" s="43"/>
      <c r="G288" s="43">
        <v>5219.1099999999997</v>
      </c>
      <c r="H288" s="43"/>
      <c r="I288" s="43"/>
      <c r="J288" s="34">
        <f t="shared" si="111"/>
        <v>5219.1099999999997</v>
      </c>
      <c r="K288" s="55"/>
      <c r="L288" s="43"/>
      <c r="M288" s="34">
        <f t="shared" si="116"/>
        <v>0</v>
      </c>
      <c r="N288" s="55"/>
      <c r="O288" s="43"/>
      <c r="P288" s="33">
        <f t="shared" si="113"/>
        <v>0</v>
      </c>
      <c r="Q288" s="65">
        <f t="shared" si="114"/>
        <v>5219.1099999999997</v>
      </c>
    </row>
    <row r="289" spans="1:17" ht="12.75" customHeight="1" x14ac:dyDescent="0.2">
      <c r="A289" s="111"/>
      <c r="B289" s="113" t="s">
        <v>227</v>
      </c>
      <c r="C289" s="115" t="s">
        <v>228</v>
      </c>
      <c r="D289" s="36"/>
      <c r="E289" s="37">
        <v>0</v>
      </c>
      <c r="F289" s="38">
        <v>0</v>
      </c>
      <c r="G289" s="38">
        <v>500</v>
      </c>
      <c r="H289" s="38">
        <v>0</v>
      </c>
      <c r="I289" s="38">
        <v>0</v>
      </c>
      <c r="J289" s="40">
        <f t="shared" si="111"/>
        <v>500</v>
      </c>
      <c r="K289" s="44">
        <v>0</v>
      </c>
      <c r="L289" s="38">
        <v>0</v>
      </c>
      <c r="M289" s="40">
        <f t="shared" si="116"/>
        <v>0</v>
      </c>
      <c r="N289" s="44">
        <v>0</v>
      </c>
      <c r="O289" s="38">
        <v>0</v>
      </c>
      <c r="P289" s="39">
        <f t="shared" si="113"/>
        <v>0</v>
      </c>
      <c r="Q289" s="66">
        <f t="shared" si="114"/>
        <v>500</v>
      </c>
    </row>
    <row r="290" spans="1:17" x14ac:dyDescent="0.2">
      <c r="A290" s="111"/>
      <c r="B290" s="113"/>
      <c r="C290" s="115"/>
      <c r="D290" s="36"/>
      <c r="E290" s="42"/>
      <c r="F290" s="43"/>
      <c r="G290" s="43">
        <v>571.59</v>
      </c>
      <c r="H290" s="43"/>
      <c r="I290" s="43"/>
      <c r="J290" s="34">
        <f t="shared" si="111"/>
        <v>571.59</v>
      </c>
      <c r="K290" s="55"/>
      <c r="L290" s="43"/>
      <c r="M290" s="34">
        <f t="shared" si="116"/>
        <v>0</v>
      </c>
      <c r="N290" s="55"/>
      <c r="O290" s="43"/>
      <c r="P290" s="33">
        <f t="shared" si="113"/>
        <v>0</v>
      </c>
      <c r="Q290" s="65">
        <f t="shared" si="114"/>
        <v>571.59</v>
      </c>
    </row>
    <row r="291" spans="1:17" ht="12.75" customHeight="1" x14ac:dyDescent="0.2">
      <c r="A291" s="111"/>
      <c r="B291" s="113" t="s">
        <v>229</v>
      </c>
      <c r="C291" s="115" t="s">
        <v>230</v>
      </c>
      <c r="D291" s="36"/>
      <c r="E291" s="37">
        <v>0</v>
      </c>
      <c r="F291" s="38">
        <v>0</v>
      </c>
      <c r="G291" s="38">
        <v>500</v>
      </c>
      <c r="H291" s="38">
        <v>0</v>
      </c>
      <c r="I291" s="38">
        <v>0</v>
      </c>
      <c r="J291" s="40">
        <f t="shared" si="111"/>
        <v>500</v>
      </c>
      <c r="K291" s="44">
        <v>0</v>
      </c>
      <c r="L291" s="38">
        <v>0</v>
      </c>
      <c r="M291" s="40">
        <f t="shared" si="116"/>
        <v>0</v>
      </c>
      <c r="N291" s="44">
        <v>0</v>
      </c>
      <c r="O291" s="38">
        <v>0</v>
      </c>
      <c r="P291" s="39">
        <f t="shared" si="113"/>
        <v>0</v>
      </c>
      <c r="Q291" s="66">
        <f t="shared" si="114"/>
        <v>500</v>
      </c>
    </row>
    <row r="292" spans="1:17" x14ac:dyDescent="0.2">
      <c r="A292" s="111"/>
      <c r="B292" s="113"/>
      <c r="C292" s="115"/>
      <c r="D292" s="36"/>
      <c r="E292" s="42"/>
      <c r="F292" s="43"/>
      <c r="G292" s="43">
        <v>0</v>
      </c>
      <c r="H292" s="43"/>
      <c r="I292" s="43"/>
      <c r="J292" s="34">
        <f t="shared" si="111"/>
        <v>0</v>
      </c>
      <c r="K292" s="55"/>
      <c r="L292" s="43"/>
      <c r="M292" s="34">
        <f t="shared" si="116"/>
        <v>0</v>
      </c>
      <c r="N292" s="55"/>
      <c r="O292" s="43"/>
      <c r="P292" s="33">
        <f t="shared" si="113"/>
        <v>0</v>
      </c>
      <c r="Q292" s="65">
        <f t="shared" si="114"/>
        <v>0</v>
      </c>
    </row>
    <row r="293" spans="1:17" ht="12.75" customHeight="1" x14ac:dyDescent="0.2">
      <c r="A293" s="111"/>
      <c r="B293" s="113" t="s">
        <v>231</v>
      </c>
      <c r="C293" s="115" t="s">
        <v>232</v>
      </c>
      <c r="D293" s="36"/>
      <c r="E293" s="37">
        <v>0</v>
      </c>
      <c r="F293" s="38">
        <v>0</v>
      </c>
      <c r="G293" s="38">
        <v>4300</v>
      </c>
      <c r="H293" s="38">
        <v>0</v>
      </c>
      <c r="I293" s="38">
        <v>0</v>
      </c>
      <c r="J293" s="40">
        <f t="shared" si="111"/>
        <v>4300</v>
      </c>
      <c r="K293" s="44">
        <v>0</v>
      </c>
      <c r="L293" s="38">
        <v>0</v>
      </c>
      <c r="M293" s="40">
        <f t="shared" si="116"/>
        <v>0</v>
      </c>
      <c r="N293" s="44">
        <v>0</v>
      </c>
      <c r="O293" s="38">
        <v>0</v>
      </c>
      <c r="P293" s="39">
        <f t="shared" si="113"/>
        <v>0</v>
      </c>
      <c r="Q293" s="66">
        <f t="shared" si="114"/>
        <v>4300</v>
      </c>
    </row>
    <row r="294" spans="1:17" x14ac:dyDescent="0.2">
      <c r="A294" s="111"/>
      <c r="B294" s="113"/>
      <c r="C294" s="115"/>
      <c r="D294" s="36"/>
      <c r="E294" s="42"/>
      <c r="F294" s="43"/>
      <c r="G294" s="43">
        <v>1304.57</v>
      </c>
      <c r="H294" s="43"/>
      <c r="I294" s="43"/>
      <c r="J294" s="34">
        <f t="shared" si="111"/>
        <v>1304.57</v>
      </c>
      <c r="K294" s="55"/>
      <c r="L294" s="43"/>
      <c r="M294" s="34">
        <f t="shared" si="116"/>
        <v>0</v>
      </c>
      <c r="N294" s="55"/>
      <c r="O294" s="43"/>
      <c r="P294" s="33">
        <f t="shared" si="113"/>
        <v>0</v>
      </c>
      <c r="Q294" s="65">
        <f t="shared" si="114"/>
        <v>1304.57</v>
      </c>
    </row>
    <row r="295" spans="1:17" ht="12.75" customHeight="1" x14ac:dyDescent="0.2">
      <c r="A295" s="111" t="s">
        <v>212</v>
      </c>
      <c r="B295" s="117"/>
      <c r="C295" s="119" t="s">
        <v>233</v>
      </c>
      <c r="D295" s="36"/>
      <c r="E295" s="37">
        <v>0</v>
      </c>
      <c r="F295" s="38">
        <v>0</v>
      </c>
      <c r="G295" s="38">
        <v>16300</v>
      </c>
      <c r="H295" s="38">
        <v>0</v>
      </c>
      <c r="I295" s="38">
        <v>0</v>
      </c>
      <c r="J295" s="40">
        <f t="shared" si="111"/>
        <v>16300</v>
      </c>
      <c r="K295" s="44">
        <v>0</v>
      </c>
      <c r="L295" s="38">
        <v>0</v>
      </c>
      <c r="M295" s="40">
        <f t="shared" si="116"/>
        <v>0</v>
      </c>
      <c r="N295" s="44">
        <v>0</v>
      </c>
      <c r="O295" s="38">
        <v>0</v>
      </c>
      <c r="P295" s="39">
        <f t="shared" si="113"/>
        <v>0</v>
      </c>
      <c r="Q295" s="66">
        <f t="shared" si="114"/>
        <v>16300</v>
      </c>
    </row>
    <row r="296" spans="1:17" x14ac:dyDescent="0.2">
      <c r="A296" s="111"/>
      <c r="B296" s="118"/>
      <c r="C296" s="120"/>
      <c r="D296" s="36"/>
      <c r="E296" s="42"/>
      <c r="F296" s="43"/>
      <c r="G296" s="43">
        <v>12767.94</v>
      </c>
      <c r="H296" s="43"/>
      <c r="I296" s="43"/>
      <c r="J296" s="34">
        <f t="shared" si="111"/>
        <v>12767.94</v>
      </c>
      <c r="K296" s="55"/>
      <c r="L296" s="43"/>
      <c r="M296" s="34">
        <f t="shared" si="116"/>
        <v>0</v>
      </c>
      <c r="N296" s="55"/>
      <c r="O296" s="43"/>
      <c r="P296" s="33">
        <f t="shared" si="113"/>
        <v>0</v>
      </c>
      <c r="Q296" s="65">
        <f t="shared" si="114"/>
        <v>12767.94</v>
      </c>
    </row>
    <row r="297" spans="1:17" ht="12.75" customHeight="1" x14ac:dyDescent="0.2">
      <c r="A297" s="111" t="s">
        <v>212</v>
      </c>
      <c r="B297" s="117"/>
      <c r="C297" s="119" t="s">
        <v>234</v>
      </c>
      <c r="D297" s="36"/>
      <c r="E297" s="37">
        <v>0</v>
      </c>
      <c r="F297" s="38">
        <v>0</v>
      </c>
      <c r="G297" s="38">
        <v>1550</v>
      </c>
      <c r="H297" s="38">
        <v>0</v>
      </c>
      <c r="I297" s="38">
        <v>0</v>
      </c>
      <c r="J297" s="40">
        <f t="shared" si="111"/>
        <v>1550</v>
      </c>
      <c r="K297" s="44">
        <v>0</v>
      </c>
      <c r="L297" s="38">
        <v>0</v>
      </c>
      <c r="M297" s="40">
        <f t="shared" si="116"/>
        <v>0</v>
      </c>
      <c r="N297" s="44">
        <v>0</v>
      </c>
      <c r="O297" s="38">
        <v>0</v>
      </c>
      <c r="P297" s="39">
        <f t="shared" si="113"/>
        <v>0</v>
      </c>
      <c r="Q297" s="66">
        <f t="shared" si="114"/>
        <v>1550</v>
      </c>
    </row>
    <row r="298" spans="1:17" x14ac:dyDescent="0.2">
      <c r="A298" s="111"/>
      <c r="B298" s="118"/>
      <c r="C298" s="120"/>
      <c r="D298" s="36"/>
      <c r="E298" s="42"/>
      <c r="F298" s="43"/>
      <c r="G298" s="43">
        <v>0</v>
      </c>
      <c r="H298" s="43"/>
      <c r="I298" s="43"/>
      <c r="J298" s="34">
        <f t="shared" ref="J298:J327" si="117">SUM(E298:I298)</f>
        <v>0</v>
      </c>
      <c r="K298" s="55"/>
      <c r="L298" s="43"/>
      <c r="M298" s="34">
        <f t="shared" si="116"/>
        <v>0</v>
      </c>
      <c r="N298" s="55"/>
      <c r="O298" s="43"/>
      <c r="P298" s="33">
        <f t="shared" si="113"/>
        <v>0</v>
      </c>
      <c r="Q298" s="65">
        <f t="shared" si="114"/>
        <v>0</v>
      </c>
    </row>
    <row r="299" spans="1:17" x14ac:dyDescent="0.2">
      <c r="A299" s="111" t="s">
        <v>212</v>
      </c>
      <c r="B299" s="113"/>
      <c r="C299" s="115" t="s">
        <v>235</v>
      </c>
      <c r="D299" s="36"/>
      <c r="E299" s="37">
        <f>E301+E303+E305+E307+E309+E315+E317+E319</f>
        <v>0</v>
      </c>
      <c r="F299" s="38">
        <f>F301+F303+F305+F307+F309+F315+F317+F319</f>
        <v>0</v>
      </c>
      <c r="G299" s="38">
        <f>G301+G303+G305+G307+G309+G311+G313+G315+G317+G319+G321</f>
        <v>52607</v>
      </c>
      <c r="H299" s="38">
        <f>H301+H303+H305+H307+H309+H315+H317+H319</f>
        <v>0</v>
      </c>
      <c r="I299" s="38">
        <f>I301+I303+I305+I307+I309+I315+I317+I319</f>
        <v>0</v>
      </c>
      <c r="J299" s="40">
        <f t="shared" si="117"/>
        <v>52607</v>
      </c>
      <c r="K299" s="44">
        <f>K301+K303+K305+K307+K309+K311+K313+K315</f>
        <v>0</v>
      </c>
      <c r="L299" s="38">
        <f>L301+L303+L305+L307+L309+L311+L313+L315</f>
        <v>0</v>
      </c>
      <c r="M299" s="40">
        <f t="shared" si="116"/>
        <v>0</v>
      </c>
      <c r="N299" s="44">
        <f>N301+N303+N305+N307+N309+N311+N313+N315</f>
        <v>0</v>
      </c>
      <c r="O299" s="38">
        <f>O301+O303+O305+O307+O309+O311+O313+O315</f>
        <v>0</v>
      </c>
      <c r="P299" s="39">
        <f t="shared" si="113"/>
        <v>0</v>
      </c>
      <c r="Q299" s="66">
        <f t="shared" si="114"/>
        <v>52607</v>
      </c>
    </row>
    <row r="300" spans="1:17" x14ac:dyDescent="0.2">
      <c r="A300" s="111"/>
      <c r="B300" s="113"/>
      <c r="C300" s="115"/>
      <c r="D300" s="36"/>
      <c r="E300" s="31">
        <f>E302+E304+E306+E308+E310+E312+E314+E316+E318+E320</f>
        <v>0</v>
      </c>
      <c r="F300" s="32">
        <f>F302+F304+F306+F308+F310+F312+F314+F316+F318+F320</f>
        <v>0</v>
      </c>
      <c r="G300" s="32">
        <f>G302+G304+G306+G308+G310+G312+G314+G316+G318+G320+G322</f>
        <v>40195.799999999996</v>
      </c>
      <c r="H300" s="32">
        <f>H302+H304+H306+H308+H310+H312+H314+H316+H318+H320</f>
        <v>0</v>
      </c>
      <c r="I300" s="32">
        <f>I302+I304+I306+I308+I310+I312+I314+I316+I318+I320</f>
        <v>0</v>
      </c>
      <c r="J300" s="34">
        <f t="shared" si="117"/>
        <v>40195.799999999996</v>
      </c>
      <c r="K300" s="57">
        <f>K302+K304+K306+K308+K310+K312+K314+K316+K318+K320</f>
        <v>0</v>
      </c>
      <c r="L300" s="32">
        <f>L302+L304+L306+L308+L310+L312+L314+L316+L318+L320</f>
        <v>0</v>
      </c>
      <c r="M300" s="34">
        <f t="shared" si="116"/>
        <v>0</v>
      </c>
      <c r="N300" s="57">
        <f>N302+N304+N306+N308+N310+N312+N314+N316+N318+N320</f>
        <v>0</v>
      </c>
      <c r="O300" s="32">
        <f>O302+O304+O306+O308+O310+O312+O314+O316+O318+O320</f>
        <v>0</v>
      </c>
      <c r="P300" s="33">
        <f t="shared" si="113"/>
        <v>0</v>
      </c>
      <c r="Q300" s="65">
        <f t="shared" si="114"/>
        <v>40195.799999999996</v>
      </c>
    </row>
    <row r="301" spans="1:17" ht="12.75" customHeight="1" x14ac:dyDescent="0.2">
      <c r="A301" s="111"/>
      <c r="B301" s="113" t="s">
        <v>236</v>
      </c>
      <c r="C301" s="115" t="s">
        <v>237</v>
      </c>
      <c r="D301" s="36"/>
      <c r="E301" s="37">
        <v>0</v>
      </c>
      <c r="F301" s="38">
        <v>0</v>
      </c>
      <c r="G301" s="38">
        <v>2000</v>
      </c>
      <c r="H301" s="38">
        <v>0</v>
      </c>
      <c r="I301" s="38">
        <v>0</v>
      </c>
      <c r="J301" s="40">
        <f t="shared" si="117"/>
        <v>2000</v>
      </c>
      <c r="K301" s="44">
        <v>0</v>
      </c>
      <c r="L301" s="38">
        <v>0</v>
      </c>
      <c r="M301" s="40">
        <f t="shared" si="116"/>
        <v>0</v>
      </c>
      <c r="N301" s="44">
        <v>0</v>
      </c>
      <c r="O301" s="38">
        <v>0</v>
      </c>
      <c r="P301" s="39">
        <f t="shared" si="113"/>
        <v>0</v>
      </c>
      <c r="Q301" s="66">
        <f t="shared" si="114"/>
        <v>2000</v>
      </c>
    </row>
    <row r="302" spans="1:17" x14ac:dyDescent="0.2">
      <c r="A302" s="111"/>
      <c r="B302" s="113"/>
      <c r="C302" s="115"/>
      <c r="D302" s="36"/>
      <c r="E302" s="42"/>
      <c r="F302" s="43"/>
      <c r="G302" s="43">
        <v>1109</v>
      </c>
      <c r="H302" s="43"/>
      <c r="I302" s="43"/>
      <c r="J302" s="34">
        <f t="shared" si="117"/>
        <v>1109</v>
      </c>
      <c r="K302" s="55"/>
      <c r="L302" s="43"/>
      <c r="M302" s="34">
        <f t="shared" si="116"/>
        <v>0</v>
      </c>
      <c r="N302" s="55"/>
      <c r="O302" s="43"/>
      <c r="P302" s="33">
        <f t="shared" si="113"/>
        <v>0</v>
      </c>
      <c r="Q302" s="65">
        <f t="shared" si="114"/>
        <v>1109</v>
      </c>
    </row>
    <row r="303" spans="1:17" x14ac:dyDescent="0.2">
      <c r="A303" s="111"/>
      <c r="B303" s="113" t="s">
        <v>238</v>
      </c>
      <c r="C303" s="115" t="s">
        <v>239</v>
      </c>
      <c r="D303" s="36"/>
      <c r="E303" s="37">
        <v>0</v>
      </c>
      <c r="F303" s="38">
        <v>0</v>
      </c>
      <c r="G303" s="38">
        <v>5800</v>
      </c>
      <c r="H303" s="38">
        <v>0</v>
      </c>
      <c r="I303" s="38">
        <v>0</v>
      </c>
      <c r="J303" s="40">
        <f t="shared" si="117"/>
        <v>5800</v>
      </c>
      <c r="K303" s="44">
        <v>0</v>
      </c>
      <c r="L303" s="38">
        <v>0</v>
      </c>
      <c r="M303" s="40">
        <f t="shared" si="116"/>
        <v>0</v>
      </c>
      <c r="N303" s="44">
        <v>0</v>
      </c>
      <c r="O303" s="38">
        <v>0</v>
      </c>
      <c r="P303" s="39">
        <f t="shared" si="113"/>
        <v>0</v>
      </c>
      <c r="Q303" s="66">
        <f t="shared" si="114"/>
        <v>5800</v>
      </c>
    </row>
    <row r="304" spans="1:17" x14ac:dyDescent="0.2">
      <c r="A304" s="111"/>
      <c r="B304" s="113"/>
      <c r="C304" s="115"/>
      <c r="D304" s="36"/>
      <c r="E304" s="42"/>
      <c r="F304" s="43"/>
      <c r="G304" s="43">
        <v>3159.8</v>
      </c>
      <c r="H304" s="43"/>
      <c r="I304" s="43"/>
      <c r="J304" s="34">
        <f t="shared" si="117"/>
        <v>3159.8</v>
      </c>
      <c r="K304" s="55"/>
      <c r="L304" s="43"/>
      <c r="M304" s="34">
        <f t="shared" si="116"/>
        <v>0</v>
      </c>
      <c r="N304" s="55"/>
      <c r="O304" s="43"/>
      <c r="P304" s="33">
        <f t="shared" si="113"/>
        <v>0</v>
      </c>
      <c r="Q304" s="65">
        <f t="shared" si="114"/>
        <v>3159.8</v>
      </c>
    </row>
    <row r="305" spans="1:17" x14ac:dyDescent="0.2">
      <c r="A305" s="111"/>
      <c r="B305" s="113" t="s">
        <v>240</v>
      </c>
      <c r="C305" s="115" t="s">
        <v>241</v>
      </c>
      <c r="D305" s="36"/>
      <c r="E305" s="37">
        <v>0</v>
      </c>
      <c r="F305" s="38">
        <v>0</v>
      </c>
      <c r="G305" s="38">
        <v>1500</v>
      </c>
      <c r="H305" s="38">
        <v>0</v>
      </c>
      <c r="I305" s="38">
        <v>0</v>
      </c>
      <c r="J305" s="40">
        <f t="shared" si="117"/>
        <v>1500</v>
      </c>
      <c r="K305" s="44">
        <v>0</v>
      </c>
      <c r="L305" s="38">
        <v>0</v>
      </c>
      <c r="M305" s="40">
        <f t="shared" si="116"/>
        <v>0</v>
      </c>
      <c r="N305" s="44">
        <v>0</v>
      </c>
      <c r="O305" s="38">
        <v>0</v>
      </c>
      <c r="P305" s="39">
        <f t="shared" si="113"/>
        <v>0</v>
      </c>
      <c r="Q305" s="66">
        <f t="shared" si="114"/>
        <v>1500</v>
      </c>
    </row>
    <row r="306" spans="1:17" x14ac:dyDescent="0.2">
      <c r="A306" s="111"/>
      <c r="B306" s="113"/>
      <c r="C306" s="115"/>
      <c r="D306" s="36"/>
      <c r="E306" s="42"/>
      <c r="F306" s="43"/>
      <c r="G306" s="43">
        <v>1084.55</v>
      </c>
      <c r="H306" s="43"/>
      <c r="I306" s="43"/>
      <c r="J306" s="34">
        <f t="shared" si="117"/>
        <v>1084.55</v>
      </c>
      <c r="K306" s="55"/>
      <c r="L306" s="43"/>
      <c r="M306" s="34">
        <f t="shared" si="116"/>
        <v>0</v>
      </c>
      <c r="N306" s="55"/>
      <c r="O306" s="43"/>
      <c r="P306" s="33">
        <f t="shared" si="113"/>
        <v>0</v>
      </c>
      <c r="Q306" s="65">
        <f t="shared" si="114"/>
        <v>1084.55</v>
      </c>
    </row>
    <row r="307" spans="1:17" x14ac:dyDescent="0.2">
      <c r="A307" s="111"/>
      <c r="B307" s="113" t="s">
        <v>242</v>
      </c>
      <c r="C307" s="115" t="s">
        <v>243</v>
      </c>
      <c r="D307" s="36"/>
      <c r="E307" s="37">
        <v>0</v>
      </c>
      <c r="F307" s="38">
        <v>0</v>
      </c>
      <c r="G307" s="38">
        <v>106</v>
      </c>
      <c r="H307" s="38">
        <v>0</v>
      </c>
      <c r="I307" s="38">
        <v>0</v>
      </c>
      <c r="J307" s="40">
        <f t="shared" si="117"/>
        <v>106</v>
      </c>
      <c r="K307" s="44">
        <v>0</v>
      </c>
      <c r="L307" s="38">
        <v>0</v>
      </c>
      <c r="M307" s="40">
        <f t="shared" si="116"/>
        <v>0</v>
      </c>
      <c r="N307" s="44">
        <v>0</v>
      </c>
      <c r="O307" s="38">
        <v>0</v>
      </c>
      <c r="P307" s="39">
        <f t="shared" si="113"/>
        <v>0</v>
      </c>
      <c r="Q307" s="66">
        <f t="shared" si="114"/>
        <v>106</v>
      </c>
    </row>
    <row r="308" spans="1:17" x14ac:dyDescent="0.2">
      <c r="A308" s="111"/>
      <c r="B308" s="113"/>
      <c r="C308" s="115"/>
      <c r="D308" s="36"/>
      <c r="E308" s="42"/>
      <c r="F308" s="43"/>
      <c r="G308" s="43">
        <v>100.55</v>
      </c>
      <c r="H308" s="43"/>
      <c r="I308" s="43"/>
      <c r="J308" s="34">
        <f t="shared" si="117"/>
        <v>100.55</v>
      </c>
      <c r="K308" s="55"/>
      <c r="L308" s="43"/>
      <c r="M308" s="34">
        <f t="shared" si="116"/>
        <v>0</v>
      </c>
      <c r="N308" s="55"/>
      <c r="O308" s="43"/>
      <c r="P308" s="33">
        <f t="shared" si="113"/>
        <v>0</v>
      </c>
      <c r="Q308" s="65">
        <f t="shared" si="114"/>
        <v>100.55</v>
      </c>
    </row>
    <row r="309" spans="1:17" x14ac:dyDescent="0.2">
      <c r="A309" s="111"/>
      <c r="B309" s="113" t="s">
        <v>244</v>
      </c>
      <c r="C309" s="115" t="s">
        <v>245</v>
      </c>
      <c r="D309" s="36"/>
      <c r="E309" s="37">
        <v>0</v>
      </c>
      <c r="F309" s="38">
        <v>0</v>
      </c>
      <c r="G309" s="38">
        <v>2300</v>
      </c>
      <c r="H309" s="38">
        <v>0</v>
      </c>
      <c r="I309" s="38">
        <v>0</v>
      </c>
      <c r="J309" s="40">
        <f t="shared" si="117"/>
        <v>2300</v>
      </c>
      <c r="K309" s="44">
        <v>0</v>
      </c>
      <c r="L309" s="38">
        <v>0</v>
      </c>
      <c r="M309" s="40">
        <f t="shared" si="116"/>
        <v>0</v>
      </c>
      <c r="N309" s="44">
        <v>0</v>
      </c>
      <c r="O309" s="38">
        <v>0</v>
      </c>
      <c r="P309" s="39">
        <f t="shared" si="113"/>
        <v>0</v>
      </c>
      <c r="Q309" s="66">
        <f t="shared" si="114"/>
        <v>2300</v>
      </c>
    </row>
    <row r="310" spans="1:17" x14ac:dyDescent="0.2">
      <c r="A310" s="111"/>
      <c r="B310" s="113"/>
      <c r="C310" s="115"/>
      <c r="D310" s="36"/>
      <c r="E310" s="42"/>
      <c r="F310" s="43"/>
      <c r="G310" s="43">
        <v>2531.5</v>
      </c>
      <c r="H310" s="43"/>
      <c r="I310" s="43"/>
      <c r="J310" s="34">
        <f t="shared" si="117"/>
        <v>2531.5</v>
      </c>
      <c r="K310" s="55"/>
      <c r="L310" s="43"/>
      <c r="M310" s="34">
        <f t="shared" si="116"/>
        <v>0</v>
      </c>
      <c r="N310" s="55"/>
      <c r="O310" s="43"/>
      <c r="P310" s="33">
        <f t="shared" si="113"/>
        <v>0</v>
      </c>
      <c r="Q310" s="65">
        <f t="shared" si="114"/>
        <v>2531.5</v>
      </c>
    </row>
    <row r="311" spans="1:17" ht="12.75" customHeight="1" x14ac:dyDescent="0.2">
      <c r="A311" s="111"/>
      <c r="B311" s="113" t="s">
        <v>246</v>
      </c>
      <c r="C311" s="115" t="s">
        <v>247</v>
      </c>
      <c r="D311" s="36"/>
      <c r="E311" s="37">
        <v>0</v>
      </c>
      <c r="F311" s="38">
        <v>0</v>
      </c>
      <c r="G311" s="38">
        <v>13700</v>
      </c>
      <c r="H311" s="38">
        <v>0</v>
      </c>
      <c r="I311" s="38">
        <v>0</v>
      </c>
      <c r="J311" s="40">
        <f t="shared" si="117"/>
        <v>13700</v>
      </c>
      <c r="K311" s="44">
        <v>0</v>
      </c>
      <c r="L311" s="38">
        <v>0</v>
      </c>
      <c r="M311" s="40">
        <f t="shared" si="116"/>
        <v>0</v>
      </c>
      <c r="N311" s="44">
        <v>0</v>
      </c>
      <c r="O311" s="38">
        <v>0</v>
      </c>
      <c r="P311" s="39">
        <f t="shared" si="113"/>
        <v>0</v>
      </c>
      <c r="Q311" s="66">
        <f t="shared" si="114"/>
        <v>13700</v>
      </c>
    </row>
    <row r="312" spans="1:17" x14ac:dyDescent="0.2">
      <c r="A312" s="111"/>
      <c r="B312" s="113"/>
      <c r="C312" s="115"/>
      <c r="D312" s="36"/>
      <c r="E312" s="42"/>
      <c r="F312" s="43"/>
      <c r="G312" s="43">
        <v>13595.88</v>
      </c>
      <c r="H312" s="43"/>
      <c r="I312" s="43"/>
      <c r="J312" s="34">
        <f t="shared" si="117"/>
        <v>13595.88</v>
      </c>
      <c r="K312" s="55"/>
      <c r="L312" s="43"/>
      <c r="M312" s="34">
        <f t="shared" si="116"/>
        <v>0</v>
      </c>
      <c r="N312" s="55"/>
      <c r="O312" s="43"/>
      <c r="P312" s="33">
        <f t="shared" si="113"/>
        <v>0</v>
      </c>
      <c r="Q312" s="65">
        <f t="shared" si="114"/>
        <v>13595.88</v>
      </c>
    </row>
    <row r="313" spans="1:17" ht="12.75" customHeight="1" x14ac:dyDescent="0.2">
      <c r="A313" s="111"/>
      <c r="B313" s="113" t="s">
        <v>248</v>
      </c>
      <c r="C313" s="115" t="s">
        <v>249</v>
      </c>
      <c r="D313" s="36"/>
      <c r="E313" s="37">
        <v>0</v>
      </c>
      <c r="F313" s="38">
        <v>0</v>
      </c>
      <c r="G313" s="38">
        <v>7200</v>
      </c>
      <c r="H313" s="38">
        <v>0</v>
      </c>
      <c r="I313" s="38">
        <v>0</v>
      </c>
      <c r="J313" s="40">
        <f t="shared" si="117"/>
        <v>7200</v>
      </c>
      <c r="K313" s="44">
        <v>0</v>
      </c>
      <c r="L313" s="38">
        <v>0</v>
      </c>
      <c r="M313" s="40">
        <f t="shared" si="116"/>
        <v>0</v>
      </c>
      <c r="N313" s="44">
        <v>0</v>
      </c>
      <c r="O313" s="38">
        <v>0</v>
      </c>
      <c r="P313" s="39">
        <f t="shared" si="113"/>
        <v>0</v>
      </c>
      <c r="Q313" s="66">
        <f t="shared" si="114"/>
        <v>7200</v>
      </c>
    </row>
    <row r="314" spans="1:17" x14ac:dyDescent="0.2">
      <c r="A314" s="111"/>
      <c r="B314" s="113"/>
      <c r="C314" s="115"/>
      <c r="D314" s="36"/>
      <c r="E314" s="42"/>
      <c r="F314" s="43"/>
      <c r="G314" s="43">
        <v>5196.05</v>
      </c>
      <c r="H314" s="43"/>
      <c r="I314" s="43"/>
      <c r="J314" s="34">
        <f t="shared" si="117"/>
        <v>5196.05</v>
      </c>
      <c r="K314" s="55"/>
      <c r="L314" s="43"/>
      <c r="M314" s="34">
        <f t="shared" si="116"/>
        <v>0</v>
      </c>
      <c r="N314" s="55"/>
      <c r="O314" s="43"/>
      <c r="P314" s="33">
        <f t="shared" si="113"/>
        <v>0</v>
      </c>
      <c r="Q314" s="65">
        <f t="shared" si="114"/>
        <v>5196.05</v>
      </c>
    </row>
    <row r="315" spans="1:17" x14ac:dyDescent="0.2">
      <c r="A315" s="111"/>
      <c r="B315" s="113" t="s">
        <v>250</v>
      </c>
      <c r="C315" s="115" t="s">
        <v>251</v>
      </c>
      <c r="D315" s="36"/>
      <c r="E315" s="37">
        <v>0</v>
      </c>
      <c r="F315" s="38">
        <v>0</v>
      </c>
      <c r="G315" s="38">
        <v>3000</v>
      </c>
      <c r="H315" s="38">
        <v>0</v>
      </c>
      <c r="I315" s="38">
        <v>0</v>
      </c>
      <c r="J315" s="40">
        <f t="shared" si="117"/>
        <v>3000</v>
      </c>
      <c r="K315" s="44">
        <v>0</v>
      </c>
      <c r="L315" s="38">
        <v>0</v>
      </c>
      <c r="M315" s="40">
        <f t="shared" si="116"/>
        <v>0</v>
      </c>
      <c r="N315" s="44">
        <v>0</v>
      </c>
      <c r="O315" s="38">
        <v>0</v>
      </c>
      <c r="P315" s="39">
        <f t="shared" si="113"/>
        <v>0</v>
      </c>
      <c r="Q315" s="66">
        <f t="shared" si="114"/>
        <v>3000</v>
      </c>
    </row>
    <row r="316" spans="1:17" x14ac:dyDescent="0.2">
      <c r="A316" s="111"/>
      <c r="B316" s="113"/>
      <c r="C316" s="115"/>
      <c r="D316" s="36"/>
      <c r="E316" s="42"/>
      <c r="F316" s="43"/>
      <c r="G316" s="43">
        <v>1710.48</v>
      </c>
      <c r="H316" s="43"/>
      <c r="I316" s="43"/>
      <c r="J316" s="34">
        <f t="shared" si="117"/>
        <v>1710.48</v>
      </c>
      <c r="K316" s="55"/>
      <c r="L316" s="43"/>
      <c r="M316" s="34">
        <f t="shared" si="116"/>
        <v>0</v>
      </c>
      <c r="N316" s="55"/>
      <c r="O316" s="43"/>
      <c r="P316" s="33">
        <f t="shared" si="113"/>
        <v>0</v>
      </c>
      <c r="Q316" s="65">
        <f t="shared" si="114"/>
        <v>1710.48</v>
      </c>
    </row>
    <row r="317" spans="1:17" ht="12.75" customHeight="1" x14ac:dyDescent="0.2">
      <c r="A317" s="111"/>
      <c r="B317" s="113" t="s">
        <v>252</v>
      </c>
      <c r="C317" s="115" t="s">
        <v>253</v>
      </c>
      <c r="D317" s="36"/>
      <c r="E317" s="37">
        <v>0</v>
      </c>
      <c r="F317" s="38">
        <v>0</v>
      </c>
      <c r="G317" s="38">
        <v>16000</v>
      </c>
      <c r="H317" s="38">
        <v>0</v>
      </c>
      <c r="I317" s="38">
        <v>0</v>
      </c>
      <c r="J317" s="40">
        <f t="shared" si="117"/>
        <v>16000</v>
      </c>
      <c r="K317" s="44">
        <v>0</v>
      </c>
      <c r="L317" s="38">
        <v>0</v>
      </c>
      <c r="M317" s="40">
        <f t="shared" si="116"/>
        <v>0</v>
      </c>
      <c r="N317" s="44">
        <v>0</v>
      </c>
      <c r="O317" s="38">
        <v>0</v>
      </c>
      <c r="P317" s="39">
        <f t="shared" si="113"/>
        <v>0</v>
      </c>
      <c r="Q317" s="66">
        <f t="shared" si="114"/>
        <v>16000</v>
      </c>
    </row>
    <row r="318" spans="1:17" x14ac:dyDescent="0.2">
      <c r="A318" s="111"/>
      <c r="B318" s="113"/>
      <c r="C318" s="115"/>
      <c r="D318" s="36"/>
      <c r="E318" s="42"/>
      <c r="F318" s="43"/>
      <c r="G318" s="43">
        <v>10711.9</v>
      </c>
      <c r="H318" s="43"/>
      <c r="I318" s="43"/>
      <c r="J318" s="34">
        <f t="shared" si="117"/>
        <v>10711.9</v>
      </c>
      <c r="K318" s="55"/>
      <c r="L318" s="43"/>
      <c r="M318" s="34">
        <f t="shared" si="116"/>
        <v>0</v>
      </c>
      <c r="N318" s="55"/>
      <c r="O318" s="43"/>
      <c r="P318" s="33">
        <f t="shared" si="113"/>
        <v>0</v>
      </c>
      <c r="Q318" s="65">
        <f t="shared" si="114"/>
        <v>10711.9</v>
      </c>
    </row>
    <row r="319" spans="1:17" x14ac:dyDescent="0.2">
      <c r="A319" s="111"/>
      <c r="B319" s="113" t="s">
        <v>254</v>
      </c>
      <c r="C319" s="115" t="s">
        <v>255</v>
      </c>
      <c r="D319" s="36"/>
      <c r="E319" s="37">
        <v>0</v>
      </c>
      <c r="F319" s="38">
        <v>0</v>
      </c>
      <c r="G319" s="38">
        <v>0</v>
      </c>
      <c r="H319" s="38">
        <v>0</v>
      </c>
      <c r="I319" s="38">
        <v>0</v>
      </c>
      <c r="J319" s="40">
        <f t="shared" si="117"/>
        <v>0</v>
      </c>
      <c r="K319" s="44">
        <v>0</v>
      </c>
      <c r="L319" s="38">
        <v>0</v>
      </c>
      <c r="M319" s="40">
        <f t="shared" si="116"/>
        <v>0</v>
      </c>
      <c r="N319" s="44">
        <v>0</v>
      </c>
      <c r="O319" s="38">
        <v>0</v>
      </c>
      <c r="P319" s="39">
        <f t="shared" si="113"/>
        <v>0</v>
      </c>
      <c r="Q319" s="66">
        <f t="shared" si="114"/>
        <v>0</v>
      </c>
    </row>
    <row r="320" spans="1:17" x14ac:dyDescent="0.2">
      <c r="A320" s="111"/>
      <c r="B320" s="113"/>
      <c r="C320" s="115"/>
      <c r="D320" s="36"/>
      <c r="E320" s="42"/>
      <c r="F320" s="43"/>
      <c r="G320" s="43"/>
      <c r="H320" s="43"/>
      <c r="I320" s="43"/>
      <c r="J320" s="34">
        <f t="shared" si="117"/>
        <v>0</v>
      </c>
      <c r="K320" s="55"/>
      <c r="L320" s="43"/>
      <c r="M320" s="34">
        <f t="shared" si="116"/>
        <v>0</v>
      </c>
      <c r="N320" s="55"/>
      <c r="O320" s="43"/>
      <c r="P320" s="33">
        <f t="shared" si="113"/>
        <v>0</v>
      </c>
      <c r="Q320" s="65">
        <f t="shared" si="114"/>
        <v>0</v>
      </c>
    </row>
    <row r="321" spans="1:17" x14ac:dyDescent="0.2">
      <c r="A321" s="111"/>
      <c r="B321" s="113" t="s">
        <v>256</v>
      </c>
      <c r="C321" s="115" t="s">
        <v>257</v>
      </c>
      <c r="D321" s="36"/>
      <c r="E321" s="37">
        <v>0</v>
      </c>
      <c r="F321" s="38">
        <v>0</v>
      </c>
      <c r="G321" s="38">
        <v>1001</v>
      </c>
      <c r="H321" s="38">
        <v>0</v>
      </c>
      <c r="I321" s="38">
        <v>0</v>
      </c>
      <c r="J321" s="40">
        <f t="shared" si="117"/>
        <v>1001</v>
      </c>
      <c r="K321" s="44">
        <v>0</v>
      </c>
      <c r="L321" s="38">
        <v>0</v>
      </c>
      <c r="M321" s="40">
        <f t="shared" si="116"/>
        <v>0</v>
      </c>
      <c r="N321" s="44">
        <v>0</v>
      </c>
      <c r="O321" s="38">
        <v>0</v>
      </c>
      <c r="P321" s="39">
        <f t="shared" si="113"/>
        <v>0</v>
      </c>
      <c r="Q321" s="66">
        <f t="shared" si="114"/>
        <v>1001</v>
      </c>
    </row>
    <row r="322" spans="1:17" x14ac:dyDescent="0.2">
      <c r="A322" s="111"/>
      <c r="B322" s="113"/>
      <c r="C322" s="115"/>
      <c r="D322" s="36"/>
      <c r="E322" s="42"/>
      <c r="F322" s="43"/>
      <c r="G322" s="43">
        <v>996.09</v>
      </c>
      <c r="H322" s="43"/>
      <c r="I322" s="43"/>
      <c r="J322" s="34">
        <f t="shared" si="117"/>
        <v>996.09</v>
      </c>
      <c r="K322" s="55"/>
      <c r="L322" s="43"/>
      <c r="M322" s="34">
        <f t="shared" si="116"/>
        <v>0</v>
      </c>
      <c r="N322" s="55"/>
      <c r="O322" s="43"/>
      <c r="P322" s="33">
        <f t="shared" si="113"/>
        <v>0</v>
      </c>
      <c r="Q322" s="65">
        <f t="shared" si="114"/>
        <v>996.09</v>
      </c>
    </row>
    <row r="323" spans="1:17" x14ac:dyDescent="0.2">
      <c r="A323" s="111" t="s">
        <v>212</v>
      </c>
      <c r="B323" s="113"/>
      <c r="C323" s="115" t="s">
        <v>258</v>
      </c>
      <c r="D323" s="36"/>
      <c r="E323" s="37">
        <v>0</v>
      </c>
      <c r="F323" s="38">
        <v>0</v>
      </c>
      <c r="G323" s="38">
        <v>0</v>
      </c>
      <c r="H323" s="38">
        <v>8506</v>
      </c>
      <c r="I323" s="38">
        <v>0</v>
      </c>
      <c r="J323" s="40">
        <f t="shared" si="117"/>
        <v>8506</v>
      </c>
      <c r="K323" s="44">
        <v>0</v>
      </c>
      <c r="L323" s="38">
        <v>0</v>
      </c>
      <c r="M323" s="40">
        <f t="shared" si="116"/>
        <v>0</v>
      </c>
      <c r="N323" s="44">
        <v>0</v>
      </c>
      <c r="O323" s="38">
        <v>0</v>
      </c>
      <c r="P323" s="39">
        <f t="shared" si="113"/>
        <v>0</v>
      </c>
      <c r="Q323" s="66">
        <f t="shared" si="114"/>
        <v>8506</v>
      </c>
    </row>
    <row r="324" spans="1:17" x14ac:dyDescent="0.2">
      <c r="A324" s="111"/>
      <c r="B324" s="113"/>
      <c r="C324" s="115"/>
      <c r="D324" s="36"/>
      <c r="E324" s="42"/>
      <c r="F324" s="43"/>
      <c r="G324" s="43"/>
      <c r="H324" s="43">
        <v>6379.38</v>
      </c>
      <c r="I324" s="43"/>
      <c r="J324" s="34">
        <f t="shared" si="117"/>
        <v>6379.38</v>
      </c>
      <c r="K324" s="55"/>
      <c r="L324" s="43"/>
      <c r="M324" s="34">
        <f t="shared" si="116"/>
        <v>0</v>
      </c>
      <c r="N324" s="55"/>
      <c r="O324" s="43"/>
      <c r="P324" s="33">
        <f t="shared" si="113"/>
        <v>0</v>
      </c>
      <c r="Q324" s="65">
        <f t="shared" si="114"/>
        <v>6379.38</v>
      </c>
    </row>
    <row r="325" spans="1:17" x14ac:dyDescent="0.2">
      <c r="A325" s="111" t="s">
        <v>212</v>
      </c>
      <c r="B325" s="113"/>
      <c r="C325" s="115" t="s">
        <v>291</v>
      </c>
      <c r="D325" s="36"/>
      <c r="E325" s="37">
        <v>0</v>
      </c>
      <c r="F325" s="38">
        <v>0</v>
      </c>
      <c r="G325" s="38">
        <v>0</v>
      </c>
      <c r="H325" s="38">
        <v>650</v>
      </c>
      <c r="I325" s="38">
        <v>0</v>
      </c>
      <c r="J325" s="40">
        <f t="shared" si="117"/>
        <v>650</v>
      </c>
      <c r="K325" s="44">
        <v>0</v>
      </c>
      <c r="L325" s="38">
        <v>0</v>
      </c>
      <c r="M325" s="40">
        <f t="shared" si="116"/>
        <v>0</v>
      </c>
      <c r="N325" s="44">
        <v>0</v>
      </c>
      <c r="O325" s="38">
        <v>0</v>
      </c>
      <c r="P325" s="39">
        <f t="shared" si="113"/>
        <v>0</v>
      </c>
      <c r="Q325" s="66">
        <f t="shared" si="114"/>
        <v>650</v>
      </c>
    </row>
    <row r="326" spans="1:17" x14ac:dyDescent="0.2">
      <c r="A326" s="111"/>
      <c r="B326" s="113"/>
      <c r="C326" s="115"/>
      <c r="D326" s="36"/>
      <c r="E326" s="42"/>
      <c r="F326" s="43"/>
      <c r="G326" s="43"/>
      <c r="H326" s="43">
        <v>710.51</v>
      </c>
      <c r="I326" s="43"/>
      <c r="J326" s="34">
        <f t="shared" si="117"/>
        <v>710.51</v>
      </c>
      <c r="K326" s="55"/>
      <c r="L326" s="43"/>
      <c r="M326" s="34">
        <f t="shared" si="116"/>
        <v>0</v>
      </c>
      <c r="N326" s="55"/>
      <c r="O326" s="43"/>
      <c r="P326" s="33">
        <f t="shared" si="113"/>
        <v>0</v>
      </c>
      <c r="Q326" s="65">
        <f t="shared" si="114"/>
        <v>710.51</v>
      </c>
    </row>
    <row r="327" spans="1:17" x14ac:dyDescent="0.2">
      <c r="A327" s="111" t="s">
        <v>212</v>
      </c>
      <c r="B327" s="113"/>
      <c r="C327" s="115" t="s">
        <v>211</v>
      </c>
      <c r="D327" s="36" t="s">
        <v>120</v>
      </c>
      <c r="E327" s="37">
        <v>0</v>
      </c>
      <c r="F327" s="38">
        <v>0</v>
      </c>
      <c r="G327" s="38">
        <v>0</v>
      </c>
      <c r="H327" s="38">
        <v>0</v>
      </c>
      <c r="I327" s="38">
        <v>0</v>
      </c>
      <c r="J327" s="40">
        <f t="shared" si="117"/>
        <v>0</v>
      </c>
      <c r="K327" s="44">
        <v>810</v>
      </c>
      <c r="L327" s="38">
        <v>0</v>
      </c>
      <c r="M327" s="40">
        <f t="shared" si="116"/>
        <v>810</v>
      </c>
      <c r="N327" s="44">
        <v>0</v>
      </c>
      <c r="O327" s="38">
        <v>0</v>
      </c>
      <c r="P327" s="39">
        <f t="shared" si="113"/>
        <v>0</v>
      </c>
      <c r="Q327" s="66">
        <f t="shared" si="114"/>
        <v>810</v>
      </c>
    </row>
    <row r="328" spans="1:17" ht="13.5" thickBot="1" x14ac:dyDescent="0.25">
      <c r="A328" s="112"/>
      <c r="B328" s="114"/>
      <c r="C328" s="116"/>
      <c r="D328" s="67"/>
      <c r="E328" s="51"/>
      <c r="F328" s="45"/>
      <c r="G328" s="45"/>
      <c r="H328" s="45"/>
      <c r="I328" s="45"/>
      <c r="J328" s="24">
        <f>SUM(E328:I328)</f>
        <v>0</v>
      </c>
      <c r="K328" s="56">
        <v>806.4</v>
      </c>
      <c r="L328" s="45"/>
      <c r="M328" s="24">
        <f>SUM(K328:L328)</f>
        <v>806.4</v>
      </c>
      <c r="N328" s="56"/>
      <c r="O328" s="45"/>
      <c r="P328" s="23">
        <f>SUM(N328:O328)</f>
        <v>0</v>
      </c>
      <c r="Q328" s="63">
        <f t="shared" si="114"/>
        <v>806.4</v>
      </c>
    </row>
  </sheetData>
  <sheetProtection sheet="1" objects="1" scenarios="1"/>
  <mergeCells count="499"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C254:C255"/>
    <mergeCell ref="C256:C257"/>
    <mergeCell ref="D8:D9"/>
    <mergeCell ref="D36:D37"/>
    <mergeCell ref="D116:D117"/>
    <mergeCell ref="D133:D134"/>
    <mergeCell ref="D22:D23"/>
    <mergeCell ref="D39:D40"/>
    <mergeCell ref="D28:D29"/>
    <mergeCell ref="C218:C219"/>
    <mergeCell ref="C241:C242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35:A136"/>
    <mergeCell ref="B135:B136"/>
    <mergeCell ref="C135:C136"/>
    <mergeCell ref="A137:A138"/>
    <mergeCell ref="B137:B138"/>
    <mergeCell ref="C137:C138"/>
    <mergeCell ref="A130:A131"/>
    <mergeCell ref="B130:B131"/>
    <mergeCell ref="C130:C131"/>
    <mergeCell ref="A133:B134"/>
    <mergeCell ref="C133:C134"/>
    <mergeCell ref="A143:A144"/>
    <mergeCell ref="B143:B144"/>
    <mergeCell ref="C143:C144"/>
    <mergeCell ref="A146:B147"/>
    <mergeCell ref="C146:C147"/>
    <mergeCell ref="D146:D147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61:A162"/>
    <mergeCell ref="B161:B162"/>
    <mergeCell ref="C161:C162"/>
    <mergeCell ref="A163:A164"/>
    <mergeCell ref="B163:B164"/>
    <mergeCell ref="C163:C164"/>
    <mergeCell ref="A157:B158"/>
    <mergeCell ref="C157:C158"/>
    <mergeCell ref="D157:D158"/>
    <mergeCell ref="A159:A160"/>
    <mergeCell ref="B159:B160"/>
    <mergeCell ref="C159:C160"/>
    <mergeCell ref="D169:D170"/>
    <mergeCell ref="A171:A172"/>
    <mergeCell ref="B171:B172"/>
    <mergeCell ref="C171:C172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C184:C185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A184:B185"/>
    <mergeCell ref="A190:A191"/>
    <mergeCell ref="B190:B191"/>
    <mergeCell ref="C190:C191"/>
    <mergeCell ref="A192:A193"/>
    <mergeCell ref="B192:B193"/>
    <mergeCell ref="C192:C193"/>
    <mergeCell ref="A186:A187"/>
    <mergeCell ref="B186:B187"/>
    <mergeCell ref="C186:C187"/>
    <mergeCell ref="A188:A189"/>
    <mergeCell ref="B188:B189"/>
    <mergeCell ref="C188:C189"/>
    <mergeCell ref="A198:A199"/>
    <mergeCell ref="B198:B199"/>
    <mergeCell ref="C198:C199"/>
    <mergeCell ref="A200:A201"/>
    <mergeCell ref="B200:B201"/>
    <mergeCell ref="C200:C201"/>
    <mergeCell ref="A194:A195"/>
    <mergeCell ref="B194:B195"/>
    <mergeCell ref="C194:C195"/>
    <mergeCell ref="A196:A197"/>
    <mergeCell ref="B196:B197"/>
    <mergeCell ref="C196:C19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227:A228"/>
    <mergeCell ref="B227:B228"/>
    <mergeCell ref="C227:C228"/>
    <mergeCell ref="A229:A230"/>
    <mergeCell ref="B229:B230"/>
    <mergeCell ref="C229:C230"/>
    <mergeCell ref="A218:A219"/>
    <mergeCell ref="B218:B219"/>
    <mergeCell ref="C225:C226"/>
    <mergeCell ref="A235:A236"/>
    <mergeCell ref="B235:B236"/>
    <mergeCell ref="C235:C236"/>
    <mergeCell ref="A237:A238"/>
    <mergeCell ref="B237:B238"/>
    <mergeCell ref="C237:C238"/>
    <mergeCell ref="A241:A242"/>
    <mergeCell ref="B241:B242"/>
    <mergeCell ref="A231:A232"/>
    <mergeCell ref="B231:B232"/>
    <mergeCell ref="C231:C232"/>
    <mergeCell ref="A233:A234"/>
    <mergeCell ref="B233:B234"/>
    <mergeCell ref="C233:C234"/>
    <mergeCell ref="A243:A244"/>
    <mergeCell ref="B243:B244"/>
    <mergeCell ref="C243:C244"/>
    <mergeCell ref="A245:A246"/>
    <mergeCell ref="B245:B246"/>
    <mergeCell ref="C245:C246"/>
    <mergeCell ref="A248:B249"/>
    <mergeCell ref="A239:A240"/>
    <mergeCell ref="B239:B240"/>
    <mergeCell ref="C239:C240"/>
    <mergeCell ref="A252:A253"/>
    <mergeCell ref="B252:B253"/>
    <mergeCell ref="C252:C253"/>
    <mergeCell ref="A254:A255"/>
    <mergeCell ref="B254:B255"/>
    <mergeCell ref="A256:A257"/>
    <mergeCell ref="B256:B257"/>
    <mergeCell ref="C248:C249"/>
    <mergeCell ref="A250:A251"/>
    <mergeCell ref="B250:B251"/>
    <mergeCell ref="C250:C251"/>
    <mergeCell ref="C269:C270"/>
    <mergeCell ref="A260:A261"/>
    <mergeCell ref="B260:B261"/>
    <mergeCell ref="C260:C261"/>
    <mergeCell ref="A262:A263"/>
    <mergeCell ref="B262:B263"/>
    <mergeCell ref="C262:C263"/>
    <mergeCell ref="A258:A259"/>
    <mergeCell ref="B258:B259"/>
    <mergeCell ref="C258:C259"/>
    <mergeCell ref="A275:A276"/>
    <mergeCell ref="B275:B276"/>
    <mergeCell ref="C275:C276"/>
    <mergeCell ref="A277:A278"/>
    <mergeCell ref="B277:B278"/>
    <mergeCell ref="C277:C278"/>
    <mergeCell ref="A271:A272"/>
    <mergeCell ref="B271:B272"/>
    <mergeCell ref="C271:C272"/>
    <mergeCell ref="A273:A274"/>
    <mergeCell ref="B273:B274"/>
    <mergeCell ref="C273:C274"/>
    <mergeCell ref="A283:A284"/>
    <mergeCell ref="B283:B284"/>
    <mergeCell ref="C283:C284"/>
    <mergeCell ref="A285:A286"/>
    <mergeCell ref="B285:B286"/>
    <mergeCell ref="C285:C286"/>
    <mergeCell ref="A279:A280"/>
    <mergeCell ref="B279:B280"/>
    <mergeCell ref="C279:C280"/>
    <mergeCell ref="A281:A282"/>
    <mergeCell ref="B281:B282"/>
    <mergeCell ref="C281:C282"/>
    <mergeCell ref="A291:A292"/>
    <mergeCell ref="B291:B292"/>
    <mergeCell ref="C291:C292"/>
    <mergeCell ref="A293:A294"/>
    <mergeCell ref="B293:B294"/>
    <mergeCell ref="C293:C294"/>
    <mergeCell ref="A287:A288"/>
    <mergeCell ref="B287:B288"/>
    <mergeCell ref="C287:C288"/>
    <mergeCell ref="A289:A290"/>
    <mergeCell ref="B289:B290"/>
    <mergeCell ref="C289:C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D184:D185"/>
    <mergeCell ref="D210:D211"/>
    <mergeCell ref="A220:A221"/>
    <mergeCell ref="B220:B221"/>
    <mergeCell ref="C220:C221"/>
    <mergeCell ref="A222:A223"/>
    <mergeCell ref="B222:B223"/>
    <mergeCell ref="C222:C223"/>
    <mergeCell ref="A225:B226"/>
    <mergeCell ref="D225:D226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A325:A326"/>
    <mergeCell ref="B325:B326"/>
    <mergeCell ref="C325:C326"/>
    <mergeCell ref="A327:A328"/>
    <mergeCell ref="B327:B328"/>
    <mergeCell ref="C327:C328"/>
    <mergeCell ref="D248:D249"/>
    <mergeCell ref="D250:D251"/>
    <mergeCell ref="A264:A265"/>
    <mergeCell ref="B264:B265"/>
    <mergeCell ref="C264:C265"/>
    <mergeCell ref="A266:A267"/>
    <mergeCell ref="B266:B267"/>
    <mergeCell ref="C266:C267"/>
    <mergeCell ref="A269:B270"/>
    <mergeCell ref="D269:D270"/>
    <mergeCell ref="A321:A322"/>
    <mergeCell ref="B321:B322"/>
    <mergeCell ref="C321:C322"/>
    <mergeCell ref="A319:A320"/>
    <mergeCell ref="B319:B320"/>
    <mergeCell ref="C319:C320"/>
    <mergeCell ref="A315:A316"/>
    <mergeCell ref="B315:B3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2016-08-24T13:42:40Z</cp:lastPrinted>
  <dcterms:created xsi:type="dcterms:W3CDTF">2016-02-04T10:45:47Z</dcterms:created>
  <dcterms:modified xsi:type="dcterms:W3CDTF">2016-11-22T12:46:44Z</dcterms:modified>
</cp:coreProperties>
</file>