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or\Documents\Kontroly\Príjmy a čerpanie rozpočtu 2017\"/>
    </mc:Choice>
  </mc:AlternateContent>
  <bookViews>
    <workbookView xWindow="720" yWindow="372" windowWidth="22752" windowHeight="10788" tabRatio="672" activeTab="10"/>
  </bookViews>
  <sheets>
    <sheet name="I." sheetId="12" r:id="rId1"/>
    <sheet name="II." sheetId="11" r:id="rId2"/>
    <sheet name="III." sheetId="1" r:id="rId3"/>
    <sheet name="IV." sheetId="2" r:id="rId4"/>
    <sheet name="V." sheetId="3" r:id="rId5"/>
    <sheet name="VI." sheetId="4" r:id="rId6"/>
    <sheet name="VII." sheetId="5" r:id="rId7"/>
    <sheet name="VIII." sheetId="10" r:id="rId8"/>
    <sheet name="IX." sheetId="6" r:id="rId9"/>
    <sheet name="X." sheetId="7" r:id="rId10"/>
    <sheet name="XI." sheetId="8" r:id="rId11"/>
    <sheet name="XII." sheetId="9" state="hidden" r:id="rId12"/>
    <sheet name="Sumár 2017" sheetId="13" r:id="rId13"/>
  </sheets>
  <calcPr calcId="162913"/>
</workbook>
</file>

<file path=xl/calcChain.xml><?xml version="1.0" encoding="utf-8"?>
<calcChain xmlns="http://schemas.openxmlformats.org/spreadsheetml/2006/main">
  <c r="I217" i="9" l="1"/>
  <c r="H217" i="9"/>
  <c r="G217" i="9"/>
  <c r="F217" i="9"/>
  <c r="E217" i="9"/>
  <c r="I216" i="9"/>
  <c r="H216" i="9"/>
  <c r="G216" i="9"/>
  <c r="F216" i="9"/>
  <c r="E216" i="9"/>
  <c r="I199" i="9"/>
  <c r="H199" i="9"/>
  <c r="G199" i="9"/>
  <c r="F199" i="9"/>
  <c r="E199" i="9"/>
  <c r="I198" i="9"/>
  <c r="H198" i="9"/>
  <c r="G198" i="9"/>
  <c r="F198" i="9"/>
  <c r="E198" i="9"/>
  <c r="P203" i="8"/>
  <c r="H198" i="8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E9" i="8" l="1"/>
  <c r="P336" i="8"/>
  <c r="Q336" i="8" s="1"/>
  <c r="M336" i="8"/>
  <c r="J336" i="8"/>
  <c r="P335" i="8"/>
  <c r="Q335" i="8" s="1"/>
  <c r="M335" i="8"/>
  <c r="J335" i="8"/>
  <c r="P334" i="8"/>
  <c r="M334" i="8"/>
  <c r="J334" i="8"/>
  <c r="Q334" i="8" s="1"/>
  <c r="P333" i="8"/>
  <c r="M333" i="8"/>
  <c r="J333" i="8"/>
  <c r="Q333" i="8" s="1"/>
  <c r="P332" i="8"/>
  <c r="M332" i="8"/>
  <c r="J332" i="8"/>
  <c r="Q332" i="8" s="1"/>
  <c r="P331" i="8"/>
  <c r="M331" i="8"/>
  <c r="J331" i="8"/>
  <c r="Q331" i="8" s="1"/>
  <c r="P330" i="8"/>
  <c r="Q330" i="8" s="1"/>
  <c r="M330" i="8"/>
  <c r="J330" i="8"/>
  <c r="P329" i="8"/>
  <c r="Q329" i="8" s="1"/>
  <c r="M329" i="8"/>
  <c r="J329" i="8"/>
  <c r="P328" i="8"/>
  <c r="M328" i="8"/>
  <c r="J328" i="8"/>
  <c r="P327" i="8"/>
  <c r="Q327" i="8" s="1"/>
  <c r="M327" i="8"/>
  <c r="J327" i="8"/>
  <c r="P326" i="8"/>
  <c r="Q326" i="8" s="1"/>
  <c r="M326" i="8"/>
  <c r="J326" i="8"/>
  <c r="P325" i="8"/>
  <c r="M325" i="8"/>
  <c r="J325" i="8"/>
  <c r="P324" i="8"/>
  <c r="M324" i="8"/>
  <c r="J324" i="8"/>
  <c r="P323" i="8"/>
  <c r="Q323" i="8" s="1"/>
  <c r="M323" i="8"/>
  <c r="J323" i="8"/>
  <c r="P322" i="8"/>
  <c r="Q322" i="8" s="1"/>
  <c r="M322" i="8"/>
  <c r="J322" i="8"/>
  <c r="P321" i="8"/>
  <c r="Q321" i="8" s="1"/>
  <c r="M321" i="8"/>
  <c r="J321" i="8"/>
  <c r="P320" i="8"/>
  <c r="M320" i="8"/>
  <c r="J320" i="8"/>
  <c r="P319" i="8"/>
  <c r="Q319" i="8" s="1"/>
  <c r="M319" i="8"/>
  <c r="J319" i="8"/>
  <c r="P318" i="8"/>
  <c r="Q318" i="8" s="1"/>
  <c r="M318" i="8"/>
  <c r="J318" i="8"/>
  <c r="P317" i="8"/>
  <c r="M317" i="8"/>
  <c r="J317" i="8"/>
  <c r="P316" i="8"/>
  <c r="M316" i="8"/>
  <c r="J316" i="8"/>
  <c r="P315" i="8"/>
  <c r="M315" i="8"/>
  <c r="J315" i="8"/>
  <c r="P314" i="8"/>
  <c r="Q314" i="8" s="1"/>
  <c r="M314" i="8"/>
  <c r="J314" i="8"/>
  <c r="P313" i="8"/>
  <c r="Q313" i="8" s="1"/>
  <c r="M313" i="8"/>
  <c r="J313" i="8"/>
  <c r="P312" i="8"/>
  <c r="M312" i="8"/>
  <c r="J312" i="8"/>
  <c r="P311" i="8"/>
  <c r="Q311" i="8" s="1"/>
  <c r="M311" i="8"/>
  <c r="J311" i="8"/>
  <c r="P310" i="8"/>
  <c r="Q310" i="8" s="1"/>
  <c r="M310" i="8"/>
  <c r="J310" i="8"/>
  <c r="P309" i="8"/>
  <c r="Q309" i="8" s="1"/>
  <c r="M309" i="8"/>
  <c r="J309" i="8"/>
  <c r="O308" i="8"/>
  <c r="N308" i="8"/>
  <c r="P308" i="8" s="1"/>
  <c r="L308" i="8"/>
  <c r="K308" i="8"/>
  <c r="M308" i="8" s="1"/>
  <c r="I308" i="8"/>
  <c r="H308" i="8"/>
  <c r="G308" i="8"/>
  <c r="F308" i="8"/>
  <c r="E308" i="8"/>
  <c r="O307" i="8"/>
  <c r="P307" i="8" s="1"/>
  <c r="N307" i="8"/>
  <c r="L307" i="8"/>
  <c r="K307" i="8"/>
  <c r="M307" i="8" s="1"/>
  <c r="I307" i="8"/>
  <c r="H307" i="8"/>
  <c r="G307" i="8"/>
  <c r="F307" i="8"/>
  <c r="E307" i="8"/>
  <c r="P306" i="8"/>
  <c r="Q306" i="8" s="1"/>
  <c r="M306" i="8"/>
  <c r="J306" i="8"/>
  <c r="P305" i="8"/>
  <c r="Q305" i="8" s="1"/>
  <c r="M305" i="8"/>
  <c r="J305" i="8"/>
  <c r="P304" i="8"/>
  <c r="M304" i="8"/>
  <c r="J304" i="8"/>
  <c r="P303" i="8"/>
  <c r="M303" i="8"/>
  <c r="J303" i="8"/>
  <c r="P302" i="8"/>
  <c r="Q302" i="8" s="1"/>
  <c r="M302" i="8"/>
  <c r="J302" i="8"/>
  <c r="P301" i="8"/>
  <c r="Q301" i="8" s="1"/>
  <c r="M301" i="8"/>
  <c r="J301" i="8"/>
  <c r="P300" i="8"/>
  <c r="M300" i="8"/>
  <c r="J300" i="8"/>
  <c r="P299" i="8"/>
  <c r="Q299" i="8" s="1"/>
  <c r="M299" i="8"/>
  <c r="J299" i="8"/>
  <c r="P298" i="8"/>
  <c r="Q298" i="8" s="1"/>
  <c r="M298" i="8"/>
  <c r="J298" i="8"/>
  <c r="P297" i="8"/>
  <c r="Q297" i="8" s="1"/>
  <c r="M297" i="8"/>
  <c r="J297" i="8"/>
  <c r="P296" i="8"/>
  <c r="M296" i="8"/>
  <c r="J296" i="8"/>
  <c r="P295" i="8"/>
  <c r="Q295" i="8" s="1"/>
  <c r="M295" i="8"/>
  <c r="J295" i="8"/>
  <c r="P294" i="8"/>
  <c r="Q294" i="8" s="1"/>
  <c r="M294" i="8"/>
  <c r="J294" i="8"/>
  <c r="P293" i="8"/>
  <c r="Q293" i="8" s="1"/>
  <c r="M293" i="8"/>
  <c r="J293" i="8"/>
  <c r="P292" i="8"/>
  <c r="M292" i="8"/>
  <c r="J292" i="8"/>
  <c r="P291" i="8"/>
  <c r="Q291" i="8" s="1"/>
  <c r="M291" i="8"/>
  <c r="J291" i="8"/>
  <c r="P290" i="8"/>
  <c r="Q290" i="8" s="1"/>
  <c r="M290" i="8"/>
  <c r="J290" i="8"/>
  <c r="P289" i="8"/>
  <c r="Q289" i="8" s="1"/>
  <c r="M289" i="8"/>
  <c r="J289" i="8"/>
  <c r="P288" i="8"/>
  <c r="M288" i="8"/>
  <c r="J288" i="8"/>
  <c r="P287" i="8"/>
  <c r="Q287" i="8" s="1"/>
  <c r="M287" i="8"/>
  <c r="J287" i="8"/>
  <c r="P286" i="8"/>
  <c r="O286" i="8"/>
  <c r="N286" i="8"/>
  <c r="L286" i="8"/>
  <c r="L278" i="8" s="1"/>
  <c r="K286" i="8"/>
  <c r="I286" i="8"/>
  <c r="H286" i="8"/>
  <c r="H278" i="8" s="1"/>
  <c r="G286" i="8"/>
  <c r="F286" i="8"/>
  <c r="E286" i="8"/>
  <c r="O285" i="8"/>
  <c r="P285" i="8" s="1"/>
  <c r="N285" i="8"/>
  <c r="M285" i="8"/>
  <c r="L285" i="8"/>
  <c r="K285" i="8"/>
  <c r="I285" i="8"/>
  <c r="I277" i="8" s="1"/>
  <c r="H285" i="8"/>
  <c r="G285" i="8"/>
  <c r="F285" i="8"/>
  <c r="E285" i="8"/>
  <c r="P284" i="8"/>
  <c r="Q284" i="8" s="1"/>
  <c r="M284" i="8"/>
  <c r="J284" i="8"/>
  <c r="P283" i="8"/>
  <c r="Q283" i="8" s="1"/>
  <c r="M283" i="8"/>
  <c r="J283" i="8"/>
  <c r="P282" i="8"/>
  <c r="M282" i="8"/>
  <c r="J282" i="8"/>
  <c r="P281" i="8"/>
  <c r="M281" i="8"/>
  <c r="J281" i="8"/>
  <c r="P280" i="8"/>
  <c r="Q280" i="8" s="1"/>
  <c r="M280" i="8"/>
  <c r="J280" i="8"/>
  <c r="P279" i="8"/>
  <c r="M279" i="8"/>
  <c r="J279" i="8"/>
  <c r="O278" i="8"/>
  <c r="N278" i="8"/>
  <c r="P278" i="8" s="1"/>
  <c r="K278" i="8"/>
  <c r="M278" i="8" s="1"/>
  <c r="I278" i="8"/>
  <c r="F278" i="8"/>
  <c r="E278" i="8"/>
  <c r="O277" i="8"/>
  <c r="N277" i="8"/>
  <c r="L277" i="8"/>
  <c r="K277" i="8"/>
  <c r="M277" i="8" s="1"/>
  <c r="H277" i="8"/>
  <c r="G277" i="8"/>
  <c r="F277" i="8"/>
  <c r="P275" i="8"/>
  <c r="Q275" i="8" s="1"/>
  <c r="J275" i="8"/>
  <c r="P274" i="8"/>
  <c r="M274" i="8"/>
  <c r="J274" i="8"/>
  <c r="P273" i="8"/>
  <c r="M273" i="8"/>
  <c r="J273" i="8"/>
  <c r="P272" i="8"/>
  <c r="M272" i="8"/>
  <c r="J272" i="8"/>
  <c r="P271" i="8"/>
  <c r="M271" i="8"/>
  <c r="J271" i="8"/>
  <c r="P270" i="8"/>
  <c r="M270" i="8"/>
  <c r="J270" i="8"/>
  <c r="P269" i="8"/>
  <c r="M269" i="8"/>
  <c r="J269" i="8"/>
  <c r="P268" i="8"/>
  <c r="M268" i="8"/>
  <c r="J268" i="8"/>
  <c r="P267" i="8"/>
  <c r="M267" i="8"/>
  <c r="J267" i="8"/>
  <c r="P266" i="8"/>
  <c r="M266" i="8"/>
  <c r="J266" i="8"/>
  <c r="P265" i="8"/>
  <c r="M265" i="8"/>
  <c r="J265" i="8"/>
  <c r="P264" i="8"/>
  <c r="M264" i="8"/>
  <c r="J264" i="8"/>
  <c r="P263" i="8"/>
  <c r="M263" i="8"/>
  <c r="J263" i="8"/>
  <c r="P262" i="8"/>
  <c r="M262" i="8"/>
  <c r="J262" i="8"/>
  <c r="P261" i="8"/>
  <c r="M261" i="8"/>
  <c r="J261" i="8"/>
  <c r="P260" i="8"/>
  <c r="M260" i="8"/>
  <c r="J260" i="8"/>
  <c r="P259" i="8"/>
  <c r="Q259" i="8" s="1"/>
  <c r="M259" i="8"/>
  <c r="P258" i="8"/>
  <c r="M258" i="8"/>
  <c r="J258" i="8"/>
  <c r="O257" i="8"/>
  <c r="N257" i="8"/>
  <c r="L257" i="8"/>
  <c r="K257" i="8"/>
  <c r="M257" i="8" s="1"/>
  <c r="I257" i="8"/>
  <c r="H257" i="8"/>
  <c r="G257" i="8"/>
  <c r="F257" i="8"/>
  <c r="E257" i="8"/>
  <c r="O256" i="8"/>
  <c r="P256" i="8" s="1"/>
  <c r="N256" i="8"/>
  <c r="L256" i="8"/>
  <c r="K256" i="8"/>
  <c r="M256" i="8" s="1"/>
  <c r="I256" i="8"/>
  <c r="H256" i="8"/>
  <c r="G256" i="8"/>
  <c r="F256" i="8"/>
  <c r="E256" i="8"/>
  <c r="P254" i="8"/>
  <c r="M254" i="8"/>
  <c r="J254" i="8"/>
  <c r="P253" i="8"/>
  <c r="M253" i="8"/>
  <c r="J253" i="8"/>
  <c r="P252" i="8"/>
  <c r="Q252" i="8" s="1"/>
  <c r="M252" i="8"/>
  <c r="J252" i="8"/>
  <c r="P251" i="8"/>
  <c r="Q251" i="8" s="1"/>
  <c r="M251" i="8"/>
  <c r="J251" i="8"/>
  <c r="P250" i="8"/>
  <c r="M250" i="8"/>
  <c r="J250" i="8"/>
  <c r="P249" i="8"/>
  <c r="Q249" i="8" s="1"/>
  <c r="M249" i="8"/>
  <c r="J249" i="8"/>
  <c r="P248" i="8"/>
  <c r="Q248" i="8" s="1"/>
  <c r="M248" i="8"/>
  <c r="J248" i="8"/>
  <c r="P247" i="8"/>
  <c r="Q247" i="8" s="1"/>
  <c r="M247" i="8"/>
  <c r="J247" i="8"/>
  <c r="P246" i="8"/>
  <c r="M246" i="8"/>
  <c r="J246" i="8"/>
  <c r="P245" i="8"/>
  <c r="Q245" i="8" s="1"/>
  <c r="M245" i="8"/>
  <c r="J245" i="8"/>
  <c r="P244" i="8"/>
  <c r="Q244" i="8" s="1"/>
  <c r="M244" i="8"/>
  <c r="J244" i="8"/>
  <c r="P243" i="8"/>
  <c r="Q243" i="8" s="1"/>
  <c r="M243" i="8"/>
  <c r="J243" i="8"/>
  <c r="P242" i="8"/>
  <c r="M242" i="8"/>
  <c r="J242" i="8"/>
  <c r="P241" i="8"/>
  <c r="M241" i="8"/>
  <c r="J241" i="8"/>
  <c r="P240" i="8"/>
  <c r="M240" i="8"/>
  <c r="J240" i="8"/>
  <c r="P239" i="8"/>
  <c r="M239" i="8"/>
  <c r="J239" i="8"/>
  <c r="P238" i="8"/>
  <c r="M238" i="8"/>
  <c r="J238" i="8"/>
  <c r="P237" i="8"/>
  <c r="M237" i="8"/>
  <c r="J237" i="8"/>
  <c r="P236" i="8"/>
  <c r="Q236" i="8" s="1"/>
  <c r="M236" i="8"/>
  <c r="J236" i="8"/>
  <c r="P235" i="8"/>
  <c r="M235" i="8"/>
  <c r="J235" i="8"/>
  <c r="P234" i="8"/>
  <c r="M234" i="8"/>
  <c r="M232" i="8" s="1"/>
  <c r="J234" i="8"/>
  <c r="P233" i="8"/>
  <c r="M233" i="8"/>
  <c r="J233" i="8"/>
  <c r="O232" i="8"/>
  <c r="N232" i="8"/>
  <c r="L232" i="8"/>
  <c r="K232" i="8"/>
  <c r="I232" i="8"/>
  <c r="H232" i="8"/>
  <c r="G232" i="8"/>
  <c r="F232" i="8"/>
  <c r="E232" i="8"/>
  <c r="O231" i="8"/>
  <c r="N231" i="8"/>
  <c r="M231" i="8"/>
  <c r="L231" i="8"/>
  <c r="K231" i="8"/>
  <c r="I231" i="8"/>
  <c r="H231" i="8"/>
  <c r="G231" i="8"/>
  <c r="F231" i="8"/>
  <c r="E231" i="8"/>
  <c r="P229" i="8"/>
  <c r="M229" i="8"/>
  <c r="J229" i="8"/>
  <c r="P228" i="8"/>
  <c r="M228" i="8"/>
  <c r="J228" i="8"/>
  <c r="Q228" i="8" s="1"/>
  <c r="P227" i="8"/>
  <c r="M227" i="8"/>
  <c r="J227" i="8"/>
  <c r="Q227" i="8" s="1"/>
  <c r="P226" i="8"/>
  <c r="M226" i="8"/>
  <c r="J226" i="8"/>
  <c r="Q226" i="8" s="1"/>
  <c r="P225" i="8"/>
  <c r="M225" i="8"/>
  <c r="J225" i="8"/>
  <c r="Q225" i="8" s="1"/>
  <c r="P224" i="8"/>
  <c r="M224" i="8"/>
  <c r="J224" i="8"/>
  <c r="Q224" i="8" s="1"/>
  <c r="P223" i="8"/>
  <c r="M223" i="8"/>
  <c r="J223" i="8"/>
  <c r="Q223" i="8" s="1"/>
  <c r="P222" i="8"/>
  <c r="M222" i="8"/>
  <c r="J222" i="8"/>
  <c r="Q222" i="8" s="1"/>
  <c r="P221" i="8"/>
  <c r="M221" i="8"/>
  <c r="J221" i="8"/>
  <c r="Q221" i="8" s="1"/>
  <c r="P220" i="8"/>
  <c r="M220" i="8"/>
  <c r="J220" i="8"/>
  <c r="Q220" i="8" s="1"/>
  <c r="P219" i="8"/>
  <c r="M219" i="8"/>
  <c r="J219" i="8"/>
  <c r="Q219" i="8" s="1"/>
  <c r="P218" i="8"/>
  <c r="M218" i="8"/>
  <c r="J218" i="8"/>
  <c r="Q218" i="8" s="1"/>
  <c r="O217" i="8"/>
  <c r="N217" i="8"/>
  <c r="P217" i="8" s="1"/>
  <c r="M217" i="8"/>
  <c r="L217" i="8"/>
  <c r="K217" i="8"/>
  <c r="I217" i="8"/>
  <c r="H217" i="8"/>
  <c r="G217" i="8"/>
  <c r="F217" i="8"/>
  <c r="E217" i="8"/>
  <c r="O216" i="8"/>
  <c r="N216" i="8"/>
  <c r="L216" i="8"/>
  <c r="K216" i="8"/>
  <c r="M216" i="8" s="1"/>
  <c r="I216" i="8"/>
  <c r="H216" i="8"/>
  <c r="G216" i="8"/>
  <c r="F216" i="8"/>
  <c r="E216" i="8"/>
  <c r="P215" i="8"/>
  <c r="M215" i="8"/>
  <c r="J215" i="8"/>
  <c r="P214" i="8"/>
  <c r="Q214" i="8" s="1"/>
  <c r="M214" i="8"/>
  <c r="J214" i="8"/>
  <c r="P213" i="8"/>
  <c r="Q213" i="8" s="1"/>
  <c r="M213" i="8"/>
  <c r="J213" i="8"/>
  <c r="P212" i="8"/>
  <c r="Q212" i="8" s="1"/>
  <c r="M212" i="8"/>
  <c r="J212" i="8"/>
  <c r="P211" i="8"/>
  <c r="M211" i="8"/>
  <c r="J211" i="8"/>
  <c r="P210" i="8"/>
  <c r="M210" i="8"/>
  <c r="J210" i="8"/>
  <c r="P209" i="8"/>
  <c r="Q209" i="8" s="1"/>
  <c r="M209" i="8"/>
  <c r="J209" i="8"/>
  <c r="P208" i="8"/>
  <c r="Q208" i="8" s="1"/>
  <c r="M208" i="8"/>
  <c r="J208" i="8"/>
  <c r="P207" i="8"/>
  <c r="M207" i="8"/>
  <c r="J207" i="8"/>
  <c r="P206" i="8"/>
  <c r="Q206" i="8" s="1"/>
  <c r="M206" i="8"/>
  <c r="J206" i="8"/>
  <c r="P205" i="8"/>
  <c r="Q205" i="8" s="1"/>
  <c r="M205" i="8"/>
  <c r="J205" i="8"/>
  <c r="P204" i="8"/>
  <c r="Q204" i="8" s="1"/>
  <c r="M204" i="8"/>
  <c r="J204" i="8"/>
  <c r="M203" i="8"/>
  <c r="J203" i="8"/>
  <c r="P202" i="8"/>
  <c r="Q202" i="8" s="1"/>
  <c r="M202" i="8"/>
  <c r="J202" i="8"/>
  <c r="P201" i="8"/>
  <c r="Q201" i="8" s="1"/>
  <c r="M201" i="8"/>
  <c r="J201" i="8"/>
  <c r="P200" i="8"/>
  <c r="Q200" i="8" s="1"/>
  <c r="M200" i="8"/>
  <c r="J200" i="8"/>
  <c r="O199" i="8"/>
  <c r="P199" i="8" s="1"/>
  <c r="N199" i="8"/>
  <c r="L199" i="8"/>
  <c r="K199" i="8"/>
  <c r="I199" i="8"/>
  <c r="I191" i="8" s="1"/>
  <c r="H199" i="8"/>
  <c r="H191" i="8" s="1"/>
  <c r="G199" i="8"/>
  <c r="G191" i="8" s="1"/>
  <c r="F199" i="8"/>
  <c r="E199" i="8"/>
  <c r="E191" i="8" s="1"/>
  <c r="O198" i="8"/>
  <c r="N198" i="8"/>
  <c r="P198" i="8" s="1"/>
  <c r="M198" i="8"/>
  <c r="L198" i="8"/>
  <c r="K198" i="8"/>
  <c r="I198" i="8"/>
  <c r="I190" i="8" s="1"/>
  <c r="G198" i="8"/>
  <c r="F198" i="8"/>
  <c r="F190" i="8" s="1"/>
  <c r="E198" i="8"/>
  <c r="P197" i="8"/>
  <c r="M197" i="8"/>
  <c r="J197" i="8"/>
  <c r="P196" i="8"/>
  <c r="M196" i="8"/>
  <c r="J196" i="8"/>
  <c r="P195" i="8"/>
  <c r="M195" i="8"/>
  <c r="J195" i="8"/>
  <c r="P194" i="8"/>
  <c r="M194" i="8"/>
  <c r="J194" i="8"/>
  <c r="P193" i="8"/>
  <c r="M193" i="8"/>
  <c r="J193" i="8"/>
  <c r="P192" i="8"/>
  <c r="Q192" i="8" s="1"/>
  <c r="M192" i="8"/>
  <c r="J192" i="8"/>
  <c r="N191" i="8"/>
  <c r="K191" i="8"/>
  <c r="F191" i="8"/>
  <c r="O190" i="8"/>
  <c r="L190" i="8"/>
  <c r="K190" i="8"/>
  <c r="M190" i="8" s="1"/>
  <c r="H190" i="8"/>
  <c r="G190" i="8"/>
  <c r="P188" i="8"/>
  <c r="Q188" i="8" s="1"/>
  <c r="M188" i="8"/>
  <c r="J188" i="8"/>
  <c r="P187" i="8"/>
  <c r="Q187" i="8" s="1"/>
  <c r="M187" i="8"/>
  <c r="J187" i="8"/>
  <c r="P186" i="8"/>
  <c r="Q186" i="8" s="1"/>
  <c r="M186" i="8"/>
  <c r="J186" i="8"/>
  <c r="P185" i="8"/>
  <c r="Q185" i="8" s="1"/>
  <c r="M185" i="8"/>
  <c r="J185" i="8"/>
  <c r="P184" i="8"/>
  <c r="M184" i="8"/>
  <c r="J184" i="8"/>
  <c r="P183" i="8"/>
  <c r="M183" i="8"/>
  <c r="J183" i="8"/>
  <c r="P182" i="8"/>
  <c r="Q182" i="8" s="1"/>
  <c r="M182" i="8"/>
  <c r="J182" i="8"/>
  <c r="P181" i="8"/>
  <c r="Q181" i="8" s="1"/>
  <c r="M181" i="8"/>
  <c r="J181" i="8"/>
  <c r="P180" i="8"/>
  <c r="M180" i="8"/>
  <c r="J180" i="8"/>
  <c r="P179" i="8"/>
  <c r="M179" i="8"/>
  <c r="J179" i="8"/>
  <c r="P178" i="8"/>
  <c r="Q178" i="8" s="1"/>
  <c r="M178" i="8"/>
  <c r="J178" i="8"/>
  <c r="P177" i="8"/>
  <c r="Q177" i="8" s="1"/>
  <c r="M177" i="8"/>
  <c r="J177" i="8"/>
  <c r="P176" i="8"/>
  <c r="M176" i="8"/>
  <c r="J176" i="8"/>
  <c r="P175" i="8"/>
  <c r="Q175" i="8" s="1"/>
  <c r="M175" i="8"/>
  <c r="J175" i="8"/>
  <c r="P174" i="8"/>
  <c r="Q174" i="8" s="1"/>
  <c r="M174" i="8"/>
  <c r="J174" i="8"/>
  <c r="P173" i="8"/>
  <c r="Q173" i="8" s="1"/>
  <c r="M173" i="8"/>
  <c r="J173" i="8"/>
  <c r="P172" i="8"/>
  <c r="M172" i="8"/>
  <c r="J172" i="8"/>
  <c r="P171" i="8"/>
  <c r="M171" i="8"/>
  <c r="J171" i="8"/>
  <c r="P170" i="8"/>
  <c r="Q170" i="8" s="1"/>
  <c r="M170" i="8"/>
  <c r="J170" i="8"/>
  <c r="P169" i="8"/>
  <c r="Q169" i="8" s="1"/>
  <c r="M169" i="8"/>
  <c r="J169" i="8"/>
  <c r="P168" i="8"/>
  <c r="M168" i="8"/>
  <c r="J168" i="8"/>
  <c r="P167" i="8"/>
  <c r="M167" i="8"/>
  <c r="J167" i="8"/>
  <c r="P166" i="8"/>
  <c r="Q166" i="8" s="1"/>
  <c r="M166" i="8"/>
  <c r="J166" i="8"/>
  <c r="P165" i="8"/>
  <c r="Q165" i="8" s="1"/>
  <c r="M165" i="8"/>
  <c r="J165" i="8"/>
  <c r="P164" i="8"/>
  <c r="M164" i="8"/>
  <c r="J164" i="8"/>
  <c r="P163" i="8"/>
  <c r="Q163" i="8" s="1"/>
  <c r="M163" i="8"/>
  <c r="J163" i="8"/>
  <c r="P162" i="8"/>
  <c r="Q162" i="8" s="1"/>
  <c r="M162" i="8"/>
  <c r="J162" i="8"/>
  <c r="P161" i="8"/>
  <c r="M161" i="8"/>
  <c r="J161" i="8"/>
  <c r="P160" i="8"/>
  <c r="O160" i="8"/>
  <c r="N160" i="8"/>
  <c r="L160" i="8"/>
  <c r="K160" i="8"/>
  <c r="I160" i="8"/>
  <c r="H160" i="8"/>
  <c r="G160" i="8"/>
  <c r="F160" i="8"/>
  <c r="E160" i="8"/>
  <c r="O159" i="8"/>
  <c r="N159" i="8"/>
  <c r="M159" i="8"/>
  <c r="L159" i="8"/>
  <c r="K159" i="8"/>
  <c r="I159" i="8"/>
  <c r="H159" i="8"/>
  <c r="G159" i="8"/>
  <c r="F159" i="8"/>
  <c r="E159" i="8"/>
  <c r="P157" i="8"/>
  <c r="Q157" i="8" s="1"/>
  <c r="M157" i="8"/>
  <c r="J157" i="8"/>
  <c r="P156" i="8"/>
  <c r="Q156" i="8" s="1"/>
  <c r="M156" i="8"/>
  <c r="J156" i="8"/>
  <c r="P155" i="8"/>
  <c r="M155" i="8"/>
  <c r="J155" i="8"/>
  <c r="P154" i="8"/>
  <c r="Q154" i="8" s="1"/>
  <c r="M154" i="8"/>
  <c r="J154" i="8"/>
  <c r="P153" i="8"/>
  <c r="M153" i="8"/>
  <c r="J153" i="8"/>
  <c r="P152" i="8"/>
  <c r="Q152" i="8" s="1"/>
  <c r="M152" i="8"/>
  <c r="J152" i="8"/>
  <c r="P151" i="8"/>
  <c r="M151" i="8"/>
  <c r="J151" i="8"/>
  <c r="P150" i="8"/>
  <c r="Q150" i="8" s="1"/>
  <c r="M150" i="8"/>
  <c r="J150" i="8"/>
  <c r="O149" i="8"/>
  <c r="N149" i="8"/>
  <c r="P149" i="8" s="1"/>
  <c r="L149" i="8"/>
  <c r="K149" i="8"/>
  <c r="M149" i="8" s="1"/>
  <c r="I149" i="8"/>
  <c r="H149" i="8"/>
  <c r="G149" i="8"/>
  <c r="F149" i="8"/>
  <c r="E149" i="8"/>
  <c r="O148" i="8"/>
  <c r="P148" i="8" s="1"/>
  <c r="N148" i="8"/>
  <c r="L148" i="8"/>
  <c r="K148" i="8"/>
  <c r="M148" i="8" s="1"/>
  <c r="I148" i="8"/>
  <c r="H148" i="8"/>
  <c r="G148" i="8"/>
  <c r="F148" i="8"/>
  <c r="E148" i="8"/>
  <c r="P146" i="8"/>
  <c r="M146" i="8"/>
  <c r="J146" i="8"/>
  <c r="P145" i="8"/>
  <c r="M145" i="8"/>
  <c r="J145" i="8"/>
  <c r="P144" i="8"/>
  <c r="Q144" i="8" s="1"/>
  <c r="M144" i="8"/>
  <c r="J144" i="8"/>
  <c r="P143" i="8"/>
  <c r="Q143" i="8" s="1"/>
  <c r="M143" i="8"/>
  <c r="J143" i="8"/>
  <c r="P142" i="8"/>
  <c r="Q142" i="8" s="1"/>
  <c r="M142" i="8"/>
  <c r="J142" i="8"/>
  <c r="P141" i="8"/>
  <c r="Q141" i="8" s="1"/>
  <c r="M141" i="8"/>
  <c r="J141" i="8"/>
  <c r="P140" i="8"/>
  <c r="Q140" i="8" s="1"/>
  <c r="M140" i="8"/>
  <c r="J140" i="8"/>
  <c r="P139" i="8"/>
  <c r="Q139" i="8" s="1"/>
  <c r="M139" i="8"/>
  <c r="J139" i="8"/>
  <c r="P138" i="8"/>
  <c r="M138" i="8"/>
  <c r="J138" i="8"/>
  <c r="P137" i="8"/>
  <c r="M137" i="8"/>
  <c r="J137" i="8"/>
  <c r="P136" i="8"/>
  <c r="O136" i="8"/>
  <c r="N136" i="8"/>
  <c r="L136" i="8"/>
  <c r="M136" i="8" s="1"/>
  <c r="K136" i="8"/>
  <c r="I136" i="8"/>
  <c r="H136" i="8"/>
  <c r="G136" i="8"/>
  <c r="F136" i="8"/>
  <c r="E136" i="8"/>
  <c r="O135" i="8"/>
  <c r="N135" i="8"/>
  <c r="P135" i="8" s="1"/>
  <c r="M135" i="8"/>
  <c r="L135" i="8"/>
  <c r="K135" i="8"/>
  <c r="I135" i="8"/>
  <c r="H135" i="8"/>
  <c r="G135" i="8"/>
  <c r="F135" i="8"/>
  <c r="E135" i="8"/>
  <c r="J135" i="8" s="1"/>
  <c r="P133" i="8"/>
  <c r="M133" i="8"/>
  <c r="J133" i="8"/>
  <c r="P132" i="8"/>
  <c r="M132" i="8"/>
  <c r="J132" i="8"/>
  <c r="P131" i="8"/>
  <c r="M131" i="8"/>
  <c r="J131" i="8"/>
  <c r="P130" i="8"/>
  <c r="Q130" i="8" s="1"/>
  <c r="M130" i="8"/>
  <c r="J130" i="8"/>
  <c r="P129" i="8"/>
  <c r="Q129" i="8" s="1"/>
  <c r="M129" i="8"/>
  <c r="J129" i="8"/>
  <c r="P128" i="8"/>
  <c r="Q128" i="8" s="1"/>
  <c r="M128" i="8"/>
  <c r="J128" i="8"/>
  <c r="P127" i="8"/>
  <c r="M127" i="8"/>
  <c r="J127" i="8"/>
  <c r="P126" i="8"/>
  <c r="Q126" i="8" s="1"/>
  <c r="M126" i="8"/>
  <c r="J126" i="8"/>
  <c r="P125" i="8"/>
  <c r="Q125" i="8" s="1"/>
  <c r="M125" i="8"/>
  <c r="J125" i="8"/>
  <c r="P124" i="8"/>
  <c r="Q124" i="8" s="1"/>
  <c r="M124" i="8"/>
  <c r="J124" i="8"/>
  <c r="P123" i="8"/>
  <c r="M123" i="8"/>
  <c r="J123" i="8"/>
  <c r="P122" i="8"/>
  <c r="M122" i="8"/>
  <c r="J122" i="8"/>
  <c r="P121" i="8"/>
  <c r="M121" i="8"/>
  <c r="J121" i="8"/>
  <c r="P120" i="8"/>
  <c r="Q120" i="8" s="1"/>
  <c r="M120" i="8"/>
  <c r="J120" i="8"/>
  <c r="P119" i="8"/>
  <c r="M119" i="8"/>
  <c r="J119" i="8"/>
  <c r="P118" i="8"/>
  <c r="M118" i="8"/>
  <c r="J118" i="8"/>
  <c r="O117" i="8"/>
  <c r="N117" i="8"/>
  <c r="L117" i="8"/>
  <c r="K117" i="8"/>
  <c r="M117" i="8" s="1"/>
  <c r="I117" i="8"/>
  <c r="H117" i="8"/>
  <c r="G117" i="8"/>
  <c r="F117" i="8"/>
  <c r="E117" i="8"/>
  <c r="O116" i="8"/>
  <c r="P116" i="8" s="1"/>
  <c r="N116" i="8"/>
  <c r="L116" i="8"/>
  <c r="K116" i="8"/>
  <c r="M116" i="8" s="1"/>
  <c r="I116" i="8"/>
  <c r="H116" i="8"/>
  <c r="G116" i="8"/>
  <c r="F116" i="8"/>
  <c r="E116" i="8"/>
  <c r="P114" i="8"/>
  <c r="M114" i="8"/>
  <c r="J114" i="8"/>
  <c r="P113" i="8"/>
  <c r="Q113" i="8" s="1"/>
  <c r="M113" i="8"/>
  <c r="J113" i="8"/>
  <c r="P112" i="8"/>
  <c r="M112" i="8"/>
  <c r="J112" i="8"/>
  <c r="P111" i="8"/>
  <c r="M111" i="8"/>
  <c r="J111" i="8"/>
  <c r="O110" i="8"/>
  <c r="P110" i="8" s="1"/>
  <c r="N110" i="8"/>
  <c r="L110" i="8"/>
  <c r="M110" i="8" s="1"/>
  <c r="K110" i="8"/>
  <c r="I110" i="8"/>
  <c r="H110" i="8"/>
  <c r="G110" i="8"/>
  <c r="F110" i="8"/>
  <c r="E110" i="8"/>
  <c r="O109" i="8"/>
  <c r="N109" i="8"/>
  <c r="P109" i="8" s="1"/>
  <c r="M109" i="8"/>
  <c r="L109" i="8"/>
  <c r="K109" i="8"/>
  <c r="I109" i="8"/>
  <c r="H109" i="8"/>
  <c r="G109" i="8"/>
  <c r="F109" i="8"/>
  <c r="E109" i="8"/>
  <c r="J109" i="8" s="1"/>
  <c r="P107" i="8"/>
  <c r="M107" i="8"/>
  <c r="J107" i="8"/>
  <c r="P106" i="8"/>
  <c r="M106" i="8"/>
  <c r="J106" i="8"/>
  <c r="P105" i="8"/>
  <c r="M105" i="8"/>
  <c r="J105" i="8"/>
  <c r="P104" i="8"/>
  <c r="M104" i="8"/>
  <c r="J104" i="8"/>
  <c r="P103" i="8"/>
  <c r="M103" i="8"/>
  <c r="J103" i="8"/>
  <c r="P102" i="8"/>
  <c r="M102" i="8"/>
  <c r="J102" i="8"/>
  <c r="P101" i="8"/>
  <c r="M101" i="8"/>
  <c r="J101" i="8"/>
  <c r="P100" i="8"/>
  <c r="M100" i="8"/>
  <c r="J100" i="8"/>
  <c r="P99" i="8"/>
  <c r="M99" i="8"/>
  <c r="J99" i="8"/>
  <c r="P98" i="8"/>
  <c r="M98" i="8"/>
  <c r="J98" i="8"/>
  <c r="O97" i="8"/>
  <c r="N97" i="8"/>
  <c r="P97" i="8" s="1"/>
  <c r="L97" i="8"/>
  <c r="K97" i="8"/>
  <c r="M97" i="8" s="1"/>
  <c r="I97" i="8"/>
  <c r="H97" i="8"/>
  <c r="G97" i="8"/>
  <c r="F97" i="8"/>
  <c r="E97" i="8"/>
  <c r="O96" i="8"/>
  <c r="P96" i="8" s="1"/>
  <c r="N96" i="8"/>
  <c r="M96" i="8"/>
  <c r="L96" i="8"/>
  <c r="K96" i="8"/>
  <c r="I96" i="8"/>
  <c r="H96" i="8"/>
  <c r="G96" i="8"/>
  <c r="F96" i="8"/>
  <c r="E96" i="8"/>
  <c r="P94" i="8"/>
  <c r="M94" i="8"/>
  <c r="J94" i="8"/>
  <c r="Q93" i="8"/>
  <c r="P93" i="8"/>
  <c r="M93" i="8"/>
  <c r="J93" i="8"/>
  <c r="P92" i="8"/>
  <c r="M92" i="8"/>
  <c r="J92" i="8"/>
  <c r="Q92" i="8" s="1"/>
  <c r="Q91" i="8"/>
  <c r="P91" i="8"/>
  <c r="M91" i="8"/>
  <c r="J91" i="8"/>
  <c r="Q90" i="8"/>
  <c r="J90" i="8"/>
  <c r="Q89" i="8"/>
  <c r="P89" i="8"/>
  <c r="J89" i="8"/>
  <c r="M89" i="8" s="1"/>
  <c r="P88" i="8"/>
  <c r="M88" i="8"/>
  <c r="J88" i="8"/>
  <c r="Q88" i="8" s="1"/>
  <c r="Q87" i="8"/>
  <c r="P87" i="8"/>
  <c r="M87" i="8"/>
  <c r="J87" i="8"/>
  <c r="O86" i="8"/>
  <c r="L86" i="8"/>
  <c r="I86" i="8"/>
  <c r="H86" i="8"/>
  <c r="G86" i="8"/>
  <c r="F86" i="8"/>
  <c r="E86" i="8"/>
  <c r="O85" i="8"/>
  <c r="N85" i="8"/>
  <c r="P85" i="8" s="1"/>
  <c r="L85" i="8"/>
  <c r="I85" i="8"/>
  <c r="H85" i="8"/>
  <c r="G85" i="8"/>
  <c r="F85" i="8"/>
  <c r="J85" i="8" s="1"/>
  <c r="E85" i="8"/>
  <c r="P83" i="8"/>
  <c r="Q83" i="8" s="1"/>
  <c r="M83" i="8"/>
  <c r="J83" i="8"/>
  <c r="P82" i="8"/>
  <c r="M82" i="8"/>
  <c r="J82" i="8"/>
  <c r="P81" i="8"/>
  <c r="M81" i="8"/>
  <c r="J81" i="8"/>
  <c r="P80" i="8"/>
  <c r="M80" i="8"/>
  <c r="J80" i="8"/>
  <c r="P79" i="8"/>
  <c r="M79" i="8"/>
  <c r="J79" i="8"/>
  <c r="P78" i="8"/>
  <c r="Q78" i="8" s="1"/>
  <c r="M78" i="8"/>
  <c r="J78" i="8"/>
  <c r="P77" i="8"/>
  <c r="M77" i="8"/>
  <c r="J77" i="8"/>
  <c r="P76" i="8"/>
  <c r="Q76" i="8" s="1"/>
  <c r="M76" i="8"/>
  <c r="J76" i="8"/>
  <c r="P75" i="8"/>
  <c r="M75" i="8"/>
  <c r="J75" i="8"/>
  <c r="P74" i="8"/>
  <c r="Q74" i="8" s="1"/>
  <c r="M74" i="8"/>
  <c r="J74" i="8"/>
  <c r="P73" i="8"/>
  <c r="Q73" i="8" s="1"/>
  <c r="M73" i="8"/>
  <c r="J73" i="8"/>
  <c r="P72" i="8"/>
  <c r="Q72" i="8" s="1"/>
  <c r="M72" i="8"/>
  <c r="J72" i="8"/>
  <c r="P71" i="8"/>
  <c r="Q71" i="8" s="1"/>
  <c r="M71" i="8"/>
  <c r="J71" i="8"/>
  <c r="P70" i="8"/>
  <c r="Q70" i="8" s="1"/>
  <c r="M70" i="8"/>
  <c r="J70" i="8"/>
  <c r="P69" i="8"/>
  <c r="M69" i="8"/>
  <c r="J69" i="8"/>
  <c r="P68" i="8"/>
  <c r="Q68" i="8" s="1"/>
  <c r="M68" i="8"/>
  <c r="J68" i="8"/>
  <c r="P67" i="8"/>
  <c r="M67" i="8"/>
  <c r="J67" i="8"/>
  <c r="P66" i="8"/>
  <c r="Q66" i="8" s="1"/>
  <c r="M66" i="8"/>
  <c r="J66" i="8"/>
  <c r="P65" i="8"/>
  <c r="M65" i="8"/>
  <c r="J65" i="8"/>
  <c r="P64" i="8"/>
  <c r="Q64" i="8" s="1"/>
  <c r="M64" i="8"/>
  <c r="J64" i="8"/>
  <c r="P63" i="8"/>
  <c r="M63" i="8"/>
  <c r="J63" i="8"/>
  <c r="P62" i="8"/>
  <c r="M62" i="8"/>
  <c r="J62" i="8"/>
  <c r="P61" i="8"/>
  <c r="Q61" i="8" s="1"/>
  <c r="M61" i="8"/>
  <c r="J61" i="8"/>
  <c r="P60" i="8"/>
  <c r="Q60" i="8" s="1"/>
  <c r="M60" i="8"/>
  <c r="J60" i="8"/>
  <c r="O59" i="8"/>
  <c r="P59" i="8" s="1"/>
  <c r="N59" i="8"/>
  <c r="L59" i="8"/>
  <c r="K59" i="8"/>
  <c r="M59" i="8" s="1"/>
  <c r="I59" i="8"/>
  <c r="H59" i="8"/>
  <c r="G59" i="8"/>
  <c r="F59" i="8"/>
  <c r="E59" i="8"/>
  <c r="O58" i="8"/>
  <c r="P58" i="8" s="1"/>
  <c r="N58" i="8"/>
  <c r="M58" i="8"/>
  <c r="L58" i="8"/>
  <c r="K58" i="8"/>
  <c r="I58" i="8"/>
  <c r="H58" i="8"/>
  <c r="G58" i="8"/>
  <c r="F58" i="8"/>
  <c r="E58" i="8"/>
  <c r="P56" i="8"/>
  <c r="Q56" i="8" s="1"/>
  <c r="M56" i="8"/>
  <c r="J56" i="8"/>
  <c r="P55" i="8"/>
  <c r="M55" i="8"/>
  <c r="J55" i="8"/>
  <c r="P54" i="8"/>
  <c r="M54" i="8"/>
  <c r="J54" i="8"/>
  <c r="P53" i="8"/>
  <c r="Q53" i="8" s="1"/>
  <c r="M53" i="8"/>
  <c r="J53" i="8"/>
  <c r="P52" i="8"/>
  <c r="M52" i="8"/>
  <c r="J52" i="8"/>
  <c r="P51" i="8"/>
  <c r="M51" i="8"/>
  <c r="J51" i="8"/>
  <c r="P50" i="8"/>
  <c r="Q50" i="8" s="1"/>
  <c r="M50" i="8"/>
  <c r="J50" i="8"/>
  <c r="P49" i="8"/>
  <c r="Q49" i="8" s="1"/>
  <c r="M49" i="8"/>
  <c r="J49" i="8"/>
  <c r="P48" i="8"/>
  <c r="Q48" i="8" s="1"/>
  <c r="M48" i="8"/>
  <c r="J48" i="8"/>
  <c r="P47" i="8"/>
  <c r="Q47" i="8" s="1"/>
  <c r="M47" i="8"/>
  <c r="J47" i="8"/>
  <c r="P46" i="8"/>
  <c r="Q46" i="8" s="1"/>
  <c r="M46" i="8"/>
  <c r="J46" i="8"/>
  <c r="P45" i="8"/>
  <c r="Q45" i="8" s="1"/>
  <c r="M45" i="8"/>
  <c r="J45" i="8"/>
  <c r="J44" i="8"/>
  <c r="Q44" i="8" s="1"/>
  <c r="P43" i="8"/>
  <c r="O43" i="8"/>
  <c r="N43" i="8"/>
  <c r="M43" i="8"/>
  <c r="L43" i="8"/>
  <c r="K43" i="8"/>
  <c r="I43" i="8"/>
  <c r="H43" i="8"/>
  <c r="J43" i="8" s="1"/>
  <c r="E43" i="8"/>
  <c r="E39" i="8" s="1"/>
  <c r="J39" i="8" s="1"/>
  <c r="P42" i="8"/>
  <c r="M42" i="8"/>
  <c r="J42" i="8"/>
  <c r="P41" i="8"/>
  <c r="M41" i="8"/>
  <c r="Q41" i="8" s="1"/>
  <c r="J41" i="8"/>
  <c r="O40" i="8"/>
  <c r="N40" i="8"/>
  <c r="P40" i="8" s="1"/>
  <c r="L40" i="8"/>
  <c r="K40" i="8"/>
  <c r="M40" i="8" s="1"/>
  <c r="I40" i="8"/>
  <c r="H40" i="8"/>
  <c r="G40" i="8"/>
  <c r="F40" i="8"/>
  <c r="E40" i="8"/>
  <c r="P39" i="8"/>
  <c r="O39" i="8"/>
  <c r="N39" i="8"/>
  <c r="L39" i="8"/>
  <c r="K39" i="8"/>
  <c r="M39" i="8" s="1"/>
  <c r="I39" i="8"/>
  <c r="H39" i="8"/>
  <c r="G39" i="8"/>
  <c r="F39" i="8"/>
  <c r="Q37" i="8"/>
  <c r="P37" i="8"/>
  <c r="M37" i="8"/>
  <c r="J37" i="8"/>
  <c r="Q36" i="8"/>
  <c r="P36" i="8"/>
  <c r="M36" i="8"/>
  <c r="J36" i="8"/>
  <c r="Q35" i="8"/>
  <c r="P35" i="8"/>
  <c r="M35" i="8"/>
  <c r="J35" i="8"/>
  <c r="Q34" i="8"/>
  <c r="P34" i="8"/>
  <c r="M34" i="8"/>
  <c r="J34" i="8"/>
  <c r="Q33" i="8"/>
  <c r="P33" i="8"/>
  <c r="M33" i="8"/>
  <c r="J33" i="8"/>
  <c r="Q32" i="8"/>
  <c r="P32" i="8"/>
  <c r="M32" i="8"/>
  <c r="J32" i="8"/>
  <c r="P31" i="8"/>
  <c r="M31" i="8"/>
  <c r="J31" i="8"/>
  <c r="Q31" i="8" s="1"/>
  <c r="Q30" i="8"/>
  <c r="P30" i="8"/>
  <c r="M30" i="8"/>
  <c r="J30" i="8"/>
  <c r="P29" i="8"/>
  <c r="M29" i="8"/>
  <c r="J29" i="8"/>
  <c r="Q29" i="8" s="1"/>
  <c r="Q28" i="8"/>
  <c r="P28" i="8"/>
  <c r="M28" i="8"/>
  <c r="J28" i="8"/>
  <c r="Q27" i="8"/>
  <c r="P27" i="8"/>
  <c r="M27" i="8"/>
  <c r="J27" i="8"/>
  <c r="Q26" i="8"/>
  <c r="P26" i="8"/>
  <c r="M26" i="8"/>
  <c r="J26" i="8"/>
  <c r="P25" i="8"/>
  <c r="M25" i="8"/>
  <c r="J25" i="8"/>
  <c r="Q25" i="8" s="1"/>
  <c r="Q24" i="8"/>
  <c r="P24" i="8"/>
  <c r="M24" i="8"/>
  <c r="M22" i="8" s="1"/>
  <c r="J24" i="8"/>
  <c r="P23" i="8"/>
  <c r="O23" i="8"/>
  <c r="N23" i="8"/>
  <c r="M23" i="8"/>
  <c r="L23" i="8"/>
  <c r="K23" i="8"/>
  <c r="I23" i="8"/>
  <c r="H23" i="8"/>
  <c r="G23" i="8"/>
  <c r="F23" i="8"/>
  <c r="E23" i="8"/>
  <c r="P22" i="8"/>
  <c r="O22" i="8"/>
  <c r="N22" i="8"/>
  <c r="L22" i="8"/>
  <c r="K22" i="8"/>
  <c r="J22" i="8"/>
  <c r="I22" i="8"/>
  <c r="H22" i="8"/>
  <c r="G22" i="8"/>
  <c r="F22" i="8"/>
  <c r="E22" i="8"/>
  <c r="P21" i="8"/>
  <c r="M21" i="8"/>
  <c r="J21" i="8"/>
  <c r="P20" i="8"/>
  <c r="M20" i="8"/>
  <c r="Q20" i="8" s="1"/>
  <c r="J20" i="8"/>
  <c r="P19" i="8"/>
  <c r="M19" i="8"/>
  <c r="J19" i="8"/>
  <c r="P18" i="8"/>
  <c r="M18" i="8"/>
  <c r="Q18" i="8" s="1"/>
  <c r="J18" i="8"/>
  <c r="P17" i="8"/>
  <c r="M17" i="8"/>
  <c r="J17" i="8"/>
  <c r="P16" i="8"/>
  <c r="M16" i="8"/>
  <c r="Q16" i="8" s="1"/>
  <c r="J16" i="8"/>
  <c r="P15" i="8"/>
  <c r="M15" i="8"/>
  <c r="J15" i="8"/>
  <c r="P14" i="8"/>
  <c r="M14" i="8"/>
  <c r="Q14" i="8" s="1"/>
  <c r="J14" i="8"/>
  <c r="P13" i="8"/>
  <c r="M13" i="8"/>
  <c r="J13" i="8"/>
  <c r="P12" i="8"/>
  <c r="M12" i="8"/>
  <c r="Q12" i="8" s="1"/>
  <c r="J12" i="8"/>
  <c r="P11" i="8"/>
  <c r="M11" i="8"/>
  <c r="J11" i="8"/>
  <c r="P10" i="8"/>
  <c r="M10" i="8"/>
  <c r="Q10" i="8" s="1"/>
  <c r="J10" i="8"/>
  <c r="O9" i="8"/>
  <c r="O7" i="8" s="1"/>
  <c r="N9" i="8"/>
  <c r="P9" i="8" s="1"/>
  <c r="L9" i="8"/>
  <c r="K9" i="8"/>
  <c r="M9" i="8" s="1"/>
  <c r="I9" i="8"/>
  <c r="H9" i="8"/>
  <c r="G9" i="8"/>
  <c r="F9" i="8"/>
  <c r="F7" i="8" s="1"/>
  <c r="P8" i="8"/>
  <c r="O8" i="8"/>
  <c r="O6" i="8" s="1"/>
  <c r="O4" i="8" s="1"/>
  <c r="N8" i="8"/>
  <c r="L8" i="8"/>
  <c r="L6" i="8" s="1"/>
  <c r="L4" i="8" s="1"/>
  <c r="K8" i="8"/>
  <c r="M8" i="8" s="1"/>
  <c r="I8" i="8"/>
  <c r="H8" i="8"/>
  <c r="H6" i="8" s="1"/>
  <c r="G8" i="8"/>
  <c r="G6" i="8" s="1"/>
  <c r="F8" i="8"/>
  <c r="J8" i="8" s="1"/>
  <c r="E8" i="8"/>
  <c r="L7" i="8"/>
  <c r="I7" i="8"/>
  <c r="H7" i="8"/>
  <c r="N6" i="8"/>
  <c r="P6" i="8" s="1"/>
  <c r="I6" i="8"/>
  <c r="F6" i="8"/>
  <c r="F4" i="8" s="1"/>
  <c r="E6" i="8"/>
  <c r="E8" i="7"/>
  <c r="F8" i="7"/>
  <c r="G8" i="7"/>
  <c r="H8" i="7"/>
  <c r="H6" i="7" s="1"/>
  <c r="I8" i="7"/>
  <c r="I6" i="7" s="1"/>
  <c r="K8" i="7"/>
  <c r="L8" i="7"/>
  <c r="N8" i="7"/>
  <c r="O8" i="7"/>
  <c r="P8" i="7"/>
  <c r="E9" i="7"/>
  <c r="J9" i="7" s="1"/>
  <c r="F9" i="7"/>
  <c r="G9" i="7"/>
  <c r="G7" i="7" s="1"/>
  <c r="H9" i="7"/>
  <c r="H7" i="7" s="1"/>
  <c r="I9" i="7"/>
  <c r="K9" i="7"/>
  <c r="L9" i="7"/>
  <c r="L7" i="7" s="1"/>
  <c r="N9" i="7"/>
  <c r="O9" i="7"/>
  <c r="J10" i="7"/>
  <c r="M10" i="7"/>
  <c r="P10" i="7"/>
  <c r="J11" i="7"/>
  <c r="M11" i="7"/>
  <c r="P11" i="7"/>
  <c r="Q11" i="7" s="1"/>
  <c r="J12" i="7"/>
  <c r="M12" i="7"/>
  <c r="P12" i="7"/>
  <c r="J13" i="7"/>
  <c r="M13" i="7"/>
  <c r="P13" i="7"/>
  <c r="Q13" i="7" s="1"/>
  <c r="J14" i="7"/>
  <c r="M14" i="7"/>
  <c r="P14" i="7"/>
  <c r="J15" i="7"/>
  <c r="M15" i="7"/>
  <c r="P15" i="7"/>
  <c r="Q15" i="7" s="1"/>
  <c r="J16" i="7"/>
  <c r="M16" i="7"/>
  <c r="P16" i="7"/>
  <c r="J17" i="7"/>
  <c r="M17" i="7"/>
  <c r="P17" i="7"/>
  <c r="Q17" i="7" s="1"/>
  <c r="J18" i="7"/>
  <c r="M18" i="7"/>
  <c r="P18" i="7"/>
  <c r="J19" i="7"/>
  <c r="M19" i="7"/>
  <c r="P19" i="7"/>
  <c r="Q19" i="7" s="1"/>
  <c r="J20" i="7"/>
  <c r="M20" i="7"/>
  <c r="P20" i="7"/>
  <c r="J21" i="7"/>
  <c r="M21" i="7"/>
  <c r="P21" i="7"/>
  <c r="Q21" i="7" s="1"/>
  <c r="E22" i="7"/>
  <c r="F22" i="7"/>
  <c r="F6" i="7" s="1"/>
  <c r="G22" i="7"/>
  <c r="G6" i="7" s="1"/>
  <c r="H22" i="7"/>
  <c r="I22" i="7"/>
  <c r="J22" i="7"/>
  <c r="K22" i="7"/>
  <c r="K6" i="7" s="1"/>
  <c r="L22" i="7"/>
  <c r="N22" i="7"/>
  <c r="N6" i="7" s="1"/>
  <c r="O22" i="7"/>
  <c r="O6" i="7" s="1"/>
  <c r="E23" i="7"/>
  <c r="E7" i="7" s="1"/>
  <c r="F23" i="7"/>
  <c r="F7" i="7" s="1"/>
  <c r="G23" i="7"/>
  <c r="H23" i="7"/>
  <c r="I23" i="7"/>
  <c r="I7" i="7" s="1"/>
  <c r="K23" i="7"/>
  <c r="L23" i="7"/>
  <c r="M23" i="7"/>
  <c r="N23" i="7"/>
  <c r="N7" i="7" s="1"/>
  <c r="O23" i="7"/>
  <c r="J24" i="7"/>
  <c r="M24" i="7"/>
  <c r="M22" i="7" s="1"/>
  <c r="P24" i="7"/>
  <c r="P22" i="7" s="1"/>
  <c r="Q24" i="7"/>
  <c r="J25" i="7"/>
  <c r="J23" i="7" s="1"/>
  <c r="M25" i="7"/>
  <c r="P25" i="7"/>
  <c r="P23" i="7" s="1"/>
  <c r="Q25" i="7"/>
  <c r="Q23" i="7" s="1"/>
  <c r="J26" i="7"/>
  <c r="M26" i="7"/>
  <c r="P26" i="7"/>
  <c r="Q26" i="7"/>
  <c r="J27" i="7"/>
  <c r="M27" i="7"/>
  <c r="P27" i="7"/>
  <c r="Q27" i="7"/>
  <c r="J28" i="7"/>
  <c r="M28" i="7"/>
  <c r="P28" i="7"/>
  <c r="Q28" i="7"/>
  <c r="J29" i="7"/>
  <c r="M29" i="7"/>
  <c r="P29" i="7"/>
  <c r="Q29" i="7"/>
  <c r="J30" i="7"/>
  <c r="M30" i="7"/>
  <c r="P30" i="7"/>
  <c r="Q30" i="7"/>
  <c r="J31" i="7"/>
  <c r="M31" i="7"/>
  <c r="P31" i="7"/>
  <c r="Q31" i="7"/>
  <c r="J32" i="7"/>
  <c r="M32" i="7"/>
  <c r="P32" i="7"/>
  <c r="Q32" i="7"/>
  <c r="J33" i="7"/>
  <c r="M33" i="7"/>
  <c r="P33" i="7"/>
  <c r="Q33" i="7"/>
  <c r="J34" i="7"/>
  <c r="M34" i="7"/>
  <c r="P34" i="7"/>
  <c r="Q34" i="7"/>
  <c r="J35" i="7"/>
  <c r="M35" i="7"/>
  <c r="P35" i="7"/>
  <c r="Q35" i="7"/>
  <c r="J36" i="7"/>
  <c r="M36" i="7"/>
  <c r="P36" i="7"/>
  <c r="Q36" i="7"/>
  <c r="J37" i="7"/>
  <c r="M37" i="7"/>
  <c r="P37" i="7"/>
  <c r="Q37" i="7"/>
  <c r="E39" i="7"/>
  <c r="F39" i="7"/>
  <c r="G39" i="7"/>
  <c r="L39" i="7"/>
  <c r="E40" i="7"/>
  <c r="F40" i="7"/>
  <c r="G40" i="7"/>
  <c r="J40" i="7" s="1"/>
  <c r="H40" i="7"/>
  <c r="I40" i="7"/>
  <c r="K40" i="7"/>
  <c r="M40" i="7" s="1"/>
  <c r="L40" i="7"/>
  <c r="N40" i="7"/>
  <c r="O40" i="7"/>
  <c r="P40" i="7" s="1"/>
  <c r="Q40" i="7" s="1"/>
  <c r="J41" i="7"/>
  <c r="M41" i="7"/>
  <c r="P41" i="7"/>
  <c r="J42" i="7"/>
  <c r="M42" i="7"/>
  <c r="P42" i="7"/>
  <c r="Q42" i="7" s="1"/>
  <c r="E43" i="7"/>
  <c r="H43" i="7"/>
  <c r="H39" i="7" s="1"/>
  <c r="I43" i="7"/>
  <c r="I39" i="7" s="1"/>
  <c r="K43" i="7"/>
  <c r="K39" i="7" s="1"/>
  <c r="M39" i="7" s="1"/>
  <c r="L43" i="7"/>
  <c r="N43" i="7"/>
  <c r="N39" i="7" s="1"/>
  <c r="P39" i="7" s="1"/>
  <c r="O43" i="7"/>
  <c r="O39" i="7" s="1"/>
  <c r="P43" i="7"/>
  <c r="J44" i="7"/>
  <c r="Q44" i="7"/>
  <c r="J45" i="7"/>
  <c r="M45" i="7"/>
  <c r="M43" i="7" s="1"/>
  <c r="P45" i="7"/>
  <c r="J46" i="7"/>
  <c r="M46" i="7"/>
  <c r="P46" i="7"/>
  <c r="J47" i="7"/>
  <c r="M47" i="7"/>
  <c r="Q47" i="7" s="1"/>
  <c r="P47" i="7"/>
  <c r="J48" i="7"/>
  <c r="M48" i="7"/>
  <c r="P48" i="7"/>
  <c r="J49" i="7"/>
  <c r="M49" i="7"/>
  <c r="Q49" i="7" s="1"/>
  <c r="P49" i="7"/>
  <c r="J50" i="7"/>
  <c r="M50" i="7"/>
  <c r="P50" i="7"/>
  <c r="J51" i="7"/>
  <c r="M51" i="7"/>
  <c r="P51" i="7"/>
  <c r="Q51" i="7" s="1"/>
  <c r="J52" i="7"/>
  <c r="M52" i="7"/>
  <c r="P52" i="7"/>
  <c r="Q52" i="7" s="1"/>
  <c r="J53" i="7"/>
  <c r="M53" i="7"/>
  <c r="P53" i="7"/>
  <c r="J54" i="7"/>
  <c r="M54" i="7"/>
  <c r="P54" i="7"/>
  <c r="J55" i="7"/>
  <c r="M55" i="7"/>
  <c r="P55" i="7"/>
  <c r="Q55" i="7" s="1"/>
  <c r="J56" i="7"/>
  <c r="M56" i="7"/>
  <c r="P56" i="7"/>
  <c r="Q56" i="7" s="1"/>
  <c r="E58" i="7"/>
  <c r="F58" i="7"/>
  <c r="G58" i="7"/>
  <c r="H58" i="7"/>
  <c r="I58" i="7"/>
  <c r="K58" i="7"/>
  <c r="L58" i="7"/>
  <c r="M58" i="7"/>
  <c r="N58" i="7"/>
  <c r="P58" i="7" s="1"/>
  <c r="O58" i="7"/>
  <c r="E59" i="7"/>
  <c r="F59" i="7"/>
  <c r="G59" i="7"/>
  <c r="H59" i="7"/>
  <c r="I59" i="7"/>
  <c r="J59" i="7"/>
  <c r="K59" i="7"/>
  <c r="L59" i="7"/>
  <c r="M59" i="7" s="1"/>
  <c r="N59" i="7"/>
  <c r="P59" i="7" s="1"/>
  <c r="Q59" i="7" s="1"/>
  <c r="O59" i="7"/>
  <c r="J60" i="7"/>
  <c r="M60" i="7"/>
  <c r="P60" i="7"/>
  <c r="Q60" i="7" s="1"/>
  <c r="J61" i="7"/>
  <c r="M61" i="7"/>
  <c r="P61" i="7"/>
  <c r="Q61" i="7" s="1"/>
  <c r="J62" i="7"/>
  <c r="M62" i="7"/>
  <c r="P62" i="7"/>
  <c r="J63" i="7"/>
  <c r="M63" i="7"/>
  <c r="P63" i="7"/>
  <c r="J64" i="7"/>
  <c r="M64" i="7"/>
  <c r="P64" i="7"/>
  <c r="Q64" i="7" s="1"/>
  <c r="J65" i="7"/>
  <c r="M65" i="7"/>
  <c r="P65" i="7"/>
  <c r="Q65" i="7" s="1"/>
  <c r="J66" i="7"/>
  <c r="M66" i="7"/>
  <c r="P66" i="7"/>
  <c r="J67" i="7"/>
  <c r="M67" i="7"/>
  <c r="P67" i="7"/>
  <c r="J68" i="7"/>
  <c r="M68" i="7"/>
  <c r="P68" i="7"/>
  <c r="Q68" i="7" s="1"/>
  <c r="J69" i="7"/>
  <c r="M69" i="7"/>
  <c r="P69" i="7"/>
  <c r="Q69" i="7" s="1"/>
  <c r="J70" i="7"/>
  <c r="M70" i="7"/>
  <c r="P70" i="7"/>
  <c r="J71" i="7"/>
  <c r="M71" i="7"/>
  <c r="P71" i="7"/>
  <c r="J72" i="7"/>
  <c r="M72" i="7"/>
  <c r="P72" i="7"/>
  <c r="Q72" i="7" s="1"/>
  <c r="J73" i="7"/>
  <c r="M73" i="7"/>
  <c r="P73" i="7"/>
  <c r="Q73" i="7" s="1"/>
  <c r="J74" i="7"/>
  <c r="M74" i="7"/>
  <c r="P74" i="7"/>
  <c r="J75" i="7"/>
  <c r="M75" i="7"/>
  <c r="P75" i="7"/>
  <c r="J76" i="7"/>
  <c r="M76" i="7"/>
  <c r="P76" i="7"/>
  <c r="Q76" i="7" s="1"/>
  <c r="J77" i="7"/>
  <c r="M77" i="7"/>
  <c r="P77" i="7"/>
  <c r="Q77" i="7" s="1"/>
  <c r="J78" i="7"/>
  <c r="M78" i="7"/>
  <c r="P78" i="7"/>
  <c r="J79" i="7"/>
  <c r="M79" i="7"/>
  <c r="P79" i="7"/>
  <c r="J80" i="7"/>
  <c r="M80" i="7"/>
  <c r="P80" i="7"/>
  <c r="Q80" i="7" s="1"/>
  <c r="J81" i="7"/>
  <c r="M81" i="7"/>
  <c r="P81" i="7"/>
  <c r="Q81" i="7" s="1"/>
  <c r="J82" i="7"/>
  <c r="M82" i="7"/>
  <c r="P82" i="7"/>
  <c r="J83" i="7"/>
  <c r="M83" i="7"/>
  <c r="P83" i="7"/>
  <c r="E85" i="7"/>
  <c r="F85" i="7"/>
  <c r="G85" i="7"/>
  <c r="H85" i="7"/>
  <c r="I85" i="7"/>
  <c r="K85" i="7"/>
  <c r="M85" i="7" s="1"/>
  <c r="L85" i="7"/>
  <c r="O85" i="7"/>
  <c r="E86" i="7"/>
  <c r="F86" i="7"/>
  <c r="G86" i="7"/>
  <c r="H86" i="7"/>
  <c r="J86" i="7" s="1"/>
  <c r="I86" i="7"/>
  <c r="L86" i="7"/>
  <c r="O86" i="7"/>
  <c r="J87" i="7"/>
  <c r="M87" i="7"/>
  <c r="P87" i="7"/>
  <c r="Q87" i="7" s="1"/>
  <c r="J88" i="7"/>
  <c r="M88" i="7"/>
  <c r="P88" i="7"/>
  <c r="Q88" i="7" s="1"/>
  <c r="J89" i="7"/>
  <c r="M89" i="7" s="1"/>
  <c r="N85" i="7" s="1"/>
  <c r="P85" i="7" s="1"/>
  <c r="Q89" i="7"/>
  <c r="J90" i="7"/>
  <c r="Q90" i="7"/>
  <c r="J91" i="7"/>
  <c r="M91" i="7"/>
  <c r="P91" i="7"/>
  <c r="Q91" i="7" s="1"/>
  <c r="J92" i="7"/>
  <c r="M92" i="7"/>
  <c r="P92" i="7"/>
  <c r="Q92" i="7" s="1"/>
  <c r="J93" i="7"/>
  <c r="M93" i="7"/>
  <c r="P93" i="7"/>
  <c r="J94" i="7"/>
  <c r="M94" i="7"/>
  <c r="P94" i="7"/>
  <c r="E96" i="7"/>
  <c r="F96" i="7"/>
  <c r="G96" i="7"/>
  <c r="H96" i="7"/>
  <c r="I96" i="7"/>
  <c r="K96" i="7"/>
  <c r="M96" i="7" s="1"/>
  <c r="L96" i="7"/>
  <c r="N96" i="7"/>
  <c r="O96" i="7"/>
  <c r="E97" i="7"/>
  <c r="F97" i="7"/>
  <c r="G97" i="7"/>
  <c r="H97" i="7"/>
  <c r="J97" i="7" s="1"/>
  <c r="I97" i="7"/>
  <c r="K97" i="7"/>
  <c r="L97" i="7"/>
  <c r="M97" i="7" s="1"/>
  <c r="N97" i="7"/>
  <c r="O97" i="7"/>
  <c r="P97" i="7"/>
  <c r="Q97" i="7" s="1"/>
  <c r="J98" i="7"/>
  <c r="M98" i="7"/>
  <c r="P98" i="7"/>
  <c r="J99" i="7"/>
  <c r="M99" i="7"/>
  <c r="P99" i="7"/>
  <c r="J100" i="7"/>
  <c r="M100" i="7"/>
  <c r="P100" i="7"/>
  <c r="Q100" i="7" s="1"/>
  <c r="J101" i="7"/>
  <c r="M101" i="7"/>
  <c r="P101" i="7"/>
  <c r="Q101" i="7" s="1"/>
  <c r="J102" i="7"/>
  <c r="M102" i="7"/>
  <c r="P102" i="7"/>
  <c r="J103" i="7"/>
  <c r="M103" i="7"/>
  <c r="P103" i="7"/>
  <c r="J104" i="7"/>
  <c r="M104" i="7"/>
  <c r="P104" i="7"/>
  <c r="Q104" i="7" s="1"/>
  <c r="J105" i="7"/>
  <c r="M105" i="7"/>
  <c r="P105" i="7"/>
  <c r="Q105" i="7" s="1"/>
  <c r="J106" i="7"/>
  <c r="M106" i="7"/>
  <c r="P106" i="7"/>
  <c r="J107" i="7"/>
  <c r="M107" i="7"/>
  <c r="P107" i="7"/>
  <c r="E109" i="7"/>
  <c r="F109" i="7"/>
  <c r="G109" i="7"/>
  <c r="H109" i="7"/>
  <c r="I109" i="7"/>
  <c r="K109" i="7"/>
  <c r="M109" i="7" s="1"/>
  <c r="L109" i="7"/>
  <c r="N109" i="7"/>
  <c r="O109" i="7"/>
  <c r="P109" i="7" s="1"/>
  <c r="E110" i="7"/>
  <c r="F110" i="7"/>
  <c r="G110" i="7"/>
  <c r="H110" i="7"/>
  <c r="J110" i="7" s="1"/>
  <c r="I110" i="7"/>
  <c r="K110" i="7"/>
  <c r="M110" i="7" s="1"/>
  <c r="L110" i="7"/>
  <c r="N110" i="7"/>
  <c r="O110" i="7"/>
  <c r="P110" i="7"/>
  <c r="J111" i="7"/>
  <c r="M111" i="7"/>
  <c r="P111" i="7"/>
  <c r="J112" i="7"/>
  <c r="M112" i="7"/>
  <c r="P112" i="7"/>
  <c r="J113" i="7"/>
  <c r="M113" i="7"/>
  <c r="P113" i="7"/>
  <c r="Q113" i="7" s="1"/>
  <c r="J114" i="7"/>
  <c r="M114" i="7"/>
  <c r="P114" i="7"/>
  <c r="Q114" i="7" s="1"/>
  <c r="E116" i="7"/>
  <c r="F116" i="7"/>
  <c r="G116" i="7"/>
  <c r="H116" i="7"/>
  <c r="I116" i="7"/>
  <c r="K116" i="7"/>
  <c r="L116" i="7"/>
  <c r="M116" i="7"/>
  <c r="N116" i="7"/>
  <c r="P116" i="7" s="1"/>
  <c r="O116" i="7"/>
  <c r="E117" i="7"/>
  <c r="F117" i="7"/>
  <c r="G117" i="7"/>
  <c r="H117" i="7"/>
  <c r="I117" i="7"/>
  <c r="J117" i="7"/>
  <c r="K117" i="7"/>
  <c r="L117" i="7"/>
  <c r="M117" i="7" s="1"/>
  <c r="N117" i="7"/>
  <c r="P117" i="7" s="1"/>
  <c r="Q117" i="7" s="1"/>
  <c r="O117" i="7"/>
  <c r="J118" i="7"/>
  <c r="M118" i="7"/>
  <c r="P118" i="7"/>
  <c r="Q118" i="7" s="1"/>
  <c r="J119" i="7"/>
  <c r="M119" i="7"/>
  <c r="P119" i="7"/>
  <c r="Q119" i="7" s="1"/>
  <c r="J120" i="7"/>
  <c r="M120" i="7"/>
  <c r="P120" i="7"/>
  <c r="J121" i="7"/>
  <c r="M121" i="7"/>
  <c r="P121" i="7"/>
  <c r="J122" i="7"/>
  <c r="M122" i="7"/>
  <c r="P122" i="7"/>
  <c r="J123" i="7"/>
  <c r="M123" i="7"/>
  <c r="P123" i="7"/>
  <c r="Q123" i="7" s="1"/>
  <c r="J124" i="7"/>
  <c r="M124" i="7"/>
  <c r="P124" i="7"/>
  <c r="J125" i="7"/>
  <c r="M125" i="7"/>
  <c r="P125" i="7"/>
  <c r="J126" i="7"/>
  <c r="M126" i="7"/>
  <c r="P126" i="7"/>
  <c r="J127" i="7"/>
  <c r="M127" i="7"/>
  <c r="P127" i="7"/>
  <c r="Q127" i="7" s="1"/>
  <c r="J128" i="7"/>
  <c r="M128" i="7"/>
  <c r="P128" i="7"/>
  <c r="J129" i="7"/>
  <c r="M129" i="7"/>
  <c r="P129" i="7"/>
  <c r="J130" i="7"/>
  <c r="M130" i="7"/>
  <c r="P130" i="7"/>
  <c r="J131" i="7"/>
  <c r="M131" i="7"/>
  <c r="P131" i="7"/>
  <c r="Q131" i="7" s="1"/>
  <c r="J132" i="7"/>
  <c r="M132" i="7"/>
  <c r="P132" i="7"/>
  <c r="Q132" i="7"/>
  <c r="J133" i="7"/>
  <c r="M133" i="7"/>
  <c r="P133" i="7"/>
  <c r="Q133" i="7"/>
  <c r="E135" i="7"/>
  <c r="F135" i="7"/>
  <c r="G135" i="7"/>
  <c r="H135" i="7"/>
  <c r="I135" i="7"/>
  <c r="K135" i="7"/>
  <c r="L135" i="7"/>
  <c r="M135" i="7" s="1"/>
  <c r="N135" i="7"/>
  <c r="O135" i="7"/>
  <c r="P135" i="7"/>
  <c r="E136" i="7"/>
  <c r="F136" i="7"/>
  <c r="G136" i="7"/>
  <c r="J136" i="7" s="1"/>
  <c r="H136" i="7"/>
  <c r="I136" i="7"/>
  <c r="K136" i="7"/>
  <c r="M136" i="7" s="1"/>
  <c r="L136" i="7"/>
  <c r="N136" i="7"/>
  <c r="O136" i="7"/>
  <c r="P136" i="7" s="1"/>
  <c r="J137" i="7"/>
  <c r="M137" i="7"/>
  <c r="P137" i="7"/>
  <c r="J138" i="7"/>
  <c r="M138" i="7"/>
  <c r="P138" i="7"/>
  <c r="J139" i="7"/>
  <c r="M139" i="7"/>
  <c r="P139" i="7"/>
  <c r="Q139" i="7" s="1"/>
  <c r="J140" i="7"/>
  <c r="M140" i="7"/>
  <c r="P140" i="7"/>
  <c r="J141" i="7"/>
  <c r="M141" i="7"/>
  <c r="P141" i="7"/>
  <c r="J142" i="7"/>
  <c r="M142" i="7"/>
  <c r="P142" i="7"/>
  <c r="J143" i="7"/>
  <c r="M143" i="7"/>
  <c r="P143" i="7"/>
  <c r="Q143" i="7" s="1"/>
  <c r="J144" i="7"/>
  <c r="M144" i="7"/>
  <c r="P144" i="7"/>
  <c r="J145" i="7"/>
  <c r="M145" i="7"/>
  <c r="P145" i="7"/>
  <c r="J146" i="7"/>
  <c r="M146" i="7"/>
  <c r="P146" i="7"/>
  <c r="E148" i="7"/>
  <c r="F148" i="7"/>
  <c r="G148" i="7"/>
  <c r="H148" i="7"/>
  <c r="I148" i="7"/>
  <c r="J148" i="7"/>
  <c r="K148" i="7"/>
  <c r="M148" i="7" s="1"/>
  <c r="L148" i="7"/>
  <c r="N148" i="7"/>
  <c r="P148" i="7" s="1"/>
  <c r="O148" i="7"/>
  <c r="E149" i="7"/>
  <c r="J149" i="7" s="1"/>
  <c r="F149" i="7"/>
  <c r="G149" i="7"/>
  <c r="H149" i="7"/>
  <c r="I149" i="7"/>
  <c r="K149" i="7"/>
  <c r="L149" i="7"/>
  <c r="M149" i="7"/>
  <c r="N149" i="7"/>
  <c r="P149" i="7" s="1"/>
  <c r="Q149" i="7" s="1"/>
  <c r="O149" i="7"/>
  <c r="J150" i="7"/>
  <c r="M150" i="7"/>
  <c r="P150" i="7"/>
  <c r="Q150" i="7"/>
  <c r="J151" i="7"/>
  <c r="M151" i="7"/>
  <c r="P151" i="7"/>
  <c r="Q151" i="7"/>
  <c r="J152" i="7"/>
  <c r="M152" i="7"/>
  <c r="P152" i="7"/>
  <c r="Q152" i="7"/>
  <c r="J153" i="7"/>
  <c r="M153" i="7"/>
  <c r="P153" i="7"/>
  <c r="Q153" i="7"/>
  <c r="J154" i="7"/>
  <c r="M154" i="7"/>
  <c r="P154" i="7"/>
  <c r="Q154" i="7"/>
  <c r="J155" i="7"/>
  <c r="M155" i="7"/>
  <c r="P155" i="7"/>
  <c r="Q155" i="7"/>
  <c r="J156" i="7"/>
  <c r="M156" i="7"/>
  <c r="P156" i="7"/>
  <c r="Q156" i="7"/>
  <c r="J157" i="7"/>
  <c r="M157" i="7"/>
  <c r="P157" i="7"/>
  <c r="Q157" i="7"/>
  <c r="E159" i="7"/>
  <c r="F159" i="7"/>
  <c r="G159" i="7"/>
  <c r="H159" i="7"/>
  <c r="I159" i="7"/>
  <c r="K159" i="7"/>
  <c r="L159" i="7"/>
  <c r="M159" i="7" s="1"/>
  <c r="N159" i="7"/>
  <c r="O159" i="7"/>
  <c r="P159" i="7"/>
  <c r="E160" i="7"/>
  <c r="F160" i="7"/>
  <c r="G160" i="7"/>
  <c r="J160" i="7" s="1"/>
  <c r="H160" i="7"/>
  <c r="I160" i="7"/>
  <c r="K160" i="7"/>
  <c r="M160" i="7" s="1"/>
  <c r="L160" i="7"/>
  <c r="N160" i="7"/>
  <c r="O160" i="7"/>
  <c r="P160" i="7" s="1"/>
  <c r="Q160" i="7" s="1"/>
  <c r="J161" i="7"/>
  <c r="M161" i="7"/>
  <c r="P161" i="7"/>
  <c r="Q161" i="7" s="1"/>
  <c r="J162" i="7"/>
  <c r="M162" i="7"/>
  <c r="P162" i="7"/>
  <c r="J163" i="7"/>
  <c r="M163" i="7"/>
  <c r="P163" i="7"/>
  <c r="J164" i="7"/>
  <c r="M164" i="7"/>
  <c r="P164" i="7"/>
  <c r="J165" i="7"/>
  <c r="M165" i="7"/>
  <c r="P165" i="7"/>
  <c r="Q165" i="7" s="1"/>
  <c r="J166" i="7"/>
  <c r="M166" i="7"/>
  <c r="P166" i="7"/>
  <c r="J167" i="7"/>
  <c r="M167" i="7"/>
  <c r="P167" i="7"/>
  <c r="J168" i="7"/>
  <c r="M168" i="7"/>
  <c r="P168" i="7"/>
  <c r="J169" i="7"/>
  <c r="M169" i="7"/>
  <c r="P169" i="7"/>
  <c r="Q169" i="7" s="1"/>
  <c r="J170" i="7"/>
  <c r="M170" i="7"/>
  <c r="P170" i="7"/>
  <c r="J171" i="7"/>
  <c r="M171" i="7"/>
  <c r="P171" i="7"/>
  <c r="J172" i="7"/>
  <c r="M172" i="7"/>
  <c r="P172" i="7"/>
  <c r="J173" i="7"/>
  <c r="M173" i="7"/>
  <c r="P173" i="7"/>
  <c r="Q173" i="7" s="1"/>
  <c r="J174" i="7"/>
  <c r="M174" i="7"/>
  <c r="P174" i="7"/>
  <c r="J175" i="7"/>
  <c r="M175" i="7"/>
  <c r="P175" i="7"/>
  <c r="J176" i="7"/>
  <c r="M176" i="7"/>
  <c r="P176" i="7"/>
  <c r="J177" i="7"/>
  <c r="M177" i="7"/>
  <c r="P177" i="7"/>
  <c r="Q177" i="7" s="1"/>
  <c r="J178" i="7"/>
  <c r="M178" i="7"/>
  <c r="P178" i="7"/>
  <c r="J179" i="7"/>
  <c r="M179" i="7"/>
  <c r="P179" i="7"/>
  <c r="J180" i="7"/>
  <c r="M180" i="7"/>
  <c r="P180" i="7"/>
  <c r="J181" i="7"/>
  <c r="M181" i="7"/>
  <c r="P181" i="7"/>
  <c r="Q181" i="7" s="1"/>
  <c r="J182" i="7"/>
  <c r="M182" i="7"/>
  <c r="P182" i="7"/>
  <c r="J183" i="7"/>
  <c r="M183" i="7"/>
  <c r="P183" i="7"/>
  <c r="J184" i="7"/>
  <c r="M184" i="7"/>
  <c r="P184" i="7"/>
  <c r="J185" i="7"/>
  <c r="M185" i="7"/>
  <c r="P185" i="7"/>
  <c r="Q185" i="7" s="1"/>
  <c r="J186" i="7"/>
  <c r="M186" i="7"/>
  <c r="P186" i="7"/>
  <c r="J187" i="7"/>
  <c r="M187" i="7"/>
  <c r="P187" i="7"/>
  <c r="J188" i="7"/>
  <c r="M188" i="7"/>
  <c r="P188" i="7"/>
  <c r="O190" i="7"/>
  <c r="J192" i="7"/>
  <c r="M192" i="7"/>
  <c r="P192" i="7"/>
  <c r="Q192" i="7" s="1"/>
  <c r="J193" i="7"/>
  <c r="M193" i="7"/>
  <c r="P193" i="7"/>
  <c r="J194" i="7"/>
  <c r="M194" i="7"/>
  <c r="P194" i="7"/>
  <c r="J195" i="7"/>
  <c r="M195" i="7"/>
  <c r="P195" i="7"/>
  <c r="Q195" i="7" s="1"/>
  <c r="J196" i="7"/>
  <c r="M196" i="7"/>
  <c r="P196" i="7"/>
  <c r="Q196" i="7" s="1"/>
  <c r="J197" i="7"/>
  <c r="M197" i="7"/>
  <c r="P197" i="7"/>
  <c r="E198" i="7"/>
  <c r="F198" i="7"/>
  <c r="G198" i="7"/>
  <c r="G190" i="7" s="1"/>
  <c r="H198" i="7"/>
  <c r="I198" i="7"/>
  <c r="I190" i="7" s="1"/>
  <c r="K198" i="7"/>
  <c r="K190" i="7" s="1"/>
  <c r="L198" i="7"/>
  <c r="N198" i="7"/>
  <c r="O198" i="7"/>
  <c r="P198" i="7" s="1"/>
  <c r="E199" i="7"/>
  <c r="F199" i="7"/>
  <c r="F191" i="7" s="1"/>
  <c r="G199" i="7"/>
  <c r="G191" i="7" s="1"/>
  <c r="H199" i="7"/>
  <c r="I199" i="7"/>
  <c r="J199" i="7"/>
  <c r="K199" i="7"/>
  <c r="L199" i="7"/>
  <c r="N199" i="7"/>
  <c r="O199" i="7"/>
  <c r="O191" i="7" s="1"/>
  <c r="J200" i="7"/>
  <c r="M200" i="7"/>
  <c r="P200" i="7"/>
  <c r="Q200" i="7" s="1"/>
  <c r="J201" i="7"/>
  <c r="M201" i="7"/>
  <c r="P201" i="7"/>
  <c r="Q201" i="7" s="1"/>
  <c r="J202" i="7"/>
  <c r="M202" i="7"/>
  <c r="P202" i="7"/>
  <c r="J203" i="7"/>
  <c r="M203" i="7"/>
  <c r="P203" i="7"/>
  <c r="J204" i="7"/>
  <c r="M204" i="7"/>
  <c r="P204" i="7"/>
  <c r="Q204" i="7" s="1"/>
  <c r="J205" i="7"/>
  <c r="M205" i="7"/>
  <c r="P205" i="7"/>
  <c r="Q205" i="7" s="1"/>
  <c r="J206" i="7"/>
  <c r="M206" i="7"/>
  <c r="P206" i="7"/>
  <c r="J207" i="7"/>
  <c r="M207" i="7"/>
  <c r="P207" i="7"/>
  <c r="J208" i="7"/>
  <c r="M208" i="7"/>
  <c r="P208" i="7"/>
  <c r="Q208" i="7" s="1"/>
  <c r="J209" i="7"/>
  <c r="M209" i="7"/>
  <c r="P209" i="7"/>
  <c r="Q209" i="7" s="1"/>
  <c r="J210" i="7"/>
  <c r="M210" i="7"/>
  <c r="P210" i="7"/>
  <c r="J211" i="7"/>
  <c r="M211" i="7"/>
  <c r="P211" i="7"/>
  <c r="J212" i="7"/>
  <c r="M212" i="7"/>
  <c r="P212" i="7"/>
  <c r="Q212" i="7" s="1"/>
  <c r="J213" i="7"/>
  <c r="M213" i="7"/>
  <c r="P213" i="7"/>
  <c r="Q213" i="7" s="1"/>
  <c r="J214" i="7"/>
  <c r="M214" i="7"/>
  <c r="P214" i="7"/>
  <c r="J215" i="7"/>
  <c r="M215" i="7"/>
  <c r="P215" i="7"/>
  <c r="E216" i="7"/>
  <c r="F216" i="7"/>
  <c r="F190" i="7" s="1"/>
  <c r="G216" i="7"/>
  <c r="H216" i="7"/>
  <c r="I216" i="7"/>
  <c r="K216" i="7"/>
  <c r="L216" i="7"/>
  <c r="M216" i="7"/>
  <c r="N216" i="7"/>
  <c r="N190" i="7" s="1"/>
  <c r="P190" i="7" s="1"/>
  <c r="O216" i="7"/>
  <c r="E217" i="7"/>
  <c r="E191" i="7" s="1"/>
  <c r="F217" i="7"/>
  <c r="G217" i="7"/>
  <c r="H217" i="7"/>
  <c r="H191" i="7" s="1"/>
  <c r="I217" i="7"/>
  <c r="I191" i="7" s="1"/>
  <c r="K217" i="7"/>
  <c r="L217" i="7"/>
  <c r="M217" i="7" s="1"/>
  <c r="N217" i="7"/>
  <c r="O217" i="7"/>
  <c r="P217" i="7"/>
  <c r="J218" i="7"/>
  <c r="M218" i="7"/>
  <c r="P218" i="7"/>
  <c r="Q218" i="7" s="1"/>
  <c r="J219" i="7"/>
  <c r="M219" i="7"/>
  <c r="P219" i="7"/>
  <c r="Q219" i="7" s="1"/>
  <c r="J220" i="7"/>
  <c r="M220" i="7"/>
  <c r="P220" i="7"/>
  <c r="Q220" i="7" s="1"/>
  <c r="J221" i="7"/>
  <c r="M221" i="7"/>
  <c r="P221" i="7"/>
  <c r="Q221" i="7" s="1"/>
  <c r="J222" i="7"/>
  <c r="M222" i="7"/>
  <c r="P222" i="7"/>
  <c r="Q222" i="7" s="1"/>
  <c r="J223" i="7"/>
  <c r="M223" i="7"/>
  <c r="P223" i="7"/>
  <c r="Q223" i="7" s="1"/>
  <c r="J224" i="7"/>
  <c r="M224" i="7"/>
  <c r="P224" i="7"/>
  <c r="Q224" i="7" s="1"/>
  <c r="J225" i="7"/>
  <c r="M225" i="7"/>
  <c r="P225" i="7"/>
  <c r="Q225" i="7" s="1"/>
  <c r="J226" i="7"/>
  <c r="M226" i="7"/>
  <c r="P226" i="7"/>
  <c r="Q226" i="7" s="1"/>
  <c r="J227" i="7"/>
  <c r="M227" i="7"/>
  <c r="P227" i="7"/>
  <c r="Q227" i="7" s="1"/>
  <c r="J228" i="7"/>
  <c r="M228" i="7"/>
  <c r="P228" i="7"/>
  <c r="Q228" i="7" s="1"/>
  <c r="J229" i="7"/>
  <c r="M229" i="7"/>
  <c r="P229" i="7"/>
  <c r="Q229" i="7" s="1"/>
  <c r="E231" i="7"/>
  <c r="J231" i="7" s="1"/>
  <c r="F231" i="7"/>
  <c r="G231" i="7"/>
  <c r="H231" i="7"/>
  <c r="I231" i="7"/>
  <c r="K231" i="7"/>
  <c r="L231" i="7"/>
  <c r="N231" i="7"/>
  <c r="O231" i="7"/>
  <c r="E232" i="7"/>
  <c r="F232" i="7"/>
  <c r="G232" i="7"/>
  <c r="H232" i="7"/>
  <c r="I232" i="7"/>
  <c r="J232" i="7"/>
  <c r="K232" i="7"/>
  <c r="L232" i="7"/>
  <c r="N232" i="7"/>
  <c r="O232" i="7"/>
  <c r="J233" i="7"/>
  <c r="M233" i="7"/>
  <c r="M231" i="7" s="1"/>
  <c r="P233" i="7"/>
  <c r="P231" i="7" s="1"/>
  <c r="Q231" i="7" s="1"/>
  <c r="J234" i="7"/>
  <c r="M234" i="7"/>
  <c r="M232" i="7" s="1"/>
  <c r="P234" i="7"/>
  <c r="P232" i="7" s="1"/>
  <c r="Q232" i="7" s="1"/>
  <c r="J235" i="7"/>
  <c r="M235" i="7"/>
  <c r="P235" i="7"/>
  <c r="J236" i="7"/>
  <c r="M236" i="7"/>
  <c r="P236" i="7"/>
  <c r="J237" i="7"/>
  <c r="M237" i="7"/>
  <c r="P237" i="7"/>
  <c r="Q237" i="7" s="1"/>
  <c r="J238" i="7"/>
  <c r="M238" i="7"/>
  <c r="P238" i="7"/>
  <c r="Q238" i="7" s="1"/>
  <c r="J239" i="7"/>
  <c r="M239" i="7"/>
  <c r="P239" i="7"/>
  <c r="J240" i="7"/>
  <c r="M240" i="7"/>
  <c r="P240" i="7"/>
  <c r="J241" i="7"/>
  <c r="M241" i="7"/>
  <c r="P241" i="7"/>
  <c r="Q241" i="7" s="1"/>
  <c r="J242" i="7"/>
  <c r="M242" i="7"/>
  <c r="P242" i="7"/>
  <c r="Q242" i="7" s="1"/>
  <c r="J243" i="7"/>
  <c r="M243" i="7"/>
  <c r="P243" i="7"/>
  <c r="J244" i="7"/>
  <c r="M244" i="7"/>
  <c r="P244" i="7"/>
  <c r="J245" i="7"/>
  <c r="M245" i="7"/>
  <c r="P245" i="7"/>
  <c r="Q245" i="7" s="1"/>
  <c r="J246" i="7"/>
  <c r="M246" i="7"/>
  <c r="P246" i="7"/>
  <c r="Q246" i="7" s="1"/>
  <c r="J247" i="7"/>
  <c r="M247" i="7"/>
  <c r="P247" i="7"/>
  <c r="J248" i="7"/>
  <c r="M248" i="7"/>
  <c r="P248" i="7"/>
  <c r="J249" i="7"/>
  <c r="M249" i="7"/>
  <c r="P249" i="7"/>
  <c r="Q249" i="7" s="1"/>
  <c r="J250" i="7"/>
  <c r="M250" i="7"/>
  <c r="P250" i="7"/>
  <c r="Q250" i="7" s="1"/>
  <c r="J251" i="7"/>
  <c r="M251" i="7"/>
  <c r="P251" i="7"/>
  <c r="J252" i="7"/>
  <c r="M252" i="7"/>
  <c r="P252" i="7"/>
  <c r="J253" i="7"/>
  <c r="M253" i="7"/>
  <c r="P253" i="7"/>
  <c r="Q253" i="7" s="1"/>
  <c r="J254" i="7"/>
  <c r="M254" i="7"/>
  <c r="P254" i="7"/>
  <c r="Q254" i="7" s="1"/>
  <c r="E256" i="7"/>
  <c r="J256" i="7" s="1"/>
  <c r="F256" i="7"/>
  <c r="G256" i="7"/>
  <c r="H256" i="7"/>
  <c r="I256" i="7"/>
  <c r="K256" i="7"/>
  <c r="L256" i="7"/>
  <c r="M256" i="7"/>
  <c r="N256" i="7"/>
  <c r="P256" i="7" s="1"/>
  <c r="Q256" i="7" s="1"/>
  <c r="O256" i="7"/>
  <c r="E257" i="7"/>
  <c r="J257" i="7" s="1"/>
  <c r="F257" i="7"/>
  <c r="G257" i="7"/>
  <c r="H257" i="7"/>
  <c r="I257" i="7"/>
  <c r="K257" i="7"/>
  <c r="L257" i="7"/>
  <c r="M257" i="7" s="1"/>
  <c r="N257" i="7"/>
  <c r="O257" i="7"/>
  <c r="P257" i="7"/>
  <c r="Q257" i="7" s="1"/>
  <c r="J258" i="7"/>
  <c r="M258" i="7"/>
  <c r="P258" i="7"/>
  <c r="Q258" i="7" s="1"/>
  <c r="M259" i="7"/>
  <c r="P259" i="7"/>
  <c r="Q259" i="7"/>
  <c r="J260" i="7"/>
  <c r="M260" i="7"/>
  <c r="P260" i="7"/>
  <c r="Q260" i="7"/>
  <c r="J261" i="7"/>
  <c r="M261" i="7"/>
  <c r="P261" i="7"/>
  <c r="Q261" i="7"/>
  <c r="J262" i="7"/>
  <c r="M262" i="7"/>
  <c r="P262" i="7"/>
  <c r="Q262" i="7"/>
  <c r="J263" i="7"/>
  <c r="M263" i="7"/>
  <c r="P263" i="7"/>
  <c r="Q263" i="7"/>
  <c r="J264" i="7"/>
  <c r="M264" i="7"/>
  <c r="P264" i="7"/>
  <c r="Q264" i="7"/>
  <c r="J265" i="7"/>
  <c r="M265" i="7"/>
  <c r="P265" i="7"/>
  <c r="Q265" i="7"/>
  <c r="J266" i="7"/>
  <c r="M266" i="7"/>
  <c r="P266" i="7"/>
  <c r="Q266" i="7"/>
  <c r="J267" i="7"/>
  <c r="M267" i="7"/>
  <c r="P267" i="7"/>
  <c r="Q267" i="7"/>
  <c r="J268" i="7"/>
  <c r="M268" i="7"/>
  <c r="P268" i="7"/>
  <c r="Q268" i="7"/>
  <c r="J269" i="7"/>
  <c r="M269" i="7"/>
  <c r="P269" i="7"/>
  <c r="Q269" i="7"/>
  <c r="J270" i="7"/>
  <c r="M270" i="7"/>
  <c r="P270" i="7"/>
  <c r="Q270" i="7"/>
  <c r="J271" i="7"/>
  <c r="M271" i="7"/>
  <c r="P271" i="7"/>
  <c r="Q271" i="7"/>
  <c r="J272" i="7"/>
  <c r="M272" i="7"/>
  <c r="P272" i="7"/>
  <c r="Q272" i="7"/>
  <c r="J273" i="7"/>
  <c r="M273" i="7"/>
  <c r="P273" i="7"/>
  <c r="Q273" i="7"/>
  <c r="J274" i="7"/>
  <c r="M274" i="7"/>
  <c r="P274" i="7"/>
  <c r="Q274" i="7"/>
  <c r="J275" i="7"/>
  <c r="P275" i="7"/>
  <c r="F277" i="7"/>
  <c r="I278" i="7"/>
  <c r="N278" i="7"/>
  <c r="J279" i="7"/>
  <c r="M279" i="7"/>
  <c r="P279" i="7"/>
  <c r="Q279" i="7" s="1"/>
  <c r="J280" i="7"/>
  <c r="M280" i="7"/>
  <c r="P280" i="7"/>
  <c r="Q280" i="7" s="1"/>
  <c r="J281" i="7"/>
  <c r="M281" i="7"/>
  <c r="P281" i="7"/>
  <c r="Q281" i="7" s="1"/>
  <c r="J282" i="7"/>
  <c r="M282" i="7"/>
  <c r="P282" i="7"/>
  <c r="Q282" i="7" s="1"/>
  <c r="J283" i="7"/>
  <c r="M283" i="7"/>
  <c r="P283" i="7"/>
  <c r="Q283" i="7" s="1"/>
  <c r="J284" i="7"/>
  <c r="M284" i="7"/>
  <c r="P284" i="7"/>
  <c r="Q284" i="7" s="1"/>
  <c r="E285" i="7"/>
  <c r="F285" i="7"/>
  <c r="G285" i="7"/>
  <c r="G277" i="7" s="1"/>
  <c r="H285" i="7"/>
  <c r="I285" i="7"/>
  <c r="I277" i="7" s="1"/>
  <c r="K285" i="7"/>
  <c r="M285" i="7" s="1"/>
  <c r="L285" i="7"/>
  <c r="N285" i="7"/>
  <c r="O285" i="7"/>
  <c r="P285" i="7" s="1"/>
  <c r="E286" i="7"/>
  <c r="F286" i="7"/>
  <c r="J286" i="7" s="1"/>
  <c r="G286" i="7"/>
  <c r="H286" i="7"/>
  <c r="I286" i="7"/>
  <c r="K286" i="7"/>
  <c r="L286" i="7"/>
  <c r="L278" i="7" s="1"/>
  <c r="N286" i="7"/>
  <c r="O286" i="7"/>
  <c r="J287" i="7"/>
  <c r="M287" i="7"/>
  <c r="P287" i="7"/>
  <c r="Q287" i="7" s="1"/>
  <c r="J288" i="7"/>
  <c r="M288" i="7"/>
  <c r="P288" i="7"/>
  <c r="Q288" i="7"/>
  <c r="J289" i="7"/>
  <c r="M289" i="7"/>
  <c r="P289" i="7"/>
  <c r="Q289" i="7"/>
  <c r="J290" i="7"/>
  <c r="M290" i="7"/>
  <c r="P290" i="7"/>
  <c r="Q290" i="7"/>
  <c r="J291" i="7"/>
  <c r="M291" i="7"/>
  <c r="P291" i="7"/>
  <c r="Q291" i="7"/>
  <c r="J292" i="7"/>
  <c r="M292" i="7"/>
  <c r="P292" i="7"/>
  <c r="Q292" i="7"/>
  <c r="J293" i="7"/>
  <c r="M293" i="7"/>
  <c r="P293" i="7"/>
  <c r="Q293" i="7"/>
  <c r="J294" i="7"/>
  <c r="M294" i="7"/>
  <c r="P294" i="7"/>
  <c r="Q294" i="7"/>
  <c r="J295" i="7"/>
  <c r="M295" i="7"/>
  <c r="P295" i="7"/>
  <c r="Q295" i="7"/>
  <c r="J296" i="7"/>
  <c r="M296" i="7"/>
  <c r="P296" i="7"/>
  <c r="Q296" i="7"/>
  <c r="J297" i="7"/>
  <c r="M297" i="7"/>
  <c r="P297" i="7"/>
  <c r="Q297" i="7"/>
  <c r="J298" i="7"/>
  <c r="M298" i="7"/>
  <c r="P298" i="7"/>
  <c r="Q298" i="7"/>
  <c r="J299" i="7"/>
  <c r="M299" i="7"/>
  <c r="P299" i="7"/>
  <c r="Q299" i="7"/>
  <c r="J300" i="7"/>
  <c r="M300" i="7"/>
  <c r="P300" i="7"/>
  <c r="Q300" i="7"/>
  <c r="J301" i="7"/>
  <c r="M301" i="7"/>
  <c r="P301" i="7"/>
  <c r="Q301" i="7"/>
  <c r="J302" i="7"/>
  <c r="M302" i="7"/>
  <c r="P302" i="7"/>
  <c r="Q302" i="7"/>
  <c r="J303" i="7"/>
  <c r="M303" i="7"/>
  <c r="P303" i="7"/>
  <c r="Q303" i="7"/>
  <c r="J304" i="7"/>
  <c r="M304" i="7"/>
  <c r="P304" i="7"/>
  <c r="Q304" i="7"/>
  <c r="J305" i="7"/>
  <c r="M305" i="7"/>
  <c r="P305" i="7"/>
  <c r="Q305" i="7"/>
  <c r="J306" i="7"/>
  <c r="M306" i="7"/>
  <c r="P306" i="7"/>
  <c r="Q306" i="7"/>
  <c r="E307" i="7"/>
  <c r="J307" i="7" s="1"/>
  <c r="F307" i="7"/>
  <c r="G307" i="7"/>
  <c r="H307" i="7"/>
  <c r="I307" i="7"/>
  <c r="K307" i="7"/>
  <c r="L307" i="7"/>
  <c r="M307" i="7" s="1"/>
  <c r="N307" i="7"/>
  <c r="N277" i="7" s="1"/>
  <c r="O307" i="7"/>
  <c r="P307" i="7"/>
  <c r="E308" i="7"/>
  <c r="E278" i="7" s="1"/>
  <c r="F308" i="7"/>
  <c r="J308" i="7" s="1"/>
  <c r="G308" i="7"/>
  <c r="H308" i="7"/>
  <c r="H278" i="7" s="1"/>
  <c r="I308" i="7"/>
  <c r="K308" i="7"/>
  <c r="M308" i="7" s="1"/>
  <c r="L308" i="7"/>
  <c r="N308" i="7"/>
  <c r="O308" i="7"/>
  <c r="P308" i="7" s="1"/>
  <c r="J309" i="7"/>
  <c r="M309" i="7"/>
  <c r="P309" i="7"/>
  <c r="Q309" i="7" s="1"/>
  <c r="J310" i="7"/>
  <c r="M310" i="7"/>
  <c r="P310" i="7"/>
  <c r="Q310" i="7" s="1"/>
  <c r="J311" i="7"/>
  <c r="M311" i="7"/>
  <c r="P311" i="7"/>
  <c r="Q311" i="7" s="1"/>
  <c r="J312" i="7"/>
  <c r="M312" i="7"/>
  <c r="P312" i="7"/>
  <c r="Q312" i="7" s="1"/>
  <c r="J313" i="7"/>
  <c r="M313" i="7"/>
  <c r="P313" i="7"/>
  <c r="Q313" i="7" s="1"/>
  <c r="J314" i="7"/>
  <c r="M314" i="7"/>
  <c r="P314" i="7"/>
  <c r="Q314" i="7" s="1"/>
  <c r="J315" i="7"/>
  <c r="M315" i="7"/>
  <c r="P315" i="7"/>
  <c r="Q315" i="7" s="1"/>
  <c r="J316" i="7"/>
  <c r="M316" i="7"/>
  <c r="P316" i="7"/>
  <c r="Q316" i="7" s="1"/>
  <c r="J317" i="7"/>
  <c r="M317" i="7"/>
  <c r="P317" i="7"/>
  <c r="Q317" i="7" s="1"/>
  <c r="J318" i="7"/>
  <c r="M318" i="7"/>
  <c r="P318" i="7"/>
  <c r="Q318" i="7" s="1"/>
  <c r="J319" i="7"/>
  <c r="M319" i="7"/>
  <c r="P319" i="7"/>
  <c r="Q319" i="7" s="1"/>
  <c r="J320" i="7"/>
  <c r="M320" i="7"/>
  <c r="P320" i="7"/>
  <c r="Q320" i="7" s="1"/>
  <c r="J321" i="7"/>
  <c r="M321" i="7"/>
  <c r="P321" i="7"/>
  <c r="Q321" i="7" s="1"/>
  <c r="J322" i="7"/>
  <c r="M322" i="7"/>
  <c r="P322" i="7"/>
  <c r="Q322" i="7" s="1"/>
  <c r="J323" i="7"/>
  <c r="M323" i="7"/>
  <c r="P323" i="7"/>
  <c r="Q323" i="7" s="1"/>
  <c r="J324" i="7"/>
  <c r="M324" i="7"/>
  <c r="P324" i="7"/>
  <c r="Q324" i="7" s="1"/>
  <c r="J325" i="7"/>
  <c r="M325" i="7"/>
  <c r="P325" i="7"/>
  <c r="Q325" i="7" s="1"/>
  <c r="J326" i="7"/>
  <c r="M326" i="7"/>
  <c r="P326" i="7"/>
  <c r="Q326" i="7" s="1"/>
  <c r="J327" i="7"/>
  <c r="M327" i="7"/>
  <c r="P327" i="7"/>
  <c r="Q327" i="7" s="1"/>
  <c r="J328" i="7"/>
  <c r="M328" i="7"/>
  <c r="P328" i="7"/>
  <c r="Q328" i="7" s="1"/>
  <c r="J329" i="7"/>
  <c r="M329" i="7"/>
  <c r="P329" i="7"/>
  <c r="Q329" i="7" s="1"/>
  <c r="J330" i="7"/>
  <c r="M330" i="7"/>
  <c r="P330" i="7"/>
  <c r="Q330" i="7" s="1"/>
  <c r="J331" i="7"/>
  <c r="M331" i="7"/>
  <c r="P331" i="7"/>
  <c r="Q331" i="7" s="1"/>
  <c r="J332" i="7"/>
  <c r="M332" i="7"/>
  <c r="P332" i="7"/>
  <c r="Q332" i="7" s="1"/>
  <c r="J333" i="7"/>
  <c r="M333" i="7"/>
  <c r="P333" i="7"/>
  <c r="Q333" i="7" s="1"/>
  <c r="J334" i="7"/>
  <c r="M334" i="7"/>
  <c r="P334" i="7"/>
  <c r="Q334" i="7" s="1"/>
  <c r="J335" i="7"/>
  <c r="M335" i="7"/>
  <c r="P335" i="7"/>
  <c r="Q335" i="7" s="1"/>
  <c r="J336" i="7"/>
  <c r="M336" i="7"/>
  <c r="P336" i="7"/>
  <c r="Q336" i="7" s="1"/>
  <c r="Q317" i="8" l="1"/>
  <c r="Q315" i="8"/>
  <c r="Q328" i="8"/>
  <c r="J307" i="8"/>
  <c r="Q307" i="8" s="1"/>
  <c r="Q325" i="8"/>
  <c r="Q324" i="8"/>
  <c r="Q320" i="8"/>
  <c r="Q316" i="8"/>
  <c r="Q312" i="8"/>
  <c r="G278" i="8"/>
  <c r="J278" i="8" s="1"/>
  <c r="Q278" i="8" s="1"/>
  <c r="J308" i="8"/>
  <c r="Q308" i="8" s="1"/>
  <c r="Q304" i="8"/>
  <c r="Q303" i="8"/>
  <c r="Q300" i="8"/>
  <c r="Q296" i="8"/>
  <c r="Q292" i="8"/>
  <c r="Q288" i="8"/>
  <c r="J286" i="8"/>
  <c r="Q279" i="8"/>
  <c r="J256" i="8"/>
  <c r="I4" i="8"/>
  <c r="Q271" i="8"/>
  <c r="Q267" i="8"/>
  <c r="P257" i="8"/>
  <c r="I5" i="8"/>
  <c r="J257" i="8"/>
  <c r="Q263" i="8"/>
  <c r="Q254" i="8"/>
  <c r="Q253" i="8"/>
  <c r="Q250" i="8"/>
  <c r="Q246" i="8"/>
  <c r="Q242" i="8"/>
  <c r="Q241" i="8"/>
  <c r="Q235" i="8"/>
  <c r="J231" i="8"/>
  <c r="Q234" i="8"/>
  <c r="Q238" i="8"/>
  <c r="Q237" i="8"/>
  <c r="Q240" i="8"/>
  <c r="Q239" i="8"/>
  <c r="Q210" i="8"/>
  <c r="Q229" i="8"/>
  <c r="J217" i="8"/>
  <c r="O191" i="8"/>
  <c r="P191" i="8" s="1"/>
  <c r="Q215" i="8"/>
  <c r="Q211" i="8"/>
  <c r="Q207" i="8"/>
  <c r="Q203" i="8"/>
  <c r="Q197" i="8"/>
  <c r="Q196" i="8"/>
  <c r="J191" i="8"/>
  <c r="Q193" i="8"/>
  <c r="Q184" i="8"/>
  <c r="Q183" i="8"/>
  <c r="Q180" i="8"/>
  <c r="Q155" i="8"/>
  <c r="Q179" i="8"/>
  <c r="Q176" i="8"/>
  <c r="M160" i="8"/>
  <c r="Q172" i="8"/>
  <c r="Q171" i="8"/>
  <c r="Q168" i="8"/>
  <c r="Q167" i="8"/>
  <c r="Q164" i="8"/>
  <c r="J160" i="8"/>
  <c r="Q160" i="8" s="1"/>
  <c r="Q161" i="8"/>
  <c r="J159" i="8"/>
  <c r="Q153" i="8"/>
  <c r="J149" i="8"/>
  <c r="Q149" i="8" s="1"/>
  <c r="H4" i="8"/>
  <c r="J148" i="8"/>
  <c r="Q148" i="8" s="1"/>
  <c r="Q151" i="8"/>
  <c r="Q146" i="8"/>
  <c r="Q145" i="8"/>
  <c r="Q138" i="8"/>
  <c r="J136" i="8"/>
  <c r="Q136" i="8" s="1"/>
  <c r="Q137" i="8"/>
  <c r="Q133" i="8"/>
  <c r="Q132" i="8"/>
  <c r="Q131" i="8"/>
  <c r="P117" i="8"/>
  <c r="Q117" i="8" s="1"/>
  <c r="Q127" i="8"/>
  <c r="Q123" i="8"/>
  <c r="Q122" i="8"/>
  <c r="Q121" i="8"/>
  <c r="J117" i="8"/>
  <c r="Q119" i="8"/>
  <c r="G4" i="8"/>
  <c r="Q118" i="8"/>
  <c r="Q114" i="8"/>
  <c r="J110" i="8"/>
  <c r="Q110" i="8" s="1"/>
  <c r="Q112" i="8"/>
  <c r="Q109" i="8"/>
  <c r="Q111" i="8"/>
  <c r="Q107" i="8"/>
  <c r="Q106" i="8"/>
  <c r="Q103" i="8"/>
  <c r="Q102" i="8"/>
  <c r="Q99" i="8"/>
  <c r="J97" i="8"/>
  <c r="Q97" i="8" s="1"/>
  <c r="Q98" i="8"/>
  <c r="Q94" i="8"/>
  <c r="J86" i="8"/>
  <c r="H5" i="8"/>
  <c r="Q79" i="8"/>
  <c r="Q77" i="8"/>
  <c r="Q75" i="8"/>
  <c r="Q69" i="8"/>
  <c r="Q67" i="8"/>
  <c r="Q65" i="8"/>
  <c r="Q63" i="8"/>
  <c r="J58" i="8"/>
  <c r="Q58" i="8" s="1"/>
  <c r="Q62" i="8"/>
  <c r="J59" i="8"/>
  <c r="Q59" i="8" s="1"/>
  <c r="Q51" i="8"/>
  <c r="Q55" i="8"/>
  <c r="Q54" i="8"/>
  <c r="Q52" i="8"/>
  <c r="F5" i="8"/>
  <c r="J40" i="8"/>
  <c r="Q40" i="8" s="1"/>
  <c r="Q42" i="8"/>
  <c r="G7" i="8"/>
  <c r="G5" i="8" s="1"/>
  <c r="Q23" i="8"/>
  <c r="J23" i="8"/>
  <c r="Q22" i="8"/>
  <c r="Q21" i="8"/>
  <c r="Q19" i="8"/>
  <c r="Q17" i="8"/>
  <c r="Q15" i="8"/>
  <c r="Q13" i="8"/>
  <c r="J9" i="8"/>
  <c r="Q9" i="8" s="1"/>
  <c r="Q11" i="8"/>
  <c r="E7" i="8"/>
  <c r="E5" i="8" s="1"/>
  <c r="Q39" i="8"/>
  <c r="Q43" i="8"/>
  <c r="Q8" i="8"/>
  <c r="J6" i="8"/>
  <c r="M90" i="8"/>
  <c r="K86" i="8"/>
  <c r="M86" i="8" s="1"/>
  <c r="Q135" i="8"/>
  <c r="K6" i="8"/>
  <c r="N7" i="8"/>
  <c r="Q82" i="8"/>
  <c r="K7" i="8"/>
  <c r="Q81" i="8"/>
  <c r="J96" i="8"/>
  <c r="Q96" i="8" s="1"/>
  <c r="Q101" i="8"/>
  <c r="Q105" i="8"/>
  <c r="J116" i="8"/>
  <c r="Q116" i="8" s="1"/>
  <c r="Q80" i="8"/>
  <c r="K85" i="8"/>
  <c r="M85" i="8" s="1"/>
  <c r="Q85" i="8" s="1"/>
  <c r="Q100" i="8"/>
  <c r="Q104" i="8"/>
  <c r="Q217" i="8"/>
  <c r="P159" i="8"/>
  <c r="Q159" i="8" s="1"/>
  <c r="E190" i="8"/>
  <c r="J190" i="8" s="1"/>
  <c r="J198" i="8"/>
  <c r="Q198" i="8" s="1"/>
  <c r="P216" i="8"/>
  <c r="J232" i="8"/>
  <c r="P231" i="8"/>
  <c r="Q233" i="8"/>
  <c r="Q256" i="8"/>
  <c r="Q258" i="8"/>
  <c r="Q262" i="8"/>
  <c r="Q266" i="8"/>
  <c r="Q270" i="8"/>
  <c r="Q274" i="8"/>
  <c r="P277" i="8"/>
  <c r="E277" i="8"/>
  <c r="J277" i="8" s="1"/>
  <c r="J285" i="8"/>
  <c r="Q285" i="8" s="1"/>
  <c r="M286" i="8"/>
  <c r="Q195" i="8"/>
  <c r="L191" i="8"/>
  <c r="L5" i="8" s="1"/>
  <c r="M199" i="8"/>
  <c r="P232" i="8"/>
  <c r="Q261" i="8"/>
  <c r="Q265" i="8"/>
  <c r="Q269" i="8"/>
  <c r="Q273" i="8"/>
  <c r="Q282" i="8"/>
  <c r="Q194" i="8"/>
  <c r="J216" i="8"/>
  <c r="Q260" i="8"/>
  <c r="Q264" i="8"/>
  <c r="Q268" i="8"/>
  <c r="Q272" i="8"/>
  <c r="Q281" i="8"/>
  <c r="J199" i="8"/>
  <c r="N190" i="8"/>
  <c r="P190" i="8" s="1"/>
  <c r="Q308" i="7"/>
  <c r="Q307" i="7"/>
  <c r="O278" i="7"/>
  <c r="P278" i="7" s="1"/>
  <c r="K277" i="7"/>
  <c r="M277" i="7" s="1"/>
  <c r="N191" i="7"/>
  <c r="P191" i="7" s="1"/>
  <c r="P199" i="7"/>
  <c r="J285" i="7"/>
  <c r="Q285" i="7" s="1"/>
  <c r="O277" i="7"/>
  <c r="P277" i="7" s="1"/>
  <c r="E277" i="7"/>
  <c r="L191" i="7"/>
  <c r="Q198" i="7"/>
  <c r="J198" i="7"/>
  <c r="E190" i="7"/>
  <c r="H277" i="7"/>
  <c r="F278" i="7"/>
  <c r="J278" i="7" s="1"/>
  <c r="Q275" i="7"/>
  <c r="Q251" i="7"/>
  <c r="Q247" i="7"/>
  <c r="Q243" i="7"/>
  <c r="Q239" i="7"/>
  <c r="Q235" i="7"/>
  <c r="J216" i="7"/>
  <c r="Q214" i="7"/>
  <c r="Q210" i="7"/>
  <c r="Q206" i="7"/>
  <c r="Q202" i="7"/>
  <c r="Q197" i="7"/>
  <c r="Q193" i="7"/>
  <c r="P286" i="7"/>
  <c r="K278" i="7"/>
  <c r="M278" i="7" s="1"/>
  <c r="M286" i="7"/>
  <c r="G278" i="7"/>
  <c r="L277" i="7"/>
  <c r="Q252" i="7"/>
  <c r="Q248" i="7"/>
  <c r="Q244" i="7"/>
  <c r="Q240" i="7"/>
  <c r="Q236" i="7"/>
  <c r="J191" i="7"/>
  <c r="Q215" i="7"/>
  <c r="Q211" i="7"/>
  <c r="Q207" i="7"/>
  <c r="Q203" i="7"/>
  <c r="Q194" i="7"/>
  <c r="F4" i="7"/>
  <c r="Q234" i="7"/>
  <c r="Q233" i="7"/>
  <c r="P216" i="7"/>
  <c r="Q216" i="7" s="1"/>
  <c r="M198" i="7"/>
  <c r="H190" i="7"/>
  <c r="Q186" i="7"/>
  <c r="Q182" i="7"/>
  <c r="Q178" i="7"/>
  <c r="Q174" i="7"/>
  <c r="Q170" i="7"/>
  <c r="Q166" i="7"/>
  <c r="Q162" i="7"/>
  <c r="J159" i="7"/>
  <c r="Q159" i="7" s="1"/>
  <c r="Q144" i="7"/>
  <c r="Q140" i="7"/>
  <c r="Q136" i="7"/>
  <c r="Q116" i="7"/>
  <c r="N4" i="7"/>
  <c r="P6" i="7"/>
  <c r="H4" i="7"/>
  <c r="J217" i="7"/>
  <c r="Q217" i="7" s="1"/>
  <c r="K191" i="7"/>
  <c r="M191" i="7" s="1"/>
  <c r="M199" i="7"/>
  <c r="L190" i="7"/>
  <c r="M190" i="7" s="1"/>
  <c r="Q187" i="7"/>
  <c r="Q183" i="7"/>
  <c r="Q179" i="7"/>
  <c r="Q175" i="7"/>
  <c r="Q171" i="7"/>
  <c r="Q167" i="7"/>
  <c r="Q163" i="7"/>
  <c r="Q148" i="7"/>
  <c r="Q145" i="7"/>
  <c r="Q141" i="7"/>
  <c r="Q137" i="7"/>
  <c r="Q135" i="7"/>
  <c r="Q110" i="7"/>
  <c r="F5" i="7"/>
  <c r="P9" i="7"/>
  <c r="O7" i="7"/>
  <c r="O5" i="7" s="1"/>
  <c r="M8" i="7"/>
  <c r="L6" i="7"/>
  <c r="Q188" i="7"/>
  <c r="Q184" i="7"/>
  <c r="Q180" i="7"/>
  <c r="Q176" i="7"/>
  <c r="Q172" i="7"/>
  <c r="Q168" i="7"/>
  <c r="Q164" i="7"/>
  <c r="Q146" i="7"/>
  <c r="Q142" i="7"/>
  <c r="Q138" i="7"/>
  <c r="J135" i="7"/>
  <c r="K86" i="7"/>
  <c r="M86" i="7" s="1"/>
  <c r="M90" i="7"/>
  <c r="I5" i="7"/>
  <c r="J7" i="7"/>
  <c r="E5" i="7"/>
  <c r="G5" i="7"/>
  <c r="Q128" i="7"/>
  <c r="Q124" i="7"/>
  <c r="Q120" i="7"/>
  <c r="Q111" i="7"/>
  <c r="J109" i="7"/>
  <c r="Q109" i="7" s="1"/>
  <c r="Q106" i="7"/>
  <c r="Q102" i="7"/>
  <c r="Q98" i="7"/>
  <c r="P96" i="7"/>
  <c r="Q96" i="7" s="1"/>
  <c r="J96" i="7"/>
  <c r="Q93" i="7"/>
  <c r="J85" i="7"/>
  <c r="Q85" i="7" s="1"/>
  <c r="Q82" i="7"/>
  <c r="Q78" i="7"/>
  <c r="Q74" i="7"/>
  <c r="Q70" i="7"/>
  <c r="Q66" i="7"/>
  <c r="Q62" i="7"/>
  <c r="Q53" i="7"/>
  <c r="Q48" i="7"/>
  <c r="J43" i="7"/>
  <c r="Q41" i="7"/>
  <c r="K4" i="7"/>
  <c r="G4" i="7"/>
  <c r="Q18" i="7"/>
  <c r="Q14" i="7"/>
  <c r="Q10" i="7"/>
  <c r="H5" i="7"/>
  <c r="Q8" i="7"/>
  <c r="Q129" i="7"/>
  <c r="Q125" i="7"/>
  <c r="Q121" i="7"/>
  <c r="Q112" i="7"/>
  <c r="Q107" i="7"/>
  <c r="Q103" i="7"/>
  <c r="Q99" i="7"/>
  <c r="Q94" i="7"/>
  <c r="P89" i="7"/>
  <c r="Q83" i="7"/>
  <c r="Q79" i="7"/>
  <c r="Q75" i="7"/>
  <c r="Q71" i="7"/>
  <c r="Q67" i="7"/>
  <c r="Q63" i="7"/>
  <c r="Q54" i="7"/>
  <c r="Q43" i="7"/>
  <c r="J39" i="7"/>
  <c r="Q39" i="7" s="1"/>
  <c r="O4" i="7"/>
  <c r="L5" i="7"/>
  <c r="I4" i="7"/>
  <c r="J8" i="7"/>
  <c r="Q130" i="7"/>
  <c r="Q126" i="7"/>
  <c r="Q122" i="7"/>
  <c r="J116" i="7"/>
  <c r="J58" i="7"/>
  <c r="Q58" i="7" s="1"/>
  <c r="Q50" i="7"/>
  <c r="Q46" i="7"/>
  <c r="Q22" i="7"/>
  <c r="Q20" i="7"/>
  <c r="Q16" i="7"/>
  <c r="Q12" i="7"/>
  <c r="K7" i="7"/>
  <c r="M9" i="7"/>
  <c r="Q45" i="7"/>
  <c r="E6" i="7"/>
  <c r="Q286" i="8" l="1"/>
  <c r="Q277" i="8"/>
  <c r="Q257" i="8"/>
  <c r="Q231" i="8"/>
  <c r="O5" i="8"/>
  <c r="Q199" i="8"/>
  <c r="Q190" i="8"/>
  <c r="J5" i="8"/>
  <c r="J7" i="8"/>
  <c r="M191" i="8"/>
  <c r="Q191" i="8" s="1"/>
  <c r="M6" i="8"/>
  <c r="Q6" i="8" s="1"/>
  <c r="K4" i="8"/>
  <c r="M4" i="8" s="1"/>
  <c r="P90" i="8"/>
  <c r="N86" i="8"/>
  <c r="P86" i="8" s="1"/>
  <c r="Q86" i="8" s="1"/>
  <c r="Q216" i="8"/>
  <c r="M7" i="8"/>
  <c r="K5" i="8"/>
  <c r="M5" i="8" s="1"/>
  <c r="Q232" i="8"/>
  <c r="N4" i="8"/>
  <c r="P4" i="8" s="1"/>
  <c r="P7" i="8"/>
  <c r="N5" i="8"/>
  <c r="E4" i="8"/>
  <c r="J4" i="8" s="1"/>
  <c r="Q278" i="7"/>
  <c r="E4" i="7"/>
  <c r="J4" i="7" s="1"/>
  <c r="J6" i="7"/>
  <c r="P7" i="7"/>
  <c r="P90" i="7"/>
  <c r="N86" i="7"/>
  <c r="Q9" i="7"/>
  <c r="J5" i="7"/>
  <c r="L4" i="7"/>
  <c r="M4" i="7" s="1"/>
  <c r="P4" i="7"/>
  <c r="Q286" i="7"/>
  <c r="J190" i="7"/>
  <c r="Q190" i="7" s="1"/>
  <c r="J277" i="7"/>
  <c r="Q277" i="7" s="1"/>
  <c r="Q199" i="7"/>
  <c r="K5" i="7"/>
  <c r="M5" i="7" s="1"/>
  <c r="M7" i="7"/>
  <c r="M6" i="7"/>
  <c r="Q6" i="7" s="1"/>
  <c r="Q191" i="7"/>
  <c r="P111" i="9"/>
  <c r="M111" i="9"/>
  <c r="J111" i="9"/>
  <c r="P334" i="6"/>
  <c r="M334" i="6"/>
  <c r="J334" i="6"/>
  <c r="P333" i="6"/>
  <c r="M333" i="6"/>
  <c r="J333" i="6"/>
  <c r="P332" i="6"/>
  <c r="M332" i="6"/>
  <c r="J332" i="6"/>
  <c r="P331" i="6"/>
  <c r="M331" i="6"/>
  <c r="J331" i="6"/>
  <c r="P330" i="6"/>
  <c r="M330" i="6"/>
  <c r="J330" i="6"/>
  <c r="P329" i="6"/>
  <c r="M329" i="6"/>
  <c r="J329" i="6"/>
  <c r="P328" i="6"/>
  <c r="M328" i="6"/>
  <c r="J328" i="6"/>
  <c r="P327" i="6"/>
  <c r="M327" i="6"/>
  <c r="J327" i="6"/>
  <c r="P326" i="6"/>
  <c r="M326" i="6"/>
  <c r="J326" i="6"/>
  <c r="P325" i="6"/>
  <c r="Q325" i="6" s="1"/>
  <c r="M325" i="6"/>
  <c r="J325" i="6"/>
  <c r="P324" i="6"/>
  <c r="M324" i="6"/>
  <c r="J324" i="6"/>
  <c r="P323" i="6"/>
  <c r="M323" i="6"/>
  <c r="J323" i="6"/>
  <c r="P322" i="6"/>
  <c r="M322" i="6"/>
  <c r="J322" i="6"/>
  <c r="P321" i="6"/>
  <c r="M321" i="6"/>
  <c r="J321" i="6"/>
  <c r="P320" i="6"/>
  <c r="M320" i="6"/>
  <c r="J320" i="6"/>
  <c r="P319" i="6"/>
  <c r="M319" i="6"/>
  <c r="J319" i="6"/>
  <c r="P318" i="6"/>
  <c r="M318" i="6"/>
  <c r="J318" i="6"/>
  <c r="P317" i="6"/>
  <c r="Q317" i="6" s="1"/>
  <c r="M317" i="6"/>
  <c r="J317" i="6"/>
  <c r="P316" i="6"/>
  <c r="M316" i="6"/>
  <c r="J316" i="6"/>
  <c r="P315" i="6"/>
  <c r="M315" i="6"/>
  <c r="J315" i="6"/>
  <c r="P314" i="6"/>
  <c r="M314" i="6"/>
  <c r="J314" i="6"/>
  <c r="P313" i="6"/>
  <c r="Q313" i="6" s="1"/>
  <c r="M313" i="6"/>
  <c r="J313" i="6"/>
  <c r="P312" i="6"/>
  <c r="M312" i="6"/>
  <c r="J312" i="6"/>
  <c r="P311" i="6"/>
  <c r="M311" i="6"/>
  <c r="J311" i="6"/>
  <c r="P310" i="6"/>
  <c r="M310" i="6"/>
  <c r="J310" i="6"/>
  <c r="P309" i="6"/>
  <c r="M309" i="6"/>
  <c r="J309" i="6"/>
  <c r="O308" i="6"/>
  <c r="N308" i="6"/>
  <c r="L308" i="6"/>
  <c r="K308" i="6"/>
  <c r="I308" i="6"/>
  <c r="H308" i="6"/>
  <c r="G308" i="6"/>
  <c r="F308" i="6"/>
  <c r="E308" i="6"/>
  <c r="O307" i="6"/>
  <c r="P307" i="6" s="1"/>
  <c r="N307" i="6"/>
  <c r="L307" i="6"/>
  <c r="K307" i="6"/>
  <c r="I307" i="6"/>
  <c r="H307" i="6"/>
  <c r="G307" i="6"/>
  <c r="G277" i="6" s="1"/>
  <c r="F307" i="6"/>
  <c r="E307" i="6"/>
  <c r="P306" i="6"/>
  <c r="M306" i="6"/>
  <c r="J306" i="6"/>
  <c r="P305" i="6"/>
  <c r="M305" i="6"/>
  <c r="J305" i="6"/>
  <c r="P304" i="6"/>
  <c r="M304" i="6"/>
  <c r="J304" i="6"/>
  <c r="P303" i="6"/>
  <c r="M303" i="6"/>
  <c r="J303" i="6"/>
  <c r="P302" i="6"/>
  <c r="M302" i="6"/>
  <c r="J302" i="6"/>
  <c r="P301" i="6"/>
  <c r="M301" i="6"/>
  <c r="J301" i="6"/>
  <c r="P300" i="6"/>
  <c r="M300" i="6"/>
  <c r="J300" i="6"/>
  <c r="P299" i="6"/>
  <c r="Q299" i="6" s="1"/>
  <c r="M299" i="6"/>
  <c r="J299" i="6"/>
  <c r="P298" i="6"/>
  <c r="M298" i="6"/>
  <c r="J298" i="6"/>
  <c r="P297" i="6"/>
  <c r="M297" i="6"/>
  <c r="J297" i="6"/>
  <c r="P296" i="6"/>
  <c r="M296" i="6"/>
  <c r="J296" i="6"/>
  <c r="P295" i="6"/>
  <c r="Q295" i="6" s="1"/>
  <c r="M295" i="6"/>
  <c r="J295" i="6"/>
  <c r="P294" i="6"/>
  <c r="M294" i="6"/>
  <c r="J294" i="6"/>
  <c r="P293" i="6"/>
  <c r="M293" i="6"/>
  <c r="J293" i="6"/>
  <c r="P292" i="6"/>
  <c r="Q292" i="6" s="1"/>
  <c r="M292" i="6"/>
  <c r="J292" i="6"/>
  <c r="P291" i="6"/>
  <c r="M291" i="6"/>
  <c r="J291" i="6"/>
  <c r="P290" i="6"/>
  <c r="M290" i="6"/>
  <c r="J290" i="6"/>
  <c r="P289" i="6"/>
  <c r="M289" i="6"/>
  <c r="J289" i="6"/>
  <c r="P288" i="6"/>
  <c r="Q288" i="6" s="1"/>
  <c r="M288" i="6"/>
  <c r="J288" i="6"/>
  <c r="P287" i="6"/>
  <c r="M287" i="6"/>
  <c r="J287" i="6"/>
  <c r="O286" i="6"/>
  <c r="O278" i="6" s="1"/>
  <c r="N286" i="6"/>
  <c r="P286" i="6" s="1"/>
  <c r="L286" i="6"/>
  <c r="K286" i="6"/>
  <c r="I286" i="6"/>
  <c r="H286" i="6"/>
  <c r="G286" i="6"/>
  <c r="F286" i="6"/>
  <c r="E286" i="6"/>
  <c r="P285" i="6"/>
  <c r="O285" i="6"/>
  <c r="N285" i="6"/>
  <c r="L285" i="6"/>
  <c r="L277" i="6" s="1"/>
  <c r="K285" i="6"/>
  <c r="M285" i="6" s="1"/>
  <c r="I285" i="6"/>
  <c r="H285" i="6"/>
  <c r="G285" i="6"/>
  <c r="F285" i="6"/>
  <c r="E285" i="6"/>
  <c r="P284" i="6"/>
  <c r="M284" i="6"/>
  <c r="J284" i="6"/>
  <c r="P283" i="6"/>
  <c r="Q283" i="6" s="1"/>
  <c r="M283" i="6"/>
  <c r="J283" i="6"/>
  <c r="P282" i="6"/>
  <c r="M282" i="6"/>
  <c r="J282" i="6"/>
  <c r="Q282" i="6" s="1"/>
  <c r="P281" i="6"/>
  <c r="M281" i="6"/>
  <c r="J281" i="6"/>
  <c r="Q281" i="6" s="1"/>
  <c r="P280" i="6"/>
  <c r="M280" i="6"/>
  <c r="J280" i="6"/>
  <c r="Q280" i="6" s="1"/>
  <c r="P279" i="6"/>
  <c r="M279" i="6"/>
  <c r="J279" i="6"/>
  <c r="I278" i="6"/>
  <c r="F278" i="6"/>
  <c r="E278" i="6"/>
  <c r="O277" i="6"/>
  <c r="N277" i="6"/>
  <c r="F277" i="6"/>
  <c r="P275" i="6"/>
  <c r="J275" i="6"/>
  <c r="P274" i="6"/>
  <c r="M274" i="6"/>
  <c r="J274" i="6"/>
  <c r="P273" i="6"/>
  <c r="M273" i="6"/>
  <c r="J273" i="6"/>
  <c r="P272" i="6"/>
  <c r="M272" i="6"/>
  <c r="J272" i="6"/>
  <c r="P271" i="6"/>
  <c r="M271" i="6"/>
  <c r="J271" i="6"/>
  <c r="P270" i="6"/>
  <c r="M270" i="6"/>
  <c r="J270" i="6"/>
  <c r="P269" i="6"/>
  <c r="M269" i="6"/>
  <c r="J269" i="6"/>
  <c r="P268" i="6"/>
  <c r="M268" i="6"/>
  <c r="J268" i="6"/>
  <c r="P267" i="6"/>
  <c r="M267" i="6"/>
  <c r="J267" i="6"/>
  <c r="P266" i="6"/>
  <c r="M266" i="6"/>
  <c r="J266" i="6"/>
  <c r="P265" i="6"/>
  <c r="M265" i="6"/>
  <c r="J265" i="6"/>
  <c r="P264" i="6"/>
  <c r="M264" i="6"/>
  <c r="J264" i="6"/>
  <c r="P263" i="6"/>
  <c r="M263" i="6"/>
  <c r="J263" i="6"/>
  <c r="P262" i="6"/>
  <c r="M262" i="6"/>
  <c r="J262" i="6"/>
  <c r="P261" i="6"/>
  <c r="M261" i="6"/>
  <c r="J261" i="6"/>
  <c r="P260" i="6"/>
  <c r="M260" i="6"/>
  <c r="J260" i="6"/>
  <c r="P259" i="6"/>
  <c r="Q259" i="6" s="1"/>
  <c r="M259" i="6"/>
  <c r="P258" i="6"/>
  <c r="Q258" i="6" s="1"/>
  <c r="M258" i="6"/>
  <c r="J258" i="6"/>
  <c r="O257" i="6"/>
  <c r="N257" i="6"/>
  <c r="L257" i="6"/>
  <c r="K257" i="6"/>
  <c r="I257" i="6"/>
  <c r="H257" i="6"/>
  <c r="G257" i="6"/>
  <c r="F257" i="6"/>
  <c r="E257" i="6"/>
  <c r="O256" i="6"/>
  <c r="N256" i="6"/>
  <c r="L256" i="6"/>
  <c r="K256" i="6"/>
  <c r="M256" i="6" s="1"/>
  <c r="I256" i="6"/>
  <c r="H256" i="6"/>
  <c r="G256" i="6"/>
  <c r="F256" i="6"/>
  <c r="E256" i="6"/>
  <c r="P254" i="6"/>
  <c r="M254" i="6"/>
  <c r="J254" i="6"/>
  <c r="P253" i="6"/>
  <c r="M253" i="6"/>
  <c r="J253" i="6"/>
  <c r="P252" i="6"/>
  <c r="M252" i="6"/>
  <c r="J252" i="6"/>
  <c r="P251" i="6"/>
  <c r="M251" i="6"/>
  <c r="J251" i="6"/>
  <c r="P250" i="6"/>
  <c r="M250" i="6"/>
  <c r="J250" i="6"/>
  <c r="P249" i="6"/>
  <c r="M249" i="6"/>
  <c r="J249" i="6"/>
  <c r="P248" i="6"/>
  <c r="M248" i="6"/>
  <c r="J248" i="6"/>
  <c r="P247" i="6"/>
  <c r="M247" i="6"/>
  <c r="J247" i="6"/>
  <c r="P246" i="6"/>
  <c r="M246" i="6"/>
  <c r="J246" i="6"/>
  <c r="P245" i="6"/>
  <c r="M245" i="6"/>
  <c r="J245" i="6"/>
  <c r="P244" i="6"/>
  <c r="M244" i="6"/>
  <c r="J244" i="6"/>
  <c r="P243" i="6"/>
  <c r="M243" i="6"/>
  <c r="J243" i="6"/>
  <c r="P242" i="6"/>
  <c r="M242" i="6"/>
  <c r="J242" i="6"/>
  <c r="P241" i="6"/>
  <c r="M241" i="6"/>
  <c r="J241" i="6"/>
  <c r="P240" i="6"/>
  <c r="M240" i="6"/>
  <c r="J240" i="6"/>
  <c r="P239" i="6"/>
  <c r="M239" i="6"/>
  <c r="J239" i="6"/>
  <c r="P238" i="6"/>
  <c r="Q238" i="6" s="1"/>
  <c r="M238" i="6"/>
  <c r="J238" i="6"/>
  <c r="P237" i="6"/>
  <c r="M237" i="6"/>
  <c r="J237" i="6"/>
  <c r="P236" i="6"/>
  <c r="M236" i="6"/>
  <c r="J236" i="6"/>
  <c r="P235" i="6"/>
  <c r="M235" i="6"/>
  <c r="J235" i="6"/>
  <c r="P234" i="6"/>
  <c r="Q234" i="6" s="1"/>
  <c r="M234" i="6"/>
  <c r="J234" i="6"/>
  <c r="P233" i="6"/>
  <c r="M233" i="6"/>
  <c r="M231" i="6" s="1"/>
  <c r="J233" i="6"/>
  <c r="O232" i="6"/>
  <c r="N232" i="6"/>
  <c r="L232" i="6"/>
  <c r="K232" i="6"/>
  <c r="I232" i="6"/>
  <c r="H232" i="6"/>
  <c r="G232" i="6"/>
  <c r="F232" i="6"/>
  <c r="E232" i="6"/>
  <c r="P231" i="6"/>
  <c r="O231" i="6"/>
  <c r="N231" i="6"/>
  <c r="L231" i="6"/>
  <c r="K231" i="6"/>
  <c r="I231" i="6"/>
  <c r="H231" i="6"/>
  <c r="G231" i="6"/>
  <c r="F231" i="6"/>
  <c r="E231" i="6"/>
  <c r="P229" i="6"/>
  <c r="M229" i="6"/>
  <c r="J229" i="6"/>
  <c r="P228" i="6"/>
  <c r="M228" i="6"/>
  <c r="J228" i="6"/>
  <c r="P227" i="6"/>
  <c r="M227" i="6"/>
  <c r="J227" i="6"/>
  <c r="P226" i="6"/>
  <c r="M226" i="6"/>
  <c r="J226" i="6"/>
  <c r="P225" i="6"/>
  <c r="M225" i="6"/>
  <c r="J225" i="6"/>
  <c r="P224" i="6"/>
  <c r="M224" i="6"/>
  <c r="J224" i="6"/>
  <c r="P223" i="6"/>
  <c r="M223" i="6"/>
  <c r="J223" i="6"/>
  <c r="P222" i="6"/>
  <c r="M222" i="6"/>
  <c r="J222" i="6"/>
  <c r="P221" i="6"/>
  <c r="M221" i="6"/>
  <c r="J221" i="6"/>
  <c r="P220" i="6"/>
  <c r="M220" i="6"/>
  <c r="J220" i="6"/>
  <c r="P219" i="6"/>
  <c r="M219" i="6"/>
  <c r="J219" i="6"/>
  <c r="P218" i="6"/>
  <c r="M218" i="6"/>
  <c r="J218" i="6"/>
  <c r="O217" i="6"/>
  <c r="N217" i="6"/>
  <c r="P217" i="6" s="1"/>
  <c r="L217" i="6"/>
  <c r="K217" i="6"/>
  <c r="I217" i="6"/>
  <c r="H217" i="6"/>
  <c r="G217" i="6"/>
  <c r="F217" i="6"/>
  <c r="E217" i="6"/>
  <c r="O216" i="6"/>
  <c r="N216" i="6"/>
  <c r="M216" i="6"/>
  <c r="L216" i="6"/>
  <c r="K216" i="6"/>
  <c r="I216" i="6"/>
  <c r="H216" i="6"/>
  <c r="G216" i="6"/>
  <c r="F216" i="6"/>
  <c r="E216" i="6"/>
  <c r="P215" i="6"/>
  <c r="M215" i="6"/>
  <c r="J215" i="6"/>
  <c r="P214" i="6"/>
  <c r="M214" i="6"/>
  <c r="J214" i="6"/>
  <c r="P213" i="6"/>
  <c r="M213" i="6"/>
  <c r="J213" i="6"/>
  <c r="P212" i="6"/>
  <c r="M212" i="6"/>
  <c r="J212" i="6"/>
  <c r="P211" i="6"/>
  <c r="M211" i="6"/>
  <c r="J211" i="6"/>
  <c r="P210" i="6"/>
  <c r="M210" i="6"/>
  <c r="J210" i="6"/>
  <c r="P209" i="6"/>
  <c r="M209" i="6"/>
  <c r="J209" i="6"/>
  <c r="P208" i="6"/>
  <c r="M208" i="6"/>
  <c r="J208" i="6"/>
  <c r="P207" i="6"/>
  <c r="M207" i="6"/>
  <c r="J207" i="6"/>
  <c r="P206" i="6"/>
  <c r="M206" i="6"/>
  <c r="J206" i="6"/>
  <c r="P205" i="6"/>
  <c r="M205" i="6"/>
  <c r="J205" i="6"/>
  <c r="P204" i="6"/>
  <c r="M204" i="6"/>
  <c r="J204" i="6"/>
  <c r="P203" i="6"/>
  <c r="M203" i="6"/>
  <c r="J203" i="6"/>
  <c r="P202" i="6"/>
  <c r="M202" i="6"/>
  <c r="J202" i="6"/>
  <c r="P201" i="6"/>
  <c r="M201" i="6"/>
  <c r="J201" i="6"/>
  <c r="P200" i="6"/>
  <c r="M200" i="6"/>
  <c r="J200" i="6"/>
  <c r="O199" i="6"/>
  <c r="O191" i="6" s="1"/>
  <c r="N199" i="6"/>
  <c r="L199" i="6"/>
  <c r="K199" i="6"/>
  <c r="I199" i="6"/>
  <c r="H199" i="6"/>
  <c r="G199" i="6"/>
  <c r="F199" i="6"/>
  <c r="E199" i="6"/>
  <c r="O198" i="6"/>
  <c r="O190" i="6" s="1"/>
  <c r="N198" i="6"/>
  <c r="L198" i="6"/>
  <c r="L190" i="6" s="1"/>
  <c r="K198" i="6"/>
  <c r="M198" i="6" s="1"/>
  <c r="I198" i="6"/>
  <c r="I190" i="6" s="1"/>
  <c r="H198" i="6"/>
  <c r="H190" i="6" s="1"/>
  <c r="G198" i="6"/>
  <c r="F198" i="6"/>
  <c r="E198" i="6"/>
  <c r="P197" i="6"/>
  <c r="M197" i="6"/>
  <c r="J197" i="6"/>
  <c r="P196" i="6"/>
  <c r="M196" i="6"/>
  <c r="J196" i="6"/>
  <c r="P195" i="6"/>
  <c r="M195" i="6"/>
  <c r="J195" i="6"/>
  <c r="P194" i="6"/>
  <c r="M194" i="6"/>
  <c r="J194" i="6"/>
  <c r="P193" i="6"/>
  <c r="M193" i="6"/>
  <c r="J193" i="6"/>
  <c r="P192" i="6"/>
  <c r="M192" i="6"/>
  <c r="J192" i="6"/>
  <c r="I191" i="6"/>
  <c r="H191" i="6"/>
  <c r="E191" i="6"/>
  <c r="K190" i="6"/>
  <c r="M190" i="6" s="1"/>
  <c r="P188" i="6"/>
  <c r="M188" i="6"/>
  <c r="J188" i="6"/>
  <c r="P187" i="6"/>
  <c r="M187" i="6"/>
  <c r="J187" i="6"/>
  <c r="P186" i="6"/>
  <c r="M186" i="6"/>
  <c r="J186" i="6"/>
  <c r="P185" i="6"/>
  <c r="M185" i="6"/>
  <c r="J185" i="6"/>
  <c r="P184" i="6"/>
  <c r="Q184" i="6" s="1"/>
  <c r="M184" i="6"/>
  <c r="J184" i="6"/>
  <c r="P183" i="6"/>
  <c r="M183" i="6"/>
  <c r="J183" i="6"/>
  <c r="P182" i="6"/>
  <c r="M182" i="6"/>
  <c r="J182" i="6"/>
  <c r="P181" i="6"/>
  <c r="M181" i="6"/>
  <c r="J181" i="6"/>
  <c r="P180" i="6"/>
  <c r="Q180" i="6" s="1"/>
  <c r="M180" i="6"/>
  <c r="J180" i="6"/>
  <c r="P179" i="6"/>
  <c r="M179" i="6"/>
  <c r="J179" i="6"/>
  <c r="P178" i="6"/>
  <c r="M178" i="6"/>
  <c r="J178" i="6"/>
  <c r="P177" i="6"/>
  <c r="M177" i="6"/>
  <c r="J177" i="6"/>
  <c r="P176" i="6"/>
  <c r="Q176" i="6" s="1"/>
  <c r="M176" i="6"/>
  <c r="J176" i="6"/>
  <c r="P175" i="6"/>
  <c r="M175" i="6"/>
  <c r="J175" i="6"/>
  <c r="P174" i="6"/>
  <c r="M174" i="6"/>
  <c r="J174" i="6"/>
  <c r="P173" i="6"/>
  <c r="M173" i="6"/>
  <c r="J173" i="6"/>
  <c r="P172" i="6"/>
  <c r="Q172" i="6" s="1"/>
  <c r="M172" i="6"/>
  <c r="J172" i="6"/>
  <c r="P171" i="6"/>
  <c r="M171" i="6"/>
  <c r="J171" i="6"/>
  <c r="P170" i="6"/>
  <c r="M170" i="6"/>
  <c r="J170" i="6"/>
  <c r="P169" i="6"/>
  <c r="M169" i="6"/>
  <c r="J169" i="6"/>
  <c r="P168" i="6"/>
  <c r="Q168" i="6" s="1"/>
  <c r="M168" i="6"/>
  <c r="J168" i="6"/>
  <c r="P167" i="6"/>
  <c r="M167" i="6"/>
  <c r="J167" i="6"/>
  <c r="P166" i="6"/>
  <c r="M166" i="6"/>
  <c r="J166" i="6"/>
  <c r="P165" i="6"/>
  <c r="M165" i="6"/>
  <c r="J165" i="6"/>
  <c r="P164" i="6"/>
  <c r="Q164" i="6" s="1"/>
  <c r="M164" i="6"/>
  <c r="J164" i="6"/>
  <c r="P163" i="6"/>
  <c r="M163" i="6"/>
  <c r="J163" i="6"/>
  <c r="P162" i="6"/>
  <c r="M162" i="6"/>
  <c r="J162" i="6"/>
  <c r="P161" i="6"/>
  <c r="M161" i="6"/>
  <c r="J161" i="6"/>
  <c r="P160" i="6"/>
  <c r="O160" i="6"/>
  <c r="N160" i="6"/>
  <c r="L160" i="6"/>
  <c r="K160" i="6"/>
  <c r="M160" i="6" s="1"/>
  <c r="I160" i="6"/>
  <c r="H160" i="6"/>
  <c r="G160" i="6"/>
  <c r="F160" i="6"/>
  <c r="J160" i="6" s="1"/>
  <c r="E160" i="6"/>
  <c r="O159" i="6"/>
  <c r="N159" i="6"/>
  <c r="L159" i="6"/>
  <c r="K159" i="6"/>
  <c r="I159" i="6"/>
  <c r="H159" i="6"/>
  <c r="G159" i="6"/>
  <c r="F159" i="6"/>
  <c r="E159" i="6"/>
  <c r="P157" i="6"/>
  <c r="M157" i="6"/>
  <c r="J157" i="6"/>
  <c r="P156" i="6"/>
  <c r="M156" i="6"/>
  <c r="J156" i="6"/>
  <c r="P155" i="6"/>
  <c r="M155" i="6"/>
  <c r="J155" i="6"/>
  <c r="P154" i="6"/>
  <c r="M154" i="6"/>
  <c r="J154" i="6"/>
  <c r="P153" i="6"/>
  <c r="M153" i="6"/>
  <c r="J153" i="6"/>
  <c r="P152" i="6"/>
  <c r="M152" i="6"/>
  <c r="J152" i="6"/>
  <c r="P151" i="6"/>
  <c r="M151" i="6"/>
  <c r="J151" i="6"/>
  <c r="P150" i="6"/>
  <c r="M150" i="6"/>
  <c r="J150" i="6"/>
  <c r="O149" i="6"/>
  <c r="N149" i="6"/>
  <c r="P149" i="6" s="1"/>
  <c r="L149" i="6"/>
  <c r="K149" i="6"/>
  <c r="I149" i="6"/>
  <c r="H149" i="6"/>
  <c r="G149" i="6"/>
  <c r="F149" i="6"/>
  <c r="E149" i="6"/>
  <c r="O148" i="6"/>
  <c r="N148" i="6"/>
  <c r="L148" i="6"/>
  <c r="K148" i="6"/>
  <c r="M148" i="6" s="1"/>
  <c r="I148" i="6"/>
  <c r="H148" i="6"/>
  <c r="G148" i="6"/>
  <c r="F148" i="6"/>
  <c r="E148" i="6"/>
  <c r="P146" i="6"/>
  <c r="M146" i="6"/>
  <c r="J146" i="6"/>
  <c r="P145" i="6"/>
  <c r="M145" i="6"/>
  <c r="J145" i="6"/>
  <c r="P144" i="6"/>
  <c r="M144" i="6"/>
  <c r="J144" i="6"/>
  <c r="P143" i="6"/>
  <c r="M143" i="6"/>
  <c r="J143" i="6"/>
  <c r="P142" i="6"/>
  <c r="M142" i="6"/>
  <c r="J142" i="6"/>
  <c r="P141" i="6"/>
  <c r="M141" i="6"/>
  <c r="J141" i="6"/>
  <c r="P140" i="6"/>
  <c r="M140" i="6"/>
  <c r="J140" i="6"/>
  <c r="P139" i="6"/>
  <c r="M139" i="6"/>
  <c r="J139" i="6"/>
  <c r="P138" i="6"/>
  <c r="M138" i="6"/>
  <c r="J138" i="6"/>
  <c r="P137" i="6"/>
  <c r="M137" i="6"/>
  <c r="J137" i="6"/>
  <c r="O136" i="6"/>
  <c r="N136" i="6"/>
  <c r="P136" i="6" s="1"/>
  <c r="L136" i="6"/>
  <c r="K136" i="6"/>
  <c r="I136" i="6"/>
  <c r="H136" i="6"/>
  <c r="G136" i="6"/>
  <c r="F136" i="6"/>
  <c r="E136" i="6"/>
  <c r="O135" i="6"/>
  <c r="P135" i="6" s="1"/>
  <c r="N135" i="6"/>
  <c r="L135" i="6"/>
  <c r="K135" i="6"/>
  <c r="M135" i="6" s="1"/>
  <c r="I135" i="6"/>
  <c r="H135" i="6"/>
  <c r="G135" i="6"/>
  <c r="F135" i="6"/>
  <c r="E135" i="6"/>
  <c r="P133" i="6"/>
  <c r="M133" i="6"/>
  <c r="J133" i="6"/>
  <c r="P132" i="6"/>
  <c r="M132" i="6"/>
  <c r="J132" i="6"/>
  <c r="P131" i="6"/>
  <c r="M131" i="6"/>
  <c r="J131" i="6"/>
  <c r="P130" i="6"/>
  <c r="M130" i="6"/>
  <c r="J130" i="6"/>
  <c r="P129" i="6"/>
  <c r="M129" i="6"/>
  <c r="J129" i="6"/>
  <c r="P128" i="6"/>
  <c r="M128" i="6"/>
  <c r="J128" i="6"/>
  <c r="P127" i="6"/>
  <c r="M127" i="6"/>
  <c r="J127" i="6"/>
  <c r="P126" i="6"/>
  <c r="M126" i="6"/>
  <c r="J126" i="6"/>
  <c r="P125" i="6"/>
  <c r="M125" i="6"/>
  <c r="J125" i="6"/>
  <c r="P124" i="6"/>
  <c r="M124" i="6"/>
  <c r="J124" i="6"/>
  <c r="P123" i="6"/>
  <c r="M123" i="6"/>
  <c r="J123" i="6"/>
  <c r="P122" i="6"/>
  <c r="M122" i="6"/>
  <c r="J122" i="6"/>
  <c r="P121" i="6"/>
  <c r="M121" i="6"/>
  <c r="J121" i="6"/>
  <c r="P120" i="6"/>
  <c r="M120" i="6"/>
  <c r="J120" i="6"/>
  <c r="P119" i="6"/>
  <c r="M119" i="6"/>
  <c r="J119" i="6"/>
  <c r="P118" i="6"/>
  <c r="M118" i="6"/>
  <c r="J118" i="6"/>
  <c r="Q118" i="6" s="1"/>
  <c r="O117" i="6"/>
  <c r="N117" i="6"/>
  <c r="L117" i="6"/>
  <c r="K117" i="6"/>
  <c r="M117" i="6" s="1"/>
  <c r="I117" i="6"/>
  <c r="H117" i="6"/>
  <c r="G117" i="6"/>
  <c r="F117" i="6"/>
  <c r="E117" i="6"/>
  <c r="O116" i="6"/>
  <c r="N116" i="6"/>
  <c r="L116" i="6"/>
  <c r="K116" i="6"/>
  <c r="I116" i="6"/>
  <c r="H116" i="6"/>
  <c r="G116" i="6"/>
  <c r="F116" i="6"/>
  <c r="E116" i="6"/>
  <c r="P114" i="6"/>
  <c r="M114" i="6"/>
  <c r="J114" i="6"/>
  <c r="P113" i="6"/>
  <c r="M113" i="6"/>
  <c r="J113" i="6"/>
  <c r="P112" i="6"/>
  <c r="M112" i="6"/>
  <c r="J112" i="6"/>
  <c r="P111" i="6"/>
  <c r="M111" i="6"/>
  <c r="J111" i="6"/>
  <c r="O110" i="6"/>
  <c r="N110" i="6"/>
  <c r="L110" i="6"/>
  <c r="K110" i="6"/>
  <c r="M110" i="6" s="1"/>
  <c r="I110" i="6"/>
  <c r="H110" i="6"/>
  <c r="G110" i="6"/>
  <c r="F110" i="6"/>
  <c r="E110" i="6"/>
  <c r="O109" i="6"/>
  <c r="N109" i="6"/>
  <c r="P109" i="6" s="1"/>
  <c r="L109" i="6"/>
  <c r="K109" i="6"/>
  <c r="I109" i="6"/>
  <c r="H109" i="6"/>
  <c r="G109" i="6"/>
  <c r="F109" i="6"/>
  <c r="E109" i="6"/>
  <c r="P107" i="6"/>
  <c r="M107" i="6"/>
  <c r="J107" i="6"/>
  <c r="Q107" i="6" s="1"/>
  <c r="P106" i="6"/>
  <c r="M106" i="6"/>
  <c r="J106" i="6"/>
  <c r="P105" i="6"/>
  <c r="M105" i="6"/>
  <c r="J105" i="6"/>
  <c r="P104" i="6"/>
  <c r="M104" i="6"/>
  <c r="J104" i="6"/>
  <c r="P103" i="6"/>
  <c r="M103" i="6"/>
  <c r="J103" i="6"/>
  <c r="P102" i="6"/>
  <c r="Q102" i="6" s="1"/>
  <c r="M102" i="6"/>
  <c r="J102" i="6"/>
  <c r="P101" i="6"/>
  <c r="M101" i="6"/>
  <c r="J101" i="6"/>
  <c r="P100" i="6"/>
  <c r="M100" i="6"/>
  <c r="Q100" i="6" s="1"/>
  <c r="J100" i="6"/>
  <c r="P99" i="6"/>
  <c r="M99" i="6"/>
  <c r="J99" i="6"/>
  <c r="Q99" i="6" s="1"/>
  <c r="P98" i="6"/>
  <c r="Q98" i="6" s="1"/>
  <c r="M98" i="6"/>
  <c r="J98" i="6"/>
  <c r="O97" i="6"/>
  <c r="N97" i="6"/>
  <c r="P97" i="6" s="1"/>
  <c r="L97" i="6"/>
  <c r="K97" i="6"/>
  <c r="M97" i="6" s="1"/>
  <c r="I97" i="6"/>
  <c r="H97" i="6"/>
  <c r="G97" i="6"/>
  <c r="F97" i="6"/>
  <c r="E97" i="6"/>
  <c r="O96" i="6"/>
  <c r="N96" i="6"/>
  <c r="L96" i="6"/>
  <c r="K96" i="6"/>
  <c r="I96" i="6"/>
  <c r="H96" i="6"/>
  <c r="G96" i="6"/>
  <c r="F96" i="6"/>
  <c r="E96" i="6"/>
  <c r="P94" i="6"/>
  <c r="M94" i="6"/>
  <c r="J94" i="6"/>
  <c r="P93" i="6"/>
  <c r="M93" i="6"/>
  <c r="J93" i="6"/>
  <c r="P92" i="6"/>
  <c r="M92" i="6"/>
  <c r="J92" i="6"/>
  <c r="P91" i="6"/>
  <c r="M91" i="6"/>
  <c r="J91" i="6"/>
  <c r="Q90" i="6"/>
  <c r="M90" i="6"/>
  <c r="N86" i="6" s="1"/>
  <c r="P86" i="6" s="1"/>
  <c r="J90" i="6"/>
  <c r="Q89" i="6"/>
  <c r="J89" i="6"/>
  <c r="M89" i="6" s="1"/>
  <c r="N85" i="6" s="1"/>
  <c r="P85" i="6" s="1"/>
  <c r="P88" i="6"/>
  <c r="M88" i="6"/>
  <c r="J88" i="6"/>
  <c r="P87" i="6"/>
  <c r="M87" i="6"/>
  <c r="J87" i="6"/>
  <c r="O86" i="6"/>
  <c r="L86" i="6"/>
  <c r="K86" i="6"/>
  <c r="I86" i="6"/>
  <c r="H86" i="6"/>
  <c r="G86" i="6"/>
  <c r="F86" i="6"/>
  <c r="E86" i="6"/>
  <c r="O85" i="6"/>
  <c r="L85" i="6"/>
  <c r="M85" i="6" s="1"/>
  <c r="K85" i="6"/>
  <c r="I85" i="6"/>
  <c r="H85" i="6"/>
  <c r="G85" i="6"/>
  <c r="F85" i="6"/>
  <c r="E85" i="6"/>
  <c r="P83" i="6"/>
  <c r="Q83" i="6" s="1"/>
  <c r="M83" i="6"/>
  <c r="J83" i="6"/>
  <c r="P82" i="6"/>
  <c r="Q82" i="6" s="1"/>
  <c r="M82" i="6"/>
  <c r="J82" i="6"/>
  <c r="P81" i="6"/>
  <c r="M81" i="6"/>
  <c r="J81" i="6"/>
  <c r="P80" i="6"/>
  <c r="M80" i="6"/>
  <c r="Q80" i="6" s="1"/>
  <c r="J80" i="6"/>
  <c r="P79" i="6"/>
  <c r="M79" i="6"/>
  <c r="J79" i="6"/>
  <c r="P78" i="6"/>
  <c r="M78" i="6"/>
  <c r="J78" i="6"/>
  <c r="P77" i="6"/>
  <c r="M77" i="6"/>
  <c r="J77" i="6"/>
  <c r="P76" i="6"/>
  <c r="M76" i="6"/>
  <c r="J76" i="6"/>
  <c r="Q76" i="6" s="1"/>
  <c r="P75" i="6"/>
  <c r="M75" i="6"/>
  <c r="J75" i="6"/>
  <c r="Q75" i="6" s="1"/>
  <c r="Q74" i="6"/>
  <c r="P74" i="6"/>
  <c r="M74" i="6"/>
  <c r="J74" i="6"/>
  <c r="P73" i="6"/>
  <c r="M73" i="6"/>
  <c r="J73" i="6"/>
  <c r="P72" i="6"/>
  <c r="Q72" i="6" s="1"/>
  <c r="M72" i="6"/>
  <c r="J72" i="6"/>
  <c r="P71" i="6"/>
  <c r="Q71" i="6" s="1"/>
  <c r="M71" i="6"/>
  <c r="J71" i="6"/>
  <c r="P70" i="6"/>
  <c r="Q70" i="6" s="1"/>
  <c r="M70" i="6"/>
  <c r="J70" i="6"/>
  <c r="P69" i="6"/>
  <c r="M69" i="6"/>
  <c r="J69" i="6"/>
  <c r="P68" i="6"/>
  <c r="M68" i="6"/>
  <c r="J68" i="6"/>
  <c r="Q68" i="6" s="1"/>
  <c r="P67" i="6"/>
  <c r="M67" i="6"/>
  <c r="J67" i="6"/>
  <c r="Q66" i="6"/>
  <c r="P66" i="6"/>
  <c r="M66" i="6"/>
  <c r="J66" i="6"/>
  <c r="Q65" i="6"/>
  <c r="P65" i="6"/>
  <c r="M65" i="6"/>
  <c r="J65" i="6"/>
  <c r="Q64" i="6"/>
  <c r="P64" i="6"/>
  <c r="M64" i="6"/>
  <c r="J64" i="6"/>
  <c r="P63" i="6"/>
  <c r="M63" i="6"/>
  <c r="J63" i="6"/>
  <c r="P62" i="6"/>
  <c r="M62" i="6"/>
  <c r="J62" i="6"/>
  <c r="P61" i="6"/>
  <c r="M61" i="6"/>
  <c r="J61" i="6"/>
  <c r="Q61" i="6" s="1"/>
  <c r="P60" i="6"/>
  <c r="M60" i="6"/>
  <c r="Q60" i="6" s="1"/>
  <c r="J60" i="6"/>
  <c r="O59" i="6"/>
  <c r="N59" i="6"/>
  <c r="L59" i="6"/>
  <c r="K59" i="6"/>
  <c r="M59" i="6" s="1"/>
  <c r="I59" i="6"/>
  <c r="H59" i="6"/>
  <c r="G59" i="6"/>
  <c r="F59" i="6"/>
  <c r="E59" i="6"/>
  <c r="O58" i="6"/>
  <c r="N58" i="6"/>
  <c r="P58" i="6" s="1"/>
  <c r="L58" i="6"/>
  <c r="K58" i="6"/>
  <c r="I58" i="6"/>
  <c r="H58" i="6"/>
  <c r="G58" i="6"/>
  <c r="F58" i="6"/>
  <c r="E58" i="6"/>
  <c r="G308" i="9"/>
  <c r="G307" i="9"/>
  <c r="G307" i="10"/>
  <c r="J123" i="10"/>
  <c r="J122" i="10"/>
  <c r="J121" i="10"/>
  <c r="J120" i="10"/>
  <c r="J119" i="10"/>
  <c r="J118" i="10"/>
  <c r="G23" i="6"/>
  <c r="P56" i="6"/>
  <c r="Q56" i="6" s="1"/>
  <c r="M56" i="6"/>
  <c r="J56" i="6"/>
  <c r="P55" i="6"/>
  <c r="M55" i="6"/>
  <c r="J55" i="6"/>
  <c r="P54" i="6"/>
  <c r="M54" i="6"/>
  <c r="J54" i="6"/>
  <c r="P53" i="6"/>
  <c r="M53" i="6"/>
  <c r="J53" i="6"/>
  <c r="P52" i="6"/>
  <c r="M52" i="6"/>
  <c r="J52" i="6"/>
  <c r="P51" i="6"/>
  <c r="Q51" i="6" s="1"/>
  <c r="M51" i="6"/>
  <c r="J51" i="6"/>
  <c r="P50" i="6"/>
  <c r="M50" i="6"/>
  <c r="J50" i="6"/>
  <c r="P49" i="6"/>
  <c r="M49" i="6"/>
  <c r="J49" i="6"/>
  <c r="P48" i="6"/>
  <c r="Q48" i="6" s="1"/>
  <c r="M48" i="6"/>
  <c r="J48" i="6"/>
  <c r="P47" i="6"/>
  <c r="Q47" i="6" s="1"/>
  <c r="M47" i="6"/>
  <c r="J47" i="6"/>
  <c r="P46" i="6"/>
  <c r="M46" i="6"/>
  <c r="J46" i="6"/>
  <c r="P45" i="6"/>
  <c r="M45" i="6"/>
  <c r="J45" i="6"/>
  <c r="J44" i="6"/>
  <c r="Q44" i="6" s="1"/>
  <c r="O43" i="6"/>
  <c r="N43" i="6"/>
  <c r="M43" i="6"/>
  <c r="L43" i="6"/>
  <c r="K43" i="6"/>
  <c r="I43" i="6"/>
  <c r="H43" i="6"/>
  <c r="E43" i="6"/>
  <c r="P42" i="6"/>
  <c r="M42" i="6"/>
  <c r="J42" i="6"/>
  <c r="P41" i="6"/>
  <c r="M41" i="6"/>
  <c r="J41" i="6"/>
  <c r="O40" i="6"/>
  <c r="P40" i="6" s="1"/>
  <c r="N40" i="6"/>
  <c r="L40" i="6"/>
  <c r="K40" i="6"/>
  <c r="M40" i="6" s="1"/>
  <c r="I40" i="6"/>
  <c r="H40" i="6"/>
  <c r="G40" i="6"/>
  <c r="F40" i="6"/>
  <c r="E40" i="6"/>
  <c r="O39" i="6"/>
  <c r="N39" i="6"/>
  <c r="P39" i="6" s="1"/>
  <c r="L39" i="6"/>
  <c r="M39" i="6" s="1"/>
  <c r="K39" i="6"/>
  <c r="I39" i="6"/>
  <c r="H39" i="6"/>
  <c r="G39" i="6"/>
  <c r="F39" i="6"/>
  <c r="E39" i="6"/>
  <c r="P37" i="6"/>
  <c r="M37" i="6"/>
  <c r="J37" i="6"/>
  <c r="P36" i="6"/>
  <c r="Q36" i="6" s="1"/>
  <c r="M36" i="6"/>
  <c r="J36" i="6"/>
  <c r="P35" i="6"/>
  <c r="M35" i="6"/>
  <c r="J35" i="6"/>
  <c r="P34" i="6"/>
  <c r="M34" i="6"/>
  <c r="J34" i="6"/>
  <c r="Q34" i="6" s="1"/>
  <c r="P33" i="6"/>
  <c r="M33" i="6"/>
  <c r="J33" i="6"/>
  <c r="Q33" i="6" s="1"/>
  <c r="P32" i="6"/>
  <c r="M32" i="6"/>
  <c r="J32" i="6"/>
  <c r="P31" i="6"/>
  <c r="M31" i="6"/>
  <c r="J31" i="6"/>
  <c r="P30" i="6"/>
  <c r="Q30" i="6" s="1"/>
  <c r="M30" i="6"/>
  <c r="J30" i="6"/>
  <c r="P29" i="6"/>
  <c r="M29" i="6"/>
  <c r="J29" i="6"/>
  <c r="P28" i="6"/>
  <c r="M28" i="6"/>
  <c r="Q28" i="6" s="1"/>
  <c r="J28" i="6"/>
  <c r="P27" i="6"/>
  <c r="M27" i="6"/>
  <c r="Q27" i="6" s="1"/>
  <c r="J27" i="6"/>
  <c r="P26" i="6"/>
  <c r="M26" i="6"/>
  <c r="J26" i="6"/>
  <c r="Q26" i="6" s="1"/>
  <c r="P25" i="6"/>
  <c r="P23" i="6" s="1"/>
  <c r="M25" i="6"/>
  <c r="J25" i="6"/>
  <c r="P24" i="6"/>
  <c r="M24" i="6"/>
  <c r="J24" i="6"/>
  <c r="O23" i="6"/>
  <c r="N23" i="6"/>
  <c r="M23" i="6"/>
  <c r="L23" i="6"/>
  <c r="K23" i="6"/>
  <c r="I23" i="6"/>
  <c r="H23" i="6"/>
  <c r="F23" i="6"/>
  <c r="E23" i="6"/>
  <c r="P22" i="6"/>
  <c r="O22" i="6"/>
  <c r="N22" i="6"/>
  <c r="L22" i="6"/>
  <c r="K22" i="6"/>
  <c r="I22" i="6"/>
  <c r="H22" i="6"/>
  <c r="G22" i="6"/>
  <c r="F22" i="6"/>
  <c r="E22" i="6"/>
  <c r="P21" i="6"/>
  <c r="M21" i="6"/>
  <c r="J21" i="6"/>
  <c r="P20" i="6"/>
  <c r="M20" i="6"/>
  <c r="J20" i="6"/>
  <c r="P19" i="6"/>
  <c r="M19" i="6"/>
  <c r="J19" i="6"/>
  <c r="P18" i="6"/>
  <c r="Q18" i="6" s="1"/>
  <c r="M18" i="6"/>
  <c r="J18" i="6"/>
  <c r="P17" i="6"/>
  <c r="M17" i="6"/>
  <c r="J17" i="6"/>
  <c r="P16" i="6"/>
  <c r="M16" i="6"/>
  <c r="J16" i="6"/>
  <c r="P15" i="6"/>
  <c r="M15" i="6"/>
  <c r="J15" i="6"/>
  <c r="P14" i="6"/>
  <c r="Q14" i="6" s="1"/>
  <c r="M14" i="6"/>
  <c r="J14" i="6"/>
  <c r="P13" i="6"/>
  <c r="M13" i="6"/>
  <c r="J13" i="6"/>
  <c r="P12" i="6"/>
  <c r="M12" i="6"/>
  <c r="J12" i="6"/>
  <c r="P11" i="6"/>
  <c r="M11" i="6"/>
  <c r="J11" i="6"/>
  <c r="P10" i="6"/>
  <c r="Q10" i="6" s="1"/>
  <c r="M10" i="6"/>
  <c r="J10" i="6"/>
  <c r="O9" i="6"/>
  <c r="N9" i="6"/>
  <c r="L9" i="6"/>
  <c r="K9" i="6"/>
  <c r="M9" i="6" s="1"/>
  <c r="I9" i="6"/>
  <c r="H9" i="6"/>
  <c r="G9" i="6"/>
  <c r="F9" i="6"/>
  <c r="E9" i="6"/>
  <c r="P8" i="6"/>
  <c r="O8" i="6"/>
  <c r="N8" i="6"/>
  <c r="L8" i="6"/>
  <c r="K8" i="6"/>
  <c r="I8" i="6"/>
  <c r="H8" i="6"/>
  <c r="G8" i="6"/>
  <c r="F8" i="6"/>
  <c r="E8" i="6"/>
  <c r="J19" i="10"/>
  <c r="J18" i="10"/>
  <c r="J17" i="10"/>
  <c r="J16" i="10"/>
  <c r="J15" i="10"/>
  <c r="J14" i="10"/>
  <c r="J13" i="10"/>
  <c r="J12" i="10"/>
  <c r="J11" i="10"/>
  <c r="J10" i="10"/>
  <c r="P5" i="8" l="1"/>
  <c r="Q111" i="9"/>
  <c r="Q5" i="8"/>
  <c r="Q7" i="8"/>
  <c r="Q4" i="8"/>
  <c r="P86" i="7"/>
  <c r="Q86" i="7" s="1"/>
  <c r="N5" i="7"/>
  <c r="P5" i="7" s="1"/>
  <c r="Q5" i="7" s="1"/>
  <c r="Q7" i="7"/>
  <c r="Q4" i="7"/>
  <c r="I277" i="6"/>
  <c r="G278" i="6"/>
  <c r="L278" i="6"/>
  <c r="H277" i="6"/>
  <c r="Q329" i="6"/>
  <c r="P277" i="6"/>
  <c r="H278" i="6"/>
  <c r="M308" i="6"/>
  <c r="Q321" i="6"/>
  <c r="Q309" i="6"/>
  <c r="Q303" i="6"/>
  <c r="J8" i="6"/>
  <c r="M22" i="6"/>
  <c r="Q35" i="6"/>
  <c r="J43" i="6"/>
  <c r="M58" i="6"/>
  <c r="Q62" i="6"/>
  <c r="Q69" i="6"/>
  <c r="Q73" i="6"/>
  <c r="Q77" i="6"/>
  <c r="Q93" i="6"/>
  <c r="P148" i="6"/>
  <c r="M149" i="6"/>
  <c r="M159" i="6"/>
  <c r="Q161" i="6"/>
  <c r="Q169" i="6"/>
  <c r="Q173" i="6"/>
  <c r="Q177" i="6"/>
  <c r="Q185" i="6"/>
  <c r="M257" i="6"/>
  <c r="Q279" i="6"/>
  <c r="Q290" i="6"/>
  <c r="Q294" i="6"/>
  <c r="Q298" i="6"/>
  <c r="Q302" i="6"/>
  <c r="Q306" i="6"/>
  <c r="Q81" i="6"/>
  <c r="M86" i="6"/>
  <c r="Q88" i="6"/>
  <c r="Q92" i="6"/>
  <c r="J96" i="6"/>
  <c r="M96" i="6"/>
  <c r="Q101" i="6"/>
  <c r="Q106" i="6"/>
  <c r="M109" i="6"/>
  <c r="P110" i="6"/>
  <c r="P116" i="6"/>
  <c r="F191" i="6"/>
  <c r="Q242" i="6"/>
  <c r="Q246" i="6"/>
  <c r="Q250" i="6"/>
  <c r="Q254" i="6"/>
  <c r="Q284" i="6"/>
  <c r="Q293" i="6"/>
  <c r="Q305" i="6"/>
  <c r="Q333" i="6"/>
  <c r="M8" i="6"/>
  <c r="P9" i="6"/>
  <c r="Q32" i="6"/>
  <c r="Q46" i="6"/>
  <c r="Q105" i="6"/>
  <c r="Q122" i="6"/>
  <c r="Q126" i="6"/>
  <c r="Q130" i="6"/>
  <c r="Q143" i="6"/>
  <c r="Q223" i="6"/>
  <c r="Q296" i="6"/>
  <c r="Q300" i="6"/>
  <c r="Q304" i="6"/>
  <c r="Q312" i="6"/>
  <c r="Q316" i="6"/>
  <c r="Q320" i="6"/>
  <c r="Q324" i="6"/>
  <c r="Q328" i="6"/>
  <c r="Q332" i="6"/>
  <c r="Q12" i="6"/>
  <c r="Q24" i="6"/>
  <c r="Q31" i="6"/>
  <c r="Q37" i="6"/>
  <c r="Q41" i="6"/>
  <c r="P43" i="6"/>
  <c r="Q43" i="6" s="1"/>
  <c r="Q45" i="6"/>
  <c r="Q53" i="6"/>
  <c r="Q63" i="6"/>
  <c r="Q67" i="6"/>
  <c r="Q78" i="6"/>
  <c r="P96" i="6"/>
  <c r="Q104" i="6"/>
  <c r="M116" i="6"/>
  <c r="Q129" i="6"/>
  <c r="Q152" i="6"/>
  <c r="Q156" i="6"/>
  <c r="P159" i="6"/>
  <c r="F190" i="6"/>
  <c r="J308" i="6"/>
  <c r="Q301" i="6"/>
  <c r="Q297" i="6"/>
  <c r="Q271" i="6"/>
  <c r="J256" i="6"/>
  <c r="Q267" i="6"/>
  <c r="P257" i="6"/>
  <c r="Q263" i="6"/>
  <c r="J257" i="6"/>
  <c r="Q252" i="6"/>
  <c r="Q248" i="6"/>
  <c r="Q244" i="6"/>
  <c r="J232" i="6"/>
  <c r="Q227" i="6"/>
  <c r="Q226" i="6"/>
  <c r="Q219" i="6"/>
  <c r="G191" i="6"/>
  <c r="G190" i="6"/>
  <c r="Q222" i="6"/>
  <c r="Q218" i="6"/>
  <c r="P198" i="6"/>
  <c r="Q213" i="6"/>
  <c r="Q205" i="6"/>
  <c r="Q209" i="6"/>
  <c r="J198" i="6"/>
  <c r="Q201" i="6"/>
  <c r="Q196" i="6"/>
  <c r="Q195" i="6"/>
  <c r="J191" i="6"/>
  <c r="Q192" i="6"/>
  <c r="Q181" i="6"/>
  <c r="Q165" i="6"/>
  <c r="J159" i="6"/>
  <c r="Q159" i="6" s="1"/>
  <c r="Q155" i="6"/>
  <c r="J149" i="6"/>
  <c r="Q149" i="6" s="1"/>
  <c r="Q151" i="6"/>
  <c r="Q146" i="6"/>
  <c r="Q142" i="6"/>
  <c r="Q139" i="6"/>
  <c r="J136" i="6"/>
  <c r="Q138" i="6"/>
  <c r="Q133" i="6"/>
  <c r="P117" i="6"/>
  <c r="Q117" i="6" s="1"/>
  <c r="Q125" i="6"/>
  <c r="Q121" i="6"/>
  <c r="J117" i="6"/>
  <c r="J116" i="6"/>
  <c r="Q116" i="6" s="1"/>
  <c r="J110" i="6"/>
  <c r="Q110" i="6" s="1"/>
  <c r="Q114" i="6"/>
  <c r="Q113" i="6"/>
  <c r="Q112" i="6"/>
  <c r="J109" i="6"/>
  <c r="Q109" i="6" s="1"/>
  <c r="Q111" i="6"/>
  <c r="Q103" i="6"/>
  <c r="J97" i="6"/>
  <c r="Q97" i="6" s="1"/>
  <c r="Q94" i="6"/>
  <c r="J85" i="6"/>
  <c r="Q85" i="6" s="1"/>
  <c r="Q91" i="6"/>
  <c r="Q87" i="6"/>
  <c r="J86" i="6"/>
  <c r="Q86" i="6" s="1"/>
  <c r="Q79" i="6"/>
  <c r="P59" i="6"/>
  <c r="J58" i="6"/>
  <c r="Q58" i="6" s="1"/>
  <c r="J59" i="6"/>
  <c r="Q59" i="6" s="1"/>
  <c r="Q96" i="6"/>
  <c r="P89" i="6"/>
  <c r="P90" i="6"/>
  <c r="Q160" i="6"/>
  <c r="N191" i="6"/>
  <c r="P191" i="6" s="1"/>
  <c r="J216" i="6"/>
  <c r="P216" i="6"/>
  <c r="N190" i="6"/>
  <c r="P190" i="6" s="1"/>
  <c r="J217" i="6"/>
  <c r="M307" i="6"/>
  <c r="K277" i="6"/>
  <c r="M277" i="6" s="1"/>
  <c r="P308" i="6"/>
  <c r="N278" i="6"/>
  <c r="P278" i="6" s="1"/>
  <c r="Q120" i="6"/>
  <c r="Q124" i="6"/>
  <c r="Q128" i="6"/>
  <c r="Q132" i="6"/>
  <c r="J135" i="6"/>
  <c r="Q135" i="6" s="1"/>
  <c r="Q137" i="6"/>
  <c r="Q141" i="6"/>
  <c r="Q145" i="6"/>
  <c r="J148" i="6"/>
  <c r="Q148" i="6" s="1"/>
  <c r="Q150" i="6"/>
  <c r="Q154" i="6"/>
  <c r="Q163" i="6"/>
  <c r="Q167" i="6"/>
  <c r="Q171" i="6"/>
  <c r="Q175" i="6"/>
  <c r="Q179" i="6"/>
  <c r="Q183" i="6"/>
  <c r="Q187" i="6"/>
  <c r="E190" i="6"/>
  <c r="J190" i="6" s="1"/>
  <c r="Q194" i="6"/>
  <c r="Q221" i="6"/>
  <c r="Q225" i="6"/>
  <c r="Q229" i="6"/>
  <c r="P232" i="6"/>
  <c r="Q236" i="6"/>
  <c r="Q240" i="6"/>
  <c r="Q261" i="6"/>
  <c r="Q265" i="6"/>
  <c r="Q269" i="6"/>
  <c r="Q273" i="6"/>
  <c r="Q311" i="6"/>
  <c r="Q315" i="6"/>
  <c r="Q319" i="6"/>
  <c r="Q323" i="6"/>
  <c r="Q327" i="6"/>
  <c r="Q331" i="6"/>
  <c r="Q119" i="6"/>
  <c r="Q123" i="6"/>
  <c r="Q127" i="6"/>
  <c r="Q131" i="6"/>
  <c r="M136" i="6"/>
  <c r="Q140" i="6"/>
  <c r="Q144" i="6"/>
  <c r="Q153" i="6"/>
  <c r="Q157" i="6"/>
  <c r="Q162" i="6"/>
  <c r="Q166" i="6"/>
  <c r="Q170" i="6"/>
  <c r="Q174" i="6"/>
  <c r="Q178" i="6"/>
  <c r="Q182" i="6"/>
  <c r="Q186" i="6"/>
  <c r="Q193" i="6"/>
  <c r="Q197" i="6"/>
  <c r="J199" i="6"/>
  <c r="M199" i="6"/>
  <c r="K191" i="6"/>
  <c r="P199" i="6"/>
  <c r="Q203" i="6"/>
  <c r="Q207" i="6"/>
  <c r="Q211" i="6"/>
  <c r="Q215" i="6"/>
  <c r="M217" i="6"/>
  <c r="L191" i="6"/>
  <c r="Q220" i="6"/>
  <c r="Q224" i="6"/>
  <c r="Q228" i="6"/>
  <c r="J231" i="6"/>
  <c r="Q231" i="6" s="1"/>
  <c r="M286" i="6"/>
  <c r="K278" i="6"/>
  <c r="M278" i="6" s="1"/>
  <c r="Q200" i="6"/>
  <c r="Q204" i="6"/>
  <c r="Q208" i="6"/>
  <c r="Q212" i="6"/>
  <c r="Q233" i="6"/>
  <c r="Q237" i="6"/>
  <c r="Q241" i="6"/>
  <c r="Q245" i="6"/>
  <c r="Q249" i="6"/>
  <c r="Q253" i="6"/>
  <c r="P256" i="6"/>
  <c r="Q256" i="6" s="1"/>
  <c r="Q262" i="6"/>
  <c r="Q266" i="6"/>
  <c r="Q270" i="6"/>
  <c r="Q274" i="6"/>
  <c r="E277" i="6"/>
  <c r="J285" i="6"/>
  <c r="Q285" i="6" s="1"/>
  <c r="J286" i="6"/>
  <c r="Q287" i="6"/>
  <c r="Q291" i="6"/>
  <c r="Q188" i="6"/>
  <c r="Q202" i="6"/>
  <c r="Q206" i="6"/>
  <c r="Q210" i="6"/>
  <c r="Q214" i="6"/>
  <c r="M232" i="6"/>
  <c r="Q235" i="6"/>
  <c r="Q239" i="6"/>
  <c r="Q243" i="6"/>
  <c r="Q247" i="6"/>
  <c r="Q251" i="6"/>
  <c r="Q260" i="6"/>
  <c r="Q264" i="6"/>
  <c r="Q268" i="6"/>
  <c r="Q272" i="6"/>
  <c r="Q275" i="6"/>
  <c r="Q289" i="6"/>
  <c r="J307" i="6"/>
  <c r="Q307" i="6" s="1"/>
  <c r="Q310" i="6"/>
  <c r="Q314" i="6"/>
  <c r="Q318" i="6"/>
  <c r="Q322" i="6"/>
  <c r="Q326" i="6"/>
  <c r="Q330" i="6"/>
  <c r="Q334" i="6"/>
  <c r="Q55" i="6"/>
  <c r="J39" i="6"/>
  <c r="Q39" i="6" s="1"/>
  <c r="Q54" i="6"/>
  <c r="Q49" i="6"/>
  <c r="Q50" i="6"/>
  <c r="Q42" i="6"/>
  <c r="Q29" i="6"/>
  <c r="Q22" i="6"/>
  <c r="J22" i="6"/>
  <c r="Q20" i="6"/>
  <c r="Q17" i="6"/>
  <c r="Q16" i="6"/>
  <c r="Q13" i="6"/>
  <c r="Q52" i="6"/>
  <c r="J40" i="6"/>
  <c r="Q40" i="6" s="1"/>
  <c r="Q21" i="6"/>
  <c r="J23" i="6"/>
  <c r="Q25" i="6"/>
  <c r="Q19" i="6"/>
  <c r="Q15" i="6"/>
  <c r="J9" i="6"/>
  <c r="Q9" i="6" s="1"/>
  <c r="Q11" i="6"/>
  <c r="Q8" i="6"/>
  <c r="P336" i="10"/>
  <c r="Q336" i="10" s="1"/>
  <c r="M336" i="10"/>
  <c r="J336" i="10"/>
  <c r="P335" i="10"/>
  <c r="Q335" i="10" s="1"/>
  <c r="M335" i="10"/>
  <c r="J335" i="10"/>
  <c r="P334" i="10"/>
  <c r="M334" i="10"/>
  <c r="J334" i="10"/>
  <c r="P333" i="10"/>
  <c r="Q333" i="10" s="1"/>
  <c r="M333" i="10"/>
  <c r="J333" i="10"/>
  <c r="P332" i="10"/>
  <c r="Q332" i="10" s="1"/>
  <c r="M332" i="10"/>
  <c r="J332" i="10"/>
  <c r="P331" i="10"/>
  <c r="Q331" i="10" s="1"/>
  <c r="M331" i="10"/>
  <c r="J331" i="10"/>
  <c r="P330" i="10"/>
  <c r="M330" i="10"/>
  <c r="J330" i="10"/>
  <c r="P329" i="10"/>
  <c r="M329" i="10"/>
  <c r="J329" i="10"/>
  <c r="P328" i="10"/>
  <c r="M328" i="10"/>
  <c r="J328" i="10"/>
  <c r="P327" i="10"/>
  <c r="M327" i="10"/>
  <c r="J327" i="10"/>
  <c r="P326" i="10"/>
  <c r="M326" i="10"/>
  <c r="J326" i="10"/>
  <c r="P325" i="10"/>
  <c r="Q325" i="10" s="1"/>
  <c r="M325" i="10"/>
  <c r="J325" i="10"/>
  <c r="P324" i="10"/>
  <c r="Q324" i="10" s="1"/>
  <c r="M324" i="10"/>
  <c r="J324" i="10"/>
  <c r="P323" i="10"/>
  <c r="Q323" i="10" s="1"/>
  <c r="M323" i="10"/>
  <c r="J323" i="10"/>
  <c r="P322" i="10"/>
  <c r="M322" i="10"/>
  <c r="J322" i="10"/>
  <c r="P321" i="10"/>
  <c r="M321" i="10"/>
  <c r="J321" i="10"/>
  <c r="P320" i="10"/>
  <c r="Q320" i="10" s="1"/>
  <c r="M320" i="10"/>
  <c r="J320" i="10"/>
  <c r="P319" i="10"/>
  <c r="M319" i="10"/>
  <c r="J319" i="10"/>
  <c r="P318" i="10"/>
  <c r="M318" i="10"/>
  <c r="J318" i="10"/>
  <c r="P317" i="10"/>
  <c r="Q317" i="10" s="1"/>
  <c r="M317" i="10"/>
  <c r="J317" i="10"/>
  <c r="P316" i="10"/>
  <c r="Q316" i="10" s="1"/>
  <c r="M316" i="10"/>
  <c r="J316" i="10"/>
  <c r="P315" i="10"/>
  <c r="M315" i="10"/>
  <c r="J315" i="10"/>
  <c r="P314" i="10"/>
  <c r="M314" i="10"/>
  <c r="J314" i="10"/>
  <c r="P313" i="10"/>
  <c r="M313" i="10"/>
  <c r="J313" i="10"/>
  <c r="P312" i="10"/>
  <c r="Q312" i="10" s="1"/>
  <c r="M312" i="10"/>
  <c r="J312" i="10"/>
  <c r="P311" i="10"/>
  <c r="Q311" i="10" s="1"/>
  <c r="M311" i="10"/>
  <c r="J311" i="10"/>
  <c r="P310" i="10"/>
  <c r="M310" i="10"/>
  <c r="J310" i="10"/>
  <c r="P309" i="10"/>
  <c r="M309" i="10"/>
  <c r="J309" i="10"/>
  <c r="O308" i="10"/>
  <c r="N308" i="10"/>
  <c r="L308" i="10"/>
  <c r="K308" i="10"/>
  <c r="I308" i="10"/>
  <c r="I278" i="10" s="1"/>
  <c r="H308" i="10"/>
  <c r="G308" i="10"/>
  <c r="F308" i="10"/>
  <c r="E308" i="10"/>
  <c r="J308" i="10" s="1"/>
  <c r="O307" i="10"/>
  <c r="N307" i="10"/>
  <c r="P307" i="10" s="1"/>
  <c r="M307" i="10"/>
  <c r="L307" i="10"/>
  <c r="K307" i="10"/>
  <c r="I307" i="10"/>
  <c r="H307" i="10"/>
  <c r="F307" i="10"/>
  <c r="E307" i="10"/>
  <c r="P306" i="10"/>
  <c r="M306" i="10"/>
  <c r="J306" i="10"/>
  <c r="P305" i="10"/>
  <c r="M305" i="10"/>
  <c r="J305" i="10"/>
  <c r="P304" i="10"/>
  <c r="M304" i="10"/>
  <c r="J304" i="10"/>
  <c r="P303" i="10"/>
  <c r="M303" i="10"/>
  <c r="J303" i="10"/>
  <c r="P302" i="10"/>
  <c r="M302" i="10"/>
  <c r="J302" i="10"/>
  <c r="P301" i="10"/>
  <c r="M301" i="10"/>
  <c r="J301" i="10"/>
  <c r="P300" i="10"/>
  <c r="M300" i="10"/>
  <c r="J300" i="10"/>
  <c r="P299" i="10"/>
  <c r="M299" i="10"/>
  <c r="J299" i="10"/>
  <c r="P298" i="10"/>
  <c r="M298" i="10"/>
  <c r="J298" i="10"/>
  <c r="P297" i="10"/>
  <c r="M297" i="10"/>
  <c r="J297" i="10"/>
  <c r="P296" i="10"/>
  <c r="M296" i="10"/>
  <c r="J296" i="10"/>
  <c r="P295" i="10"/>
  <c r="Q295" i="10" s="1"/>
  <c r="M295" i="10"/>
  <c r="J295" i="10"/>
  <c r="P294" i="10"/>
  <c r="M294" i="10"/>
  <c r="J294" i="10"/>
  <c r="P293" i="10"/>
  <c r="M293" i="10"/>
  <c r="J293" i="10"/>
  <c r="P292" i="10"/>
  <c r="M292" i="10"/>
  <c r="J292" i="10"/>
  <c r="P291" i="10"/>
  <c r="M291" i="10"/>
  <c r="J291" i="10"/>
  <c r="P290" i="10"/>
  <c r="M290" i="10"/>
  <c r="J290" i="10"/>
  <c r="P289" i="10"/>
  <c r="M289" i="10"/>
  <c r="J289" i="10"/>
  <c r="P288" i="10"/>
  <c r="M288" i="10"/>
  <c r="J288" i="10"/>
  <c r="P287" i="10"/>
  <c r="Q287" i="10" s="1"/>
  <c r="M287" i="10"/>
  <c r="J287" i="10"/>
  <c r="O286" i="10"/>
  <c r="N286" i="10"/>
  <c r="L286" i="10"/>
  <c r="K286" i="10"/>
  <c r="I286" i="10"/>
  <c r="H286" i="10"/>
  <c r="G286" i="10"/>
  <c r="G278" i="10" s="1"/>
  <c r="F286" i="10"/>
  <c r="E286" i="10"/>
  <c r="O285" i="10"/>
  <c r="O277" i="10" s="1"/>
  <c r="N285" i="10"/>
  <c r="L285" i="10"/>
  <c r="L277" i="10" s="1"/>
  <c r="K285" i="10"/>
  <c r="I285" i="10"/>
  <c r="H285" i="10"/>
  <c r="H277" i="10" s="1"/>
  <c r="G285" i="10"/>
  <c r="G277" i="10" s="1"/>
  <c r="F285" i="10"/>
  <c r="E285" i="10"/>
  <c r="Q284" i="10"/>
  <c r="P284" i="10"/>
  <c r="M284" i="10"/>
  <c r="J284" i="10"/>
  <c r="P283" i="10"/>
  <c r="M283" i="10"/>
  <c r="J283" i="10"/>
  <c r="Q283" i="10" s="1"/>
  <c r="Q282" i="10"/>
  <c r="P282" i="10"/>
  <c r="M282" i="10"/>
  <c r="J282" i="10"/>
  <c r="Q281" i="10"/>
  <c r="P281" i="10"/>
  <c r="M281" i="10"/>
  <c r="J281" i="10"/>
  <c r="P280" i="10"/>
  <c r="M280" i="10"/>
  <c r="J280" i="10"/>
  <c r="Q280" i="10" s="1"/>
  <c r="Q279" i="10"/>
  <c r="P279" i="10"/>
  <c r="M279" i="10"/>
  <c r="J279" i="10"/>
  <c r="L278" i="10"/>
  <c r="H278" i="10"/>
  <c r="N277" i="10"/>
  <c r="I277" i="10"/>
  <c r="F277" i="10"/>
  <c r="E277" i="10"/>
  <c r="P275" i="10"/>
  <c r="J275" i="10"/>
  <c r="Q274" i="10"/>
  <c r="P274" i="10"/>
  <c r="M274" i="10"/>
  <c r="J274" i="10"/>
  <c r="Q273" i="10"/>
  <c r="P273" i="10"/>
  <c r="M273" i="10"/>
  <c r="J273" i="10"/>
  <c r="Q272" i="10"/>
  <c r="P272" i="10"/>
  <c r="M272" i="10"/>
  <c r="J272" i="10"/>
  <c r="Q271" i="10"/>
  <c r="P271" i="10"/>
  <c r="M271" i="10"/>
  <c r="J271" i="10"/>
  <c r="Q270" i="10"/>
  <c r="P270" i="10"/>
  <c r="M270" i="10"/>
  <c r="J270" i="10"/>
  <c r="Q269" i="10"/>
  <c r="P269" i="10"/>
  <c r="M269" i="10"/>
  <c r="J269" i="10"/>
  <c r="Q268" i="10"/>
  <c r="P268" i="10"/>
  <c r="M268" i="10"/>
  <c r="J268" i="10"/>
  <c r="Q267" i="10"/>
  <c r="P267" i="10"/>
  <c r="M267" i="10"/>
  <c r="J267" i="10"/>
  <c r="Q266" i="10"/>
  <c r="P266" i="10"/>
  <c r="M266" i="10"/>
  <c r="J266" i="10"/>
  <c r="Q265" i="10"/>
  <c r="P265" i="10"/>
  <c r="M265" i="10"/>
  <c r="J265" i="10"/>
  <c r="Q264" i="10"/>
  <c r="P264" i="10"/>
  <c r="M264" i="10"/>
  <c r="J264" i="10"/>
  <c r="Q263" i="10"/>
  <c r="P263" i="10"/>
  <c r="M263" i="10"/>
  <c r="J263" i="10"/>
  <c r="Q262" i="10"/>
  <c r="P262" i="10"/>
  <c r="M262" i="10"/>
  <c r="J262" i="10"/>
  <c r="Q261" i="10"/>
  <c r="P261" i="10"/>
  <c r="M261" i="10"/>
  <c r="J261" i="10"/>
  <c r="Q260" i="10"/>
  <c r="P260" i="10"/>
  <c r="M260" i="10"/>
  <c r="J260" i="10"/>
  <c r="Q259" i="10"/>
  <c r="P259" i="10"/>
  <c r="M259" i="10"/>
  <c r="P258" i="10"/>
  <c r="Q258" i="10" s="1"/>
  <c r="M258" i="10"/>
  <c r="J258" i="10"/>
  <c r="O257" i="10"/>
  <c r="P257" i="10" s="1"/>
  <c r="N257" i="10"/>
  <c r="L257" i="10"/>
  <c r="M257" i="10" s="1"/>
  <c r="K257" i="10"/>
  <c r="I257" i="10"/>
  <c r="H257" i="10"/>
  <c r="G257" i="10"/>
  <c r="F257" i="10"/>
  <c r="E257" i="10"/>
  <c r="O256" i="10"/>
  <c r="N256" i="10"/>
  <c r="P256" i="10" s="1"/>
  <c r="M256" i="10"/>
  <c r="L256" i="10"/>
  <c r="K256" i="10"/>
  <c r="I256" i="10"/>
  <c r="H256" i="10"/>
  <c r="G256" i="10"/>
  <c r="F256" i="10"/>
  <c r="E256" i="10"/>
  <c r="P254" i="10"/>
  <c r="M254" i="10"/>
  <c r="J254" i="10"/>
  <c r="P253" i="10"/>
  <c r="M253" i="10"/>
  <c r="J253" i="10"/>
  <c r="P252" i="10"/>
  <c r="Q252" i="10" s="1"/>
  <c r="M252" i="10"/>
  <c r="J252" i="10"/>
  <c r="P251" i="10"/>
  <c r="Q251" i="10" s="1"/>
  <c r="M251" i="10"/>
  <c r="J251" i="10"/>
  <c r="P250" i="10"/>
  <c r="M250" i="10"/>
  <c r="J250" i="10"/>
  <c r="P249" i="10"/>
  <c r="M249" i="10"/>
  <c r="J249" i="10"/>
  <c r="P248" i="10"/>
  <c r="Q248" i="10" s="1"/>
  <c r="M248" i="10"/>
  <c r="J248" i="10"/>
  <c r="P247" i="10"/>
  <c r="Q247" i="10" s="1"/>
  <c r="M247" i="10"/>
  <c r="J247" i="10"/>
  <c r="P246" i="10"/>
  <c r="M246" i="10"/>
  <c r="J246" i="10"/>
  <c r="P245" i="10"/>
  <c r="M245" i="10"/>
  <c r="J245" i="10"/>
  <c r="P244" i="10"/>
  <c r="Q244" i="10" s="1"/>
  <c r="M244" i="10"/>
  <c r="J244" i="10"/>
  <c r="P243" i="10"/>
  <c r="Q243" i="10" s="1"/>
  <c r="M243" i="10"/>
  <c r="J243" i="10"/>
  <c r="P242" i="10"/>
  <c r="M242" i="10"/>
  <c r="J242" i="10"/>
  <c r="P241" i="10"/>
  <c r="M241" i="10"/>
  <c r="J241" i="10"/>
  <c r="P240" i="10"/>
  <c r="Q240" i="10" s="1"/>
  <c r="M240" i="10"/>
  <c r="J240" i="10"/>
  <c r="P239" i="10"/>
  <c r="Q239" i="10" s="1"/>
  <c r="M239" i="10"/>
  <c r="J239" i="10"/>
  <c r="P238" i="10"/>
  <c r="M238" i="10"/>
  <c r="J238" i="10"/>
  <c r="P237" i="10"/>
  <c r="M237" i="10"/>
  <c r="J237" i="10"/>
  <c r="P236" i="10"/>
  <c r="Q236" i="10" s="1"/>
  <c r="M236" i="10"/>
  <c r="J236" i="10"/>
  <c r="P235" i="10"/>
  <c r="M235" i="10"/>
  <c r="J235" i="10"/>
  <c r="P234" i="10"/>
  <c r="M234" i="10"/>
  <c r="M232" i="10" s="1"/>
  <c r="J234" i="10"/>
  <c r="P233" i="10"/>
  <c r="M233" i="10"/>
  <c r="J233" i="10"/>
  <c r="P232" i="10"/>
  <c r="O232" i="10"/>
  <c r="N232" i="10"/>
  <c r="L232" i="10"/>
  <c r="K232" i="10"/>
  <c r="I232" i="10"/>
  <c r="H232" i="10"/>
  <c r="G232" i="10"/>
  <c r="F232" i="10"/>
  <c r="J232" i="10" s="1"/>
  <c r="E232" i="10"/>
  <c r="P231" i="10"/>
  <c r="O231" i="10"/>
  <c r="N231" i="10"/>
  <c r="L231" i="10"/>
  <c r="K231" i="10"/>
  <c r="I231" i="10"/>
  <c r="H231" i="10"/>
  <c r="G231" i="10"/>
  <c r="F231" i="10"/>
  <c r="E231" i="10"/>
  <c r="J231" i="10" s="1"/>
  <c r="P229" i="10"/>
  <c r="Q229" i="10" s="1"/>
  <c r="M229" i="10"/>
  <c r="J229" i="10"/>
  <c r="P228" i="10"/>
  <c r="Q228" i="10" s="1"/>
  <c r="M228" i="10"/>
  <c r="J228" i="10"/>
  <c r="P227" i="10"/>
  <c r="M227" i="10"/>
  <c r="J227" i="10"/>
  <c r="P226" i="10"/>
  <c r="Q226" i="10" s="1"/>
  <c r="M226" i="10"/>
  <c r="J226" i="10"/>
  <c r="P225" i="10"/>
  <c r="Q225" i="10" s="1"/>
  <c r="M225" i="10"/>
  <c r="J225" i="10"/>
  <c r="P224" i="10"/>
  <c r="M224" i="10"/>
  <c r="J224" i="10"/>
  <c r="P223" i="10"/>
  <c r="M223" i="10"/>
  <c r="J223" i="10"/>
  <c r="P222" i="10"/>
  <c r="Q222" i="10" s="1"/>
  <c r="M222" i="10"/>
  <c r="J222" i="10"/>
  <c r="P221" i="10"/>
  <c r="Q221" i="10" s="1"/>
  <c r="M221" i="10"/>
  <c r="J221" i="10"/>
  <c r="P220" i="10"/>
  <c r="Q220" i="10" s="1"/>
  <c r="M220" i="10"/>
  <c r="J220" i="10"/>
  <c r="P219" i="10"/>
  <c r="M219" i="10"/>
  <c r="J219" i="10"/>
  <c r="P218" i="10"/>
  <c r="Q218" i="10" s="1"/>
  <c r="M218" i="10"/>
  <c r="J218" i="10"/>
  <c r="P217" i="10"/>
  <c r="O217" i="10"/>
  <c r="N217" i="10"/>
  <c r="L217" i="10"/>
  <c r="M217" i="10" s="1"/>
  <c r="K217" i="10"/>
  <c r="I217" i="10"/>
  <c r="H217" i="10"/>
  <c r="G217" i="10"/>
  <c r="F217" i="10"/>
  <c r="E217" i="10"/>
  <c r="O216" i="10"/>
  <c r="N216" i="10"/>
  <c r="P216" i="10" s="1"/>
  <c r="M216" i="10"/>
  <c r="L216" i="10"/>
  <c r="K216" i="10"/>
  <c r="I216" i="10"/>
  <c r="I190" i="10" s="1"/>
  <c r="H216" i="10"/>
  <c r="G216" i="10"/>
  <c r="F216" i="10"/>
  <c r="E216" i="10"/>
  <c r="P215" i="10"/>
  <c r="M215" i="10"/>
  <c r="J215" i="10"/>
  <c r="P214" i="10"/>
  <c r="Q214" i="10" s="1"/>
  <c r="M214" i="10"/>
  <c r="J214" i="10"/>
  <c r="P213" i="10"/>
  <c r="M213" i="10"/>
  <c r="J213" i="10"/>
  <c r="P212" i="10"/>
  <c r="M212" i="10"/>
  <c r="J212" i="10"/>
  <c r="P211" i="10"/>
  <c r="M211" i="10"/>
  <c r="J211" i="10"/>
  <c r="P210" i="10"/>
  <c r="Q210" i="10" s="1"/>
  <c r="M210" i="10"/>
  <c r="J210" i="10"/>
  <c r="P209" i="10"/>
  <c r="M209" i="10"/>
  <c r="J209" i="10"/>
  <c r="P208" i="10"/>
  <c r="M208" i="10"/>
  <c r="J208" i="10"/>
  <c r="P207" i="10"/>
  <c r="M207" i="10"/>
  <c r="J207" i="10"/>
  <c r="P206" i="10"/>
  <c r="Q206" i="10" s="1"/>
  <c r="M206" i="10"/>
  <c r="J206" i="10"/>
  <c r="P205" i="10"/>
  <c r="M205" i="10"/>
  <c r="J205" i="10"/>
  <c r="P204" i="10"/>
  <c r="M204" i="10"/>
  <c r="J204" i="10"/>
  <c r="P203" i="10"/>
  <c r="M203" i="10"/>
  <c r="J203" i="10"/>
  <c r="P202" i="10"/>
  <c r="Q202" i="10" s="1"/>
  <c r="M202" i="10"/>
  <c r="J202" i="10"/>
  <c r="P201" i="10"/>
  <c r="M201" i="10"/>
  <c r="J201" i="10"/>
  <c r="P200" i="10"/>
  <c r="M200" i="10"/>
  <c r="J200" i="10"/>
  <c r="O199" i="10"/>
  <c r="O191" i="10" s="1"/>
  <c r="N199" i="10"/>
  <c r="L199" i="10"/>
  <c r="K199" i="10"/>
  <c r="I199" i="10"/>
  <c r="H199" i="10"/>
  <c r="G199" i="10"/>
  <c r="F199" i="10"/>
  <c r="E199" i="10"/>
  <c r="O198" i="10"/>
  <c r="P198" i="10" s="1"/>
  <c r="Q198" i="10" s="1"/>
  <c r="N198" i="10"/>
  <c r="L198" i="10"/>
  <c r="L190" i="10" s="1"/>
  <c r="K198" i="10"/>
  <c r="M198" i="10" s="1"/>
  <c r="I198" i="10"/>
  <c r="H198" i="10"/>
  <c r="H190" i="10" s="1"/>
  <c r="G198" i="10"/>
  <c r="F198" i="10"/>
  <c r="E198" i="10"/>
  <c r="J198" i="10" s="1"/>
  <c r="P197" i="10"/>
  <c r="M197" i="10"/>
  <c r="J197" i="10"/>
  <c r="P196" i="10"/>
  <c r="Q196" i="10" s="1"/>
  <c r="M196" i="10"/>
  <c r="J196" i="10"/>
  <c r="P195" i="10"/>
  <c r="Q195" i="10" s="1"/>
  <c r="M195" i="10"/>
  <c r="J195" i="10"/>
  <c r="P194" i="10"/>
  <c r="Q194" i="10" s="1"/>
  <c r="M194" i="10"/>
  <c r="J194" i="10"/>
  <c r="P193" i="10"/>
  <c r="M193" i="10"/>
  <c r="J193" i="10"/>
  <c r="P192" i="10"/>
  <c r="M192" i="10"/>
  <c r="J192" i="10"/>
  <c r="N191" i="10"/>
  <c r="L191" i="10"/>
  <c r="I191" i="10"/>
  <c r="H191" i="10"/>
  <c r="F191" i="10"/>
  <c r="O190" i="10"/>
  <c r="K190" i="10"/>
  <c r="M190" i="10" s="1"/>
  <c r="G190" i="10"/>
  <c r="F190" i="10"/>
  <c r="E190" i="10"/>
  <c r="P188" i="10"/>
  <c r="M188" i="10"/>
  <c r="J188" i="10"/>
  <c r="P187" i="10"/>
  <c r="Q187" i="10" s="1"/>
  <c r="M187" i="10"/>
  <c r="J187" i="10"/>
  <c r="P186" i="10"/>
  <c r="Q186" i="10" s="1"/>
  <c r="M186" i="10"/>
  <c r="J186" i="10"/>
  <c r="P185" i="10"/>
  <c r="Q185" i="10" s="1"/>
  <c r="M185" i="10"/>
  <c r="J185" i="10"/>
  <c r="P184" i="10"/>
  <c r="M184" i="10"/>
  <c r="J184" i="10"/>
  <c r="P183" i="10"/>
  <c r="Q183" i="10" s="1"/>
  <c r="M183" i="10"/>
  <c r="J183" i="10"/>
  <c r="P182" i="10"/>
  <c r="Q182" i="10" s="1"/>
  <c r="M182" i="10"/>
  <c r="J182" i="10"/>
  <c r="P181" i="10"/>
  <c r="M181" i="10"/>
  <c r="J181" i="10"/>
  <c r="P180" i="10"/>
  <c r="M180" i="10"/>
  <c r="J180" i="10"/>
  <c r="P179" i="10"/>
  <c r="Q179" i="10" s="1"/>
  <c r="M179" i="10"/>
  <c r="J179" i="10"/>
  <c r="P178" i="10"/>
  <c r="Q178" i="10" s="1"/>
  <c r="M178" i="10"/>
  <c r="J178" i="10"/>
  <c r="P177" i="10"/>
  <c r="Q177" i="10" s="1"/>
  <c r="M177" i="10"/>
  <c r="J177" i="10"/>
  <c r="P176" i="10"/>
  <c r="M176" i="10"/>
  <c r="J176" i="10"/>
  <c r="P175" i="10"/>
  <c r="Q175" i="10" s="1"/>
  <c r="M175" i="10"/>
  <c r="J175" i="10"/>
  <c r="P174" i="10"/>
  <c r="Q174" i="10" s="1"/>
  <c r="M174" i="10"/>
  <c r="J174" i="10"/>
  <c r="P173" i="10"/>
  <c r="Q173" i="10" s="1"/>
  <c r="M173" i="10"/>
  <c r="J173" i="10"/>
  <c r="P172" i="10"/>
  <c r="M172" i="10"/>
  <c r="J172" i="10"/>
  <c r="P171" i="10"/>
  <c r="M171" i="10"/>
  <c r="J171" i="10"/>
  <c r="P170" i="10"/>
  <c r="Q170" i="10" s="1"/>
  <c r="M170" i="10"/>
  <c r="J170" i="10"/>
  <c r="P169" i="10"/>
  <c r="Q169" i="10" s="1"/>
  <c r="M169" i="10"/>
  <c r="J169" i="10"/>
  <c r="P168" i="10"/>
  <c r="M168" i="10"/>
  <c r="J168" i="10"/>
  <c r="P167" i="10"/>
  <c r="Q167" i="10" s="1"/>
  <c r="M167" i="10"/>
  <c r="J167" i="10"/>
  <c r="P166" i="10"/>
  <c r="Q166" i="10" s="1"/>
  <c r="M166" i="10"/>
  <c r="J166" i="10"/>
  <c r="P165" i="10"/>
  <c r="M165" i="10"/>
  <c r="J165" i="10"/>
  <c r="P164" i="10"/>
  <c r="M164" i="10"/>
  <c r="J164" i="10"/>
  <c r="P163" i="10"/>
  <c r="M163" i="10"/>
  <c r="J163" i="10"/>
  <c r="P162" i="10"/>
  <c r="Q162" i="10" s="1"/>
  <c r="M162" i="10"/>
  <c r="J162" i="10"/>
  <c r="P161" i="10"/>
  <c r="Q161" i="10" s="1"/>
  <c r="M161" i="10"/>
  <c r="J161" i="10"/>
  <c r="P160" i="10"/>
  <c r="O160" i="10"/>
  <c r="N160" i="10"/>
  <c r="L160" i="10"/>
  <c r="K160" i="10"/>
  <c r="I160" i="10"/>
  <c r="H160" i="10"/>
  <c r="G160" i="10"/>
  <c r="F160" i="10"/>
  <c r="E160" i="10"/>
  <c r="O159" i="10"/>
  <c r="N159" i="10"/>
  <c r="P159" i="10" s="1"/>
  <c r="M159" i="10"/>
  <c r="L159" i="10"/>
  <c r="K159" i="10"/>
  <c r="I159" i="10"/>
  <c r="H159" i="10"/>
  <c r="G159" i="10"/>
  <c r="F159" i="10"/>
  <c r="E159" i="10"/>
  <c r="P157" i="10"/>
  <c r="M157" i="10"/>
  <c r="Q157" i="10" s="1"/>
  <c r="J157" i="10"/>
  <c r="P156" i="10"/>
  <c r="Q156" i="10" s="1"/>
  <c r="M156" i="10"/>
  <c r="J156" i="10"/>
  <c r="P155" i="10"/>
  <c r="Q155" i="10" s="1"/>
  <c r="M155" i="10"/>
  <c r="J155" i="10"/>
  <c r="P154" i="10"/>
  <c r="Q154" i="10" s="1"/>
  <c r="M154" i="10"/>
  <c r="J154" i="10"/>
  <c r="P153" i="10"/>
  <c r="M153" i="10"/>
  <c r="J153" i="10"/>
  <c r="P152" i="10"/>
  <c r="Q152" i="10" s="1"/>
  <c r="M152" i="10"/>
  <c r="J152" i="10"/>
  <c r="P151" i="10"/>
  <c r="Q151" i="10" s="1"/>
  <c r="M151" i="10"/>
  <c r="J151" i="10"/>
  <c r="P150" i="10"/>
  <c r="Q150" i="10" s="1"/>
  <c r="M150" i="10"/>
  <c r="J150" i="10"/>
  <c r="O149" i="10"/>
  <c r="N149" i="10"/>
  <c r="P149" i="10" s="1"/>
  <c r="L149" i="10"/>
  <c r="K149" i="10"/>
  <c r="M149" i="10" s="1"/>
  <c r="I149" i="10"/>
  <c r="H149" i="10"/>
  <c r="G149" i="10"/>
  <c r="F149" i="10"/>
  <c r="E149" i="10"/>
  <c r="O148" i="10"/>
  <c r="P148" i="10" s="1"/>
  <c r="Q148" i="10" s="1"/>
  <c r="N148" i="10"/>
  <c r="L148" i="10"/>
  <c r="K148" i="10"/>
  <c r="M148" i="10" s="1"/>
  <c r="I148" i="10"/>
  <c r="H148" i="10"/>
  <c r="G148" i="10"/>
  <c r="F148" i="10"/>
  <c r="E148" i="10"/>
  <c r="J148" i="10" s="1"/>
  <c r="P146" i="10"/>
  <c r="Q146" i="10" s="1"/>
  <c r="M146" i="10"/>
  <c r="J146" i="10"/>
  <c r="P145" i="10"/>
  <c r="Q145" i="10" s="1"/>
  <c r="M145" i="10"/>
  <c r="J145" i="10"/>
  <c r="P144" i="10"/>
  <c r="Q144" i="10" s="1"/>
  <c r="M144" i="10"/>
  <c r="J144" i="10"/>
  <c r="P143" i="10"/>
  <c r="M143" i="10"/>
  <c r="J143" i="10"/>
  <c r="P142" i="10"/>
  <c r="Q142" i="10" s="1"/>
  <c r="M142" i="10"/>
  <c r="J142" i="10"/>
  <c r="P141" i="10"/>
  <c r="Q141" i="10" s="1"/>
  <c r="M141" i="10"/>
  <c r="J141" i="10"/>
  <c r="P140" i="10"/>
  <c r="M140" i="10"/>
  <c r="J140" i="10"/>
  <c r="P139" i="10"/>
  <c r="Q139" i="10" s="1"/>
  <c r="M139" i="10"/>
  <c r="J139" i="10"/>
  <c r="P138" i="10"/>
  <c r="Q138" i="10" s="1"/>
  <c r="M138" i="10"/>
  <c r="J138" i="10"/>
  <c r="P137" i="10"/>
  <c r="Q137" i="10" s="1"/>
  <c r="M137" i="10"/>
  <c r="J137" i="10"/>
  <c r="P136" i="10"/>
  <c r="O136" i="10"/>
  <c r="N136" i="10"/>
  <c r="L136" i="10"/>
  <c r="M136" i="10" s="1"/>
  <c r="K136" i="10"/>
  <c r="I136" i="10"/>
  <c r="H136" i="10"/>
  <c r="G136" i="10"/>
  <c r="F136" i="10"/>
  <c r="E136" i="10"/>
  <c r="O135" i="10"/>
  <c r="N135" i="10"/>
  <c r="P135" i="10" s="1"/>
  <c r="M135" i="10"/>
  <c r="L135" i="10"/>
  <c r="K135" i="10"/>
  <c r="I135" i="10"/>
  <c r="H135" i="10"/>
  <c r="G135" i="10"/>
  <c r="F135" i="10"/>
  <c r="E135" i="10"/>
  <c r="P133" i="10"/>
  <c r="M133" i="10"/>
  <c r="J133" i="10"/>
  <c r="P132" i="10"/>
  <c r="M132" i="10"/>
  <c r="J132" i="10"/>
  <c r="P131" i="10"/>
  <c r="Q131" i="10" s="1"/>
  <c r="M131" i="10"/>
  <c r="J131" i="10"/>
  <c r="P130" i="10"/>
  <c r="Q130" i="10" s="1"/>
  <c r="M130" i="10"/>
  <c r="J130" i="10"/>
  <c r="P129" i="10"/>
  <c r="M129" i="10"/>
  <c r="J129" i="10"/>
  <c r="P128" i="10"/>
  <c r="M128" i="10"/>
  <c r="J128" i="10"/>
  <c r="P127" i="10"/>
  <c r="Q127" i="10" s="1"/>
  <c r="M127" i="10"/>
  <c r="J127" i="10"/>
  <c r="P126" i="10"/>
  <c r="Q126" i="10" s="1"/>
  <c r="M126" i="10"/>
  <c r="J126" i="10"/>
  <c r="P125" i="10"/>
  <c r="M125" i="10"/>
  <c r="J125" i="10"/>
  <c r="P124" i="10"/>
  <c r="Q124" i="10" s="1"/>
  <c r="M124" i="10"/>
  <c r="J124" i="10"/>
  <c r="P123" i="10"/>
  <c r="Q123" i="10" s="1"/>
  <c r="M123" i="10"/>
  <c r="P122" i="10"/>
  <c r="Q122" i="10" s="1"/>
  <c r="M122" i="10"/>
  <c r="P121" i="10"/>
  <c r="Q121" i="10" s="1"/>
  <c r="M121" i="10"/>
  <c r="P120" i="10"/>
  <c r="Q120" i="10" s="1"/>
  <c r="M120" i="10"/>
  <c r="P119" i="10"/>
  <c r="Q119" i="10" s="1"/>
  <c r="M119" i="10"/>
  <c r="P118" i="10"/>
  <c r="Q118" i="10" s="1"/>
  <c r="M118" i="10"/>
  <c r="O117" i="10"/>
  <c r="N117" i="10"/>
  <c r="L117" i="10"/>
  <c r="K117" i="10"/>
  <c r="M117" i="10" s="1"/>
  <c r="I117" i="10"/>
  <c r="H117" i="10"/>
  <c r="G117" i="10"/>
  <c r="F117" i="10"/>
  <c r="E117" i="10"/>
  <c r="O116" i="10"/>
  <c r="P116" i="10" s="1"/>
  <c r="N116" i="10"/>
  <c r="L116" i="10"/>
  <c r="K116" i="10"/>
  <c r="M116" i="10" s="1"/>
  <c r="I116" i="10"/>
  <c r="H116" i="10"/>
  <c r="G116" i="10"/>
  <c r="F116" i="10"/>
  <c r="E116" i="10"/>
  <c r="P114" i="10"/>
  <c r="Q114" i="10" s="1"/>
  <c r="M114" i="10"/>
  <c r="J114" i="10"/>
  <c r="P113" i="10"/>
  <c r="Q113" i="10" s="1"/>
  <c r="M113" i="10"/>
  <c r="J113" i="10"/>
  <c r="P112" i="10"/>
  <c r="M112" i="10"/>
  <c r="J112" i="10"/>
  <c r="P111" i="10"/>
  <c r="M111" i="10"/>
  <c r="J111" i="10"/>
  <c r="P110" i="10"/>
  <c r="O110" i="10"/>
  <c r="N110" i="10"/>
  <c r="L110" i="10"/>
  <c r="K110" i="10"/>
  <c r="I110" i="10"/>
  <c r="H110" i="10"/>
  <c r="G110" i="10"/>
  <c r="F110" i="10"/>
  <c r="E110" i="10"/>
  <c r="O109" i="10"/>
  <c r="N109" i="10"/>
  <c r="P109" i="10" s="1"/>
  <c r="M109" i="10"/>
  <c r="L109" i="10"/>
  <c r="K109" i="10"/>
  <c r="I109" i="10"/>
  <c r="H109" i="10"/>
  <c r="G109" i="10"/>
  <c r="F109" i="10"/>
  <c r="E109" i="10"/>
  <c r="J109" i="10" s="1"/>
  <c r="P107" i="10"/>
  <c r="Q107" i="10" s="1"/>
  <c r="M107" i="10"/>
  <c r="J107" i="10"/>
  <c r="P106" i="10"/>
  <c r="Q106" i="10" s="1"/>
  <c r="M106" i="10"/>
  <c r="J106" i="10"/>
  <c r="P105" i="10"/>
  <c r="M105" i="10"/>
  <c r="J105" i="10"/>
  <c r="P104" i="10"/>
  <c r="M104" i="10"/>
  <c r="J104" i="10"/>
  <c r="P103" i="10"/>
  <c r="Q103" i="10" s="1"/>
  <c r="M103" i="10"/>
  <c r="J103" i="10"/>
  <c r="P102" i="10"/>
  <c r="Q102" i="10" s="1"/>
  <c r="M102" i="10"/>
  <c r="J102" i="10"/>
  <c r="P101" i="10"/>
  <c r="M101" i="10"/>
  <c r="J101" i="10"/>
  <c r="P100" i="10"/>
  <c r="Q100" i="10" s="1"/>
  <c r="M100" i="10"/>
  <c r="J100" i="10"/>
  <c r="P99" i="10"/>
  <c r="Q99" i="10" s="1"/>
  <c r="M99" i="10"/>
  <c r="J99" i="10"/>
  <c r="P98" i="10"/>
  <c r="Q98" i="10" s="1"/>
  <c r="M98" i="10"/>
  <c r="J98" i="10"/>
  <c r="O97" i="10"/>
  <c r="N97" i="10"/>
  <c r="P97" i="10" s="1"/>
  <c r="L97" i="10"/>
  <c r="K97" i="10"/>
  <c r="M97" i="10" s="1"/>
  <c r="I97" i="10"/>
  <c r="H97" i="10"/>
  <c r="G97" i="10"/>
  <c r="F97" i="10"/>
  <c r="E97" i="10"/>
  <c r="O96" i="10"/>
  <c r="P96" i="10" s="1"/>
  <c r="N96" i="10"/>
  <c r="L96" i="10"/>
  <c r="K96" i="10"/>
  <c r="M96" i="10" s="1"/>
  <c r="I96" i="10"/>
  <c r="H96" i="10"/>
  <c r="G96" i="10"/>
  <c r="F96" i="10"/>
  <c r="E96" i="10"/>
  <c r="J96" i="10" s="1"/>
  <c r="P94" i="10"/>
  <c r="Q94" i="10" s="1"/>
  <c r="M94" i="10"/>
  <c r="J94" i="10"/>
  <c r="P93" i="10"/>
  <c r="Q93" i="10" s="1"/>
  <c r="M93" i="10"/>
  <c r="J93" i="10"/>
  <c r="P92" i="10"/>
  <c r="M92" i="10"/>
  <c r="J92" i="10"/>
  <c r="P91" i="10"/>
  <c r="Q91" i="10" s="1"/>
  <c r="M91" i="10"/>
  <c r="J91" i="10"/>
  <c r="Q90" i="10"/>
  <c r="J90" i="10"/>
  <c r="M90" i="10" s="1"/>
  <c r="Q89" i="10"/>
  <c r="J89" i="10"/>
  <c r="M89" i="10" s="1"/>
  <c r="P88" i="10"/>
  <c r="Q88" i="10" s="1"/>
  <c r="M88" i="10"/>
  <c r="J88" i="10"/>
  <c r="P87" i="10"/>
  <c r="Q87" i="10" s="1"/>
  <c r="M87" i="10"/>
  <c r="J87" i="10"/>
  <c r="O86" i="10"/>
  <c r="L86" i="10"/>
  <c r="I86" i="10"/>
  <c r="H86" i="10"/>
  <c r="G86" i="10"/>
  <c r="F86" i="10"/>
  <c r="E86" i="10"/>
  <c r="J86" i="10" s="1"/>
  <c r="O85" i="10"/>
  <c r="M85" i="10"/>
  <c r="L85" i="10"/>
  <c r="K85" i="10"/>
  <c r="I85" i="10"/>
  <c r="H85" i="10"/>
  <c r="G85" i="10"/>
  <c r="F85" i="10"/>
  <c r="E85" i="10"/>
  <c r="J85" i="10" s="1"/>
  <c r="P83" i="10"/>
  <c r="Q83" i="10" s="1"/>
  <c r="M83" i="10"/>
  <c r="J83" i="10"/>
  <c r="P82" i="10"/>
  <c r="Q82" i="10" s="1"/>
  <c r="M82" i="10"/>
  <c r="J82" i="10"/>
  <c r="P81" i="10"/>
  <c r="Q81" i="10" s="1"/>
  <c r="M81" i="10"/>
  <c r="J81" i="10"/>
  <c r="P80" i="10"/>
  <c r="Q80" i="10" s="1"/>
  <c r="M80" i="10"/>
  <c r="J80" i="10"/>
  <c r="P79" i="10"/>
  <c r="M79" i="10"/>
  <c r="J79" i="10"/>
  <c r="P78" i="10"/>
  <c r="M78" i="10"/>
  <c r="J78" i="10"/>
  <c r="P77" i="10"/>
  <c r="Q77" i="10" s="1"/>
  <c r="M77" i="10"/>
  <c r="J77" i="10"/>
  <c r="P76" i="10"/>
  <c r="M76" i="10"/>
  <c r="J76" i="10"/>
  <c r="P75" i="10"/>
  <c r="M75" i="10"/>
  <c r="J75" i="10"/>
  <c r="P74" i="10"/>
  <c r="Q74" i="10" s="1"/>
  <c r="M74" i="10"/>
  <c r="J74" i="10"/>
  <c r="P73" i="10"/>
  <c r="Q73" i="10" s="1"/>
  <c r="M73" i="10"/>
  <c r="J73" i="10"/>
  <c r="P72" i="10"/>
  <c r="Q72" i="10" s="1"/>
  <c r="M72" i="10"/>
  <c r="J72" i="10"/>
  <c r="P71" i="10"/>
  <c r="Q71" i="10" s="1"/>
  <c r="M71" i="10"/>
  <c r="J71" i="10"/>
  <c r="P70" i="10"/>
  <c r="Q70" i="10" s="1"/>
  <c r="M70" i="10"/>
  <c r="J70" i="10"/>
  <c r="P69" i="10"/>
  <c r="Q69" i="10" s="1"/>
  <c r="M69" i="10"/>
  <c r="J69" i="10"/>
  <c r="P68" i="10"/>
  <c r="Q68" i="10" s="1"/>
  <c r="M68" i="10"/>
  <c r="J68" i="10"/>
  <c r="P67" i="10"/>
  <c r="M67" i="10"/>
  <c r="J67" i="10"/>
  <c r="P66" i="10"/>
  <c r="Q66" i="10" s="1"/>
  <c r="M66" i="10"/>
  <c r="J66" i="10"/>
  <c r="P65" i="10"/>
  <c r="Q65" i="10" s="1"/>
  <c r="M65" i="10"/>
  <c r="J65" i="10"/>
  <c r="P64" i="10"/>
  <c r="Q64" i="10" s="1"/>
  <c r="M64" i="10"/>
  <c r="J64" i="10"/>
  <c r="P63" i="10"/>
  <c r="M63" i="10"/>
  <c r="J63" i="10"/>
  <c r="P62" i="10"/>
  <c r="M62" i="10"/>
  <c r="J62" i="10"/>
  <c r="P61" i="10"/>
  <c r="M61" i="10"/>
  <c r="J61" i="10"/>
  <c r="P60" i="10"/>
  <c r="Q60" i="10" s="1"/>
  <c r="M60" i="10"/>
  <c r="J60" i="10"/>
  <c r="O59" i="10"/>
  <c r="N59" i="10"/>
  <c r="L59" i="10"/>
  <c r="K59" i="10"/>
  <c r="M59" i="10" s="1"/>
  <c r="I59" i="10"/>
  <c r="H59" i="10"/>
  <c r="G59" i="10"/>
  <c r="F59" i="10"/>
  <c r="E59" i="10"/>
  <c r="O58" i="10"/>
  <c r="P58" i="10" s="1"/>
  <c r="N58" i="10"/>
  <c r="L58" i="10"/>
  <c r="K58" i="10"/>
  <c r="M58" i="10" s="1"/>
  <c r="I58" i="10"/>
  <c r="H58" i="10"/>
  <c r="G58" i="10"/>
  <c r="F58" i="10"/>
  <c r="E58" i="10"/>
  <c r="P56" i="10"/>
  <c r="M56" i="10"/>
  <c r="J56" i="10"/>
  <c r="P55" i="10"/>
  <c r="Q55" i="10" s="1"/>
  <c r="M55" i="10"/>
  <c r="J55" i="10"/>
  <c r="P54" i="10"/>
  <c r="M54" i="10"/>
  <c r="J54" i="10"/>
  <c r="P53" i="10"/>
  <c r="M53" i="10"/>
  <c r="J53" i="10"/>
  <c r="P52" i="10"/>
  <c r="M52" i="10"/>
  <c r="J52" i="10"/>
  <c r="P51" i="10"/>
  <c r="Q51" i="10" s="1"/>
  <c r="M51" i="10"/>
  <c r="J51" i="10"/>
  <c r="P50" i="10"/>
  <c r="M50" i="10"/>
  <c r="J50" i="10"/>
  <c r="P49" i="10"/>
  <c r="M49" i="10"/>
  <c r="J49" i="10"/>
  <c r="P48" i="10"/>
  <c r="Q48" i="10" s="1"/>
  <c r="M48" i="10"/>
  <c r="J48" i="10"/>
  <c r="P47" i="10"/>
  <c r="Q47" i="10" s="1"/>
  <c r="M47" i="10"/>
  <c r="J47" i="10"/>
  <c r="P46" i="10"/>
  <c r="Q46" i="10" s="1"/>
  <c r="M46" i="10"/>
  <c r="J46" i="10"/>
  <c r="P45" i="10"/>
  <c r="P43" i="10" s="1"/>
  <c r="M45" i="10"/>
  <c r="J45" i="10"/>
  <c r="J44" i="10"/>
  <c r="Q44" i="10" s="1"/>
  <c r="O43" i="10"/>
  <c r="O39" i="10" s="1"/>
  <c r="N43" i="10"/>
  <c r="N39" i="10" s="1"/>
  <c r="P39" i="10" s="1"/>
  <c r="M43" i="10"/>
  <c r="L43" i="10"/>
  <c r="K43" i="10"/>
  <c r="I43" i="10"/>
  <c r="H43" i="10"/>
  <c r="E43" i="10"/>
  <c r="E39" i="10" s="1"/>
  <c r="P42" i="10"/>
  <c r="M42" i="10"/>
  <c r="J42" i="10"/>
  <c r="Q42" i="10" s="1"/>
  <c r="P41" i="10"/>
  <c r="M41" i="10"/>
  <c r="J41" i="10"/>
  <c r="Q41" i="10" s="1"/>
  <c r="O40" i="10"/>
  <c r="N40" i="10"/>
  <c r="P40" i="10" s="1"/>
  <c r="M40" i="10"/>
  <c r="L40" i="10"/>
  <c r="K40" i="10"/>
  <c r="I40" i="10"/>
  <c r="H40" i="10"/>
  <c r="G40" i="10"/>
  <c r="F40" i="10"/>
  <c r="J40" i="10" s="1"/>
  <c r="E40" i="10"/>
  <c r="L39" i="10"/>
  <c r="K39" i="10"/>
  <c r="M39" i="10" s="1"/>
  <c r="I39" i="10"/>
  <c r="H39" i="10"/>
  <c r="G39" i="10"/>
  <c r="F39" i="10"/>
  <c r="P37" i="10"/>
  <c r="M37" i="10"/>
  <c r="J37" i="10"/>
  <c r="P36" i="10"/>
  <c r="Q36" i="10" s="1"/>
  <c r="M36" i="10"/>
  <c r="J36" i="10"/>
  <c r="P35" i="10"/>
  <c r="M35" i="10"/>
  <c r="J35" i="10"/>
  <c r="P34" i="10"/>
  <c r="Q34" i="10" s="1"/>
  <c r="M34" i="10"/>
  <c r="J34" i="10"/>
  <c r="P33" i="10"/>
  <c r="M33" i="10"/>
  <c r="J33" i="10"/>
  <c r="P32" i="10"/>
  <c r="M32" i="10"/>
  <c r="J32" i="10"/>
  <c r="P31" i="10"/>
  <c r="Q31" i="10" s="1"/>
  <c r="M31" i="10"/>
  <c r="J31" i="10"/>
  <c r="P30" i="10"/>
  <c r="Q30" i="10" s="1"/>
  <c r="M30" i="10"/>
  <c r="J30" i="10"/>
  <c r="P29" i="10"/>
  <c r="M29" i="10"/>
  <c r="J29" i="10"/>
  <c r="P28" i="10"/>
  <c r="M28" i="10"/>
  <c r="J28" i="10"/>
  <c r="P27" i="10"/>
  <c r="M27" i="10"/>
  <c r="J27" i="10"/>
  <c r="P26" i="10"/>
  <c r="Q26" i="10" s="1"/>
  <c r="M26" i="10"/>
  <c r="J26" i="10"/>
  <c r="P25" i="10"/>
  <c r="M25" i="10"/>
  <c r="M23" i="10" s="1"/>
  <c r="J25" i="10"/>
  <c r="P24" i="10"/>
  <c r="M24" i="10"/>
  <c r="J24" i="10"/>
  <c r="J22" i="10" s="1"/>
  <c r="P23" i="10"/>
  <c r="O23" i="10"/>
  <c r="N23" i="10"/>
  <c r="L23" i="10"/>
  <c r="K23" i="10"/>
  <c r="I23" i="10"/>
  <c r="H23" i="10"/>
  <c r="G23" i="10"/>
  <c r="F23" i="10"/>
  <c r="E23" i="10"/>
  <c r="O22" i="10"/>
  <c r="N22" i="10"/>
  <c r="M22" i="10"/>
  <c r="L22" i="10"/>
  <c r="L6" i="10" s="1"/>
  <c r="K22" i="10"/>
  <c r="I22" i="10"/>
  <c r="H22" i="10"/>
  <c r="G22" i="10"/>
  <c r="F22" i="10"/>
  <c r="E22" i="10"/>
  <c r="P21" i="10"/>
  <c r="M21" i="10"/>
  <c r="J21" i="10"/>
  <c r="Q21" i="10" s="1"/>
  <c r="P20" i="10"/>
  <c r="M20" i="10"/>
  <c r="J20" i="10"/>
  <c r="Q20" i="10" s="1"/>
  <c r="Q19" i="10"/>
  <c r="P19" i="10"/>
  <c r="M19" i="10"/>
  <c r="Q18" i="10"/>
  <c r="P18" i="10"/>
  <c r="M18" i="10"/>
  <c r="Q17" i="10"/>
  <c r="P17" i="10"/>
  <c r="M17" i="10"/>
  <c r="Q16" i="10"/>
  <c r="P16" i="10"/>
  <c r="M16" i="10"/>
  <c r="Q15" i="10"/>
  <c r="P15" i="10"/>
  <c r="M15" i="10"/>
  <c r="Q14" i="10"/>
  <c r="P14" i="10"/>
  <c r="M14" i="10"/>
  <c r="Q13" i="10"/>
  <c r="P13" i="10"/>
  <c r="M13" i="10"/>
  <c r="Q12" i="10"/>
  <c r="P12" i="10"/>
  <c r="M12" i="10"/>
  <c r="Q11" i="10"/>
  <c r="P11" i="10"/>
  <c r="M11" i="10"/>
  <c r="Q10" i="10"/>
  <c r="P10" i="10"/>
  <c r="M10" i="10"/>
  <c r="P9" i="10"/>
  <c r="O9" i="10"/>
  <c r="N9" i="10"/>
  <c r="M9" i="10"/>
  <c r="L9" i="10"/>
  <c r="K9" i="10"/>
  <c r="I9" i="10"/>
  <c r="I7" i="10" s="1"/>
  <c r="H9" i="10"/>
  <c r="H7" i="10" s="1"/>
  <c r="G9" i="10"/>
  <c r="G7" i="10" s="1"/>
  <c r="F9" i="10"/>
  <c r="E9" i="10"/>
  <c r="E7" i="10" s="1"/>
  <c r="O8" i="10"/>
  <c r="N8" i="10"/>
  <c r="M8" i="10"/>
  <c r="L8" i="10"/>
  <c r="K8" i="10"/>
  <c r="I8" i="10"/>
  <c r="I6" i="10" s="1"/>
  <c r="H8" i="10"/>
  <c r="G8" i="10"/>
  <c r="F8" i="10"/>
  <c r="F6" i="10" s="1"/>
  <c r="E8" i="10"/>
  <c r="J8" i="10" s="1"/>
  <c r="P7" i="10"/>
  <c r="O7" i="10"/>
  <c r="N7" i="10"/>
  <c r="L7" i="10"/>
  <c r="K7" i="10"/>
  <c r="F7" i="10"/>
  <c r="O6" i="10"/>
  <c r="K6" i="10"/>
  <c r="L5" i="10"/>
  <c r="P336" i="6"/>
  <c r="M336" i="6"/>
  <c r="J336" i="6"/>
  <c r="P335" i="6"/>
  <c r="M335" i="6"/>
  <c r="J335" i="6"/>
  <c r="O7" i="6"/>
  <c r="O5" i="6" s="1"/>
  <c r="N7" i="6"/>
  <c r="L7" i="6"/>
  <c r="L5" i="6" s="1"/>
  <c r="H7" i="6"/>
  <c r="H5" i="6" s="1"/>
  <c r="G7" i="6"/>
  <c r="E7" i="6"/>
  <c r="I6" i="6"/>
  <c r="I4" i="6" s="1"/>
  <c r="H6" i="6"/>
  <c r="K7" i="6"/>
  <c r="I7" i="6"/>
  <c r="F7" i="6"/>
  <c r="O6" i="6"/>
  <c r="N6" i="6"/>
  <c r="K6" i="6"/>
  <c r="G6" i="6"/>
  <c r="F6" i="6"/>
  <c r="C187" i="4"/>
  <c r="A187" i="4"/>
  <c r="J278" i="6" l="1"/>
  <c r="Q308" i="6"/>
  <c r="H4" i="6"/>
  <c r="J277" i="6"/>
  <c r="Q277" i="6" s="1"/>
  <c r="Q286" i="6"/>
  <c r="M191" i="6"/>
  <c r="Q335" i="6"/>
  <c r="Q257" i="6"/>
  <c r="Q198" i="6"/>
  <c r="Q217" i="6"/>
  <c r="Q216" i="6"/>
  <c r="Q199" i="6"/>
  <c r="Q136" i="6"/>
  <c r="Q190" i="6"/>
  <c r="Q232" i="6"/>
  <c r="Q278" i="6"/>
  <c r="Q191" i="6"/>
  <c r="Q23" i="6"/>
  <c r="Q334" i="10"/>
  <c r="Q330" i="10"/>
  <c r="Q322" i="10"/>
  <c r="Q318" i="10"/>
  <c r="Q314" i="10"/>
  <c r="Q310" i="10"/>
  <c r="Q306" i="10"/>
  <c r="G5" i="6"/>
  <c r="Q321" i="10"/>
  <c r="Q319" i="10"/>
  <c r="Q315" i="10"/>
  <c r="P277" i="10"/>
  <c r="O278" i="10"/>
  <c r="M308" i="10"/>
  <c r="Q308" i="10" s="1"/>
  <c r="F4" i="10"/>
  <c r="O4" i="10"/>
  <c r="J277" i="10"/>
  <c r="E278" i="10"/>
  <c r="J278" i="10" s="1"/>
  <c r="F278" i="10"/>
  <c r="F5" i="10" s="1"/>
  <c r="P308" i="10"/>
  <c r="Q329" i="10"/>
  <c r="Q328" i="10"/>
  <c r="Q327" i="10"/>
  <c r="J307" i="10"/>
  <c r="Q307" i="10" s="1"/>
  <c r="Q326" i="10"/>
  <c r="Q313" i="10"/>
  <c r="Q309" i="10"/>
  <c r="Q303" i="10"/>
  <c r="Q299" i="10"/>
  <c r="Q291" i="10"/>
  <c r="J256" i="10"/>
  <c r="I4" i="10"/>
  <c r="Q227" i="10"/>
  <c r="J216" i="10"/>
  <c r="Q224" i="10"/>
  <c r="Q223" i="10"/>
  <c r="G191" i="10"/>
  <c r="G5" i="10" s="1"/>
  <c r="Q219" i="10"/>
  <c r="J217" i="10"/>
  <c r="P191" i="10"/>
  <c r="P199" i="10"/>
  <c r="J199" i="10"/>
  <c r="Q197" i="10"/>
  <c r="Q192" i="10"/>
  <c r="Q193" i="10"/>
  <c r="Q184" i="10"/>
  <c r="Q181" i="10"/>
  <c r="Q180" i="10"/>
  <c r="Q176" i="10"/>
  <c r="M160" i="10"/>
  <c r="Q172" i="10"/>
  <c r="Q171" i="10"/>
  <c r="Q168" i="10"/>
  <c r="Q165" i="10"/>
  <c r="J160" i="10"/>
  <c r="Q160" i="10" s="1"/>
  <c r="Q164" i="10"/>
  <c r="Q163" i="10"/>
  <c r="F5" i="6"/>
  <c r="J159" i="10"/>
  <c r="Q159" i="10" s="1"/>
  <c r="Q153" i="10"/>
  <c r="J149" i="10"/>
  <c r="Q149" i="10" s="1"/>
  <c r="J135" i="10"/>
  <c r="Q143" i="10"/>
  <c r="Q140" i="10"/>
  <c r="H5" i="10"/>
  <c r="J136" i="10"/>
  <c r="Q132" i="10"/>
  <c r="Q133" i="10"/>
  <c r="Q129" i="10"/>
  <c r="Q128" i="10"/>
  <c r="P117" i="10"/>
  <c r="Q125" i="10"/>
  <c r="J117" i="10"/>
  <c r="I5" i="10"/>
  <c r="J116" i="10"/>
  <c r="Q111" i="10"/>
  <c r="M110" i="10"/>
  <c r="Q112" i="10"/>
  <c r="J110" i="10"/>
  <c r="Q104" i="10"/>
  <c r="Q105" i="10"/>
  <c r="Q101" i="10"/>
  <c r="J97" i="10"/>
  <c r="Q97" i="10" s="1"/>
  <c r="Q92" i="10"/>
  <c r="O5" i="10"/>
  <c r="P59" i="10"/>
  <c r="Q79" i="10"/>
  <c r="G4" i="6"/>
  <c r="Q78" i="10"/>
  <c r="J58" i="10"/>
  <c r="Q76" i="10"/>
  <c r="Q75" i="10"/>
  <c r="Q67" i="10"/>
  <c r="Q63" i="10"/>
  <c r="I5" i="6"/>
  <c r="F4" i="6"/>
  <c r="Q58" i="10"/>
  <c r="Q62" i="10"/>
  <c r="J59" i="10"/>
  <c r="Q59" i="10" s="1"/>
  <c r="Q61" i="10"/>
  <c r="Q56" i="10"/>
  <c r="Q54" i="10"/>
  <c r="Q53" i="10"/>
  <c r="Q52" i="10"/>
  <c r="Q50" i="10"/>
  <c r="Q49" i="10"/>
  <c r="J39" i="10"/>
  <c r="Q39" i="10" s="1"/>
  <c r="Q35" i="10"/>
  <c r="J23" i="10"/>
  <c r="Q27" i="10"/>
  <c r="G6" i="10"/>
  <c r="G4" i="10" s="1"/>
  <c r="H6" i="10"/>
  <c r="H4" i="10" s="1"/>
  <c r="J7" i="6"/>
  <c r="L4" i="10"/>
  <c r="M6" i="10"/>
  <c r="Q40" i="10"/>
  <c r="Q216" i="10"/>
  <c r="N85" i="10"/>
  <c r="P85" i="10" s="1"/>
  <c r="Q85" i="10" s="1"/>
  <c r="P89" i="10"/>
  <c r="Q96" i="10"/>
  <c r="Q109" i="10"/>
  <c r="E6" i="10"/>
  <c r="P8" i="10"/>
  <c r="Q8" i="10" s="1"/>
  <c r="N6" i="10"/>
  <c r="J9" i="10"/>
  <c r="Q9" i="10" s="1"/>
  <c r="Q25" i="10"/>
  <c r="Q29" i="10"/>
  <c r="Q33" i="10"/>
  <c r="Q37" i="10"/>
  <c r="Q45" i="10"/>
  <c r="Q136" i="10"/>
  <c r="Q116" i="10"/>
  <c r="J7" i="10"/>
  <c r="Q24" i="10"/>
  <c r="Q28" i="10"/>
  <c r="Q32" i="10"/>
  <c r="J43" i="10"/>
  <c r="Q43" i="10" s="1"/>
  <c r="P90" i="10"/>
  <c r="N86" i="10"/>
  <c r="P86" i="10" s="1"/>
  <c r="Q135" i="10"/>
  <c r="J190" i="10"/>
  <c r="Q256" i="10"/>
  <c r="M7" i="10"/>
  <c r="P22" i="10"/>
  <c r="Q110" i="10"/>
  <c r="Q217" i="10"/>
  <c r="E191" i="10"/>
  <c r="J191" i="10" s="1"/>
  <c r="Q200" i="10"/>
  <c r="Q204" i="10"/>
  <c r="Q208" i="10"/>
  <c r="Q212" i="10"/>
  <c r="M231" i="10"/>
  <c r="Q234" i="10"/>
  <c r="Q238" i="10"/>
  <c r="Q242" i="10"/>
  <c r="Q246" i="10"/>
  <c r="Q250" i="10"/>
  <c r="Q254" i="10"/>
  <c r="J285" i="10"/>
  <c r="M286" i="10"/>
  <c r="K278" i="10"/>
  <c r="M278" i="10" s="1"/>
  <c r="Q289" i="10"/>
  <c r="Q293" i="10"/>
  <c r="Q297" i="10"/>
  <c r="Q301" i="10"/>
  <c r="Q305" i="10"/>
  <c r="K86" i="10"/>
  <c r="M86" i="10" s="1"/>
  <c r="Q188" i="10"/>
  <c r="N190" i="10"/>
  <c r="P190" i="10" s="1"/>
  <c r="Q203" i="10"/>
  <c r="Q207" i="10"/>
  <c r="Q211" i="10"/>
  <c r="Q215" i="10"/>
  <c r="Q233" i="10"/>
  <c r="Q237" i="10"/>
  <c r="Q241" i="10"/>
  <c r="Q245" i="10"/>
  <c r="Q249" i="10"/>
  <c r="Q253" i="10"/>
  <c r="J257" i="10"/>
  <c r="Q257" i="10" s="1"/>
  <c r="Q275" i="10"/>
  <c r="M285" i="10"/>
  <c r="K277" i="10"/>
  <c r="P285" i="10"/>
  <c r="Q288" i="10"/>
  <c r="Q292" i="10"/>
  <c r="Q296" i="10"/>
  <c r="Q300" i="10"/>
  <c r="Q304" i="10"/>
  <c r="M199" i="10"/>
  <c r="Q199" i="10" s="1"/>
  <c r="K191" i="10"/>
  <c r="M191" i="10" s="1"/>
  <c r="Q232" i="10"/>
  <c r="P286" i="10"/>
  <c r="N278" i="10"/>
  <c r="P278" i="10" s="1"/>
  <c r="Q201" i="10"/>
  <c r="Q205" i="10"/>
  <c r="Q209" i="10"/>
  <c r="Q213" i="10"/>
  <c r="Q231" i="10"/>
  <c r="Q235" i="10"/>
  <c r="J286" i="10"/>
  <c r="Q290" i="10"/>
  <c r="Q294" i="10"/>
  <c r="Q298" i="10"/>
  <c r="Q302" i="10"/>
  <c r="P7" i="6"/>
  <c r="N5" i="6"/>
  <c r="P5" i="6" s="1"/>
  <c r="L6" i="6"/>
  <c r="L4" i="6" s="1"/>
  <c r="P6" i="6"/>
  <c r="M7" i="6"/>
  <c r="K4" i="6"/>
  <c r="E6" i="6"/>
  <c r="O4" i="6"/>
  <c r="Q336" i="6"/>
  <c r="J89" i="4"/>
  <c r="Q89" i="4"/>
  <c r="J90" i="4"/>
  <c r="M90" i="4" s="1"/>
  <c r="P90" i="4" s="1"/>
  <c r="Q90" i="4"/>
  <c r="P336" i="4"/>
  <c r="M336" i="4"/>
  <c r="J336" i="4"/>
  <c r="P335" i="4"/>
  <c r="M335" i="4"/>
  <c r="Q335" i="4" s="1"/>
  <c r="J335" i="4"/>
  <c r="P334" i="4"/>
  <c r="M334" i="4"/>
  <c r="J334" i="4"/>
  <c r="P333" i="4"/>
  <c r="M333" i="4"/>
  <c r="J333" i="4"/>
  <c r="P332" i="4"/>
  <c r="M332" i="4"/>
  <c r="J332" i="4"/>
  <c r="P331" i="4"/>
  <c r="M331" i="4"/>
  <c r="Q331" i="4" s="1"/>
  <c r="J331" i="4"/>
  <c r="P330" i="4"/>
  <c r="M330" i="4"/>
  <c r="J330" i="4"/>
  <c r="P329" i="4"/>
  <c r="M329" i="4"/>
  <c r="J329" i="4"/>
  <c r="P328" i="4"/>
  <c r="M328" i="4"/>
  <c r="J328" i="4"/>
  <c r="P327" i="4"/>
  <c r="M327" i="4"/>
  <c r="Q327" i="4" s="1"/>
  <c r="J327" i="4"/>
  <c r="P326" i="4"/>
  <c r="M326" i="4"/>
  <c r="J326" i="4"/>
  <c r="P325" i="4"/>
  <c r="M325" i="4"/>
  <c r="J325" i="4"/>
  <c r="P324" i="4"/>
  <c r="M324" i="4"/>
  <c r="J324" i="4"/>
  <c r="P323" i="4"/>
  <c r="M323" i="4"/>
  <c r="Q323" i="4" s="1"/>
  <c r="J323" i="4"/>
  <c r="P322" i="4"/>
  <c r="M322" i="4"/>
  <c r="J322" i="4"/>
  <c r="P321" i="4"/>
  <c r="M321" i="4"/>
  <c r="J321" i="4"/>
  <c r="P320" i="4"/>
  <c r="M320" i="4"/>
  <c r="J320" i="4"/>
  <c r="P319" i="4"/>
  <c r="M319" i="4"/>
  <c r="Q319" i="4" s="1"/>
  <c r="J319" i="4"/>
  <c r="P318" i="4"/>
  <c r="M318" i="4"/>
  <c r="J318" i="4"/>
  <c r="P317" i="4"/>
  <c r="M317" i="4"/>
  <c r="J317" i="4"/>
  <c r="P316" i="4"/>
  <c r="M316" i="4"/>
  <c r="J316" i="4"/>
  <c r="P315" i="4"/>
  <c r="M315" i="4"/>
  <c r="Q315" i="4" s="1"/>
  <c r="J315" i="4"/>
  <c r="P314" i="4"/>
  <c r="M314" i="4"/>
  <c r="J314" i="4"/>
  <c r="P313" i="4"/>
  <c r="M313" i="4"/>
  <c r="J313" i="4"/>
  <c r="P312" i="4"/>
  <c r="M312" i="4"/>
  <c r="J312" i="4"/>
  <c r="P311" i="4"/>
  <c r="M311" i="4"/>
  <c r="Q311" i="4" s="1"/>
  <c r="J311" i="4"/>
  <c r="P310" i="4"/>
  <c r="M310" i="4"/>
  <c r="J310" i="4"/>
  <c r="P309" i="4"/>
  <c r="M309" i="4"/>
  <c r="J309" i="4"/>
  <c r="O308" i="4"/>
  <c r="P308" i="4" s="1"/>
  <c r="N308" i="4"/>
  <c r="L308" i="4"/>
  <c r="K308" i="4"/>
  <c r="I308" i="4"/>
  <c r="H308" i="4"/>
  <c r="G308" i="4"/>
  <c r="F308" i="4"/>
  <c r="E308" i="4"/>
  <c r="P307" i="4"/>
  <c r="O307" i="4"/>
  <c r="N307" i="4"/>
  <c r="L307" i="4"/>
  <c r="M307" i="4" s="1"/>
  <c r="K307" i="4"/>
  <c r="I307" i="4"/>
  <c r="H307" i="4"/>
  <c r="G307" i="4"/>
  <c r="F307" i="4"/>
  <c r="E307" i="4"/>
  <c r="P306" i="4"/>
  <c r="M306" i="4"/>
  <c r="J306" i="4"/>
  <c r="P305" i="4"/>
  <c r="Q305" i="4" s="1"/>
  <c r="M305" i="4"/>
  <c r="J305" i="4"/>
  <c r="P304" i="4"/>
  <c r="M304" i="4"/>
  <c r="J304" i="4"/>
  <c r="P303" i="4"/>
  <c r="Q303" i="4" s="1"/>
  <c r="M303" i="4"/>
  <c r="J303" i="4"/>
  <c r="P302" i="4"/>
  <c r="M302" i="4"/>
  <c r="J302" i="4"/>
  <c r="P301" i="4"/>
  <c r="Q301" i="4" s="1"/>
  <c r="M301" i="4"/>
  <c r="J301" i="4"/>
  <c r="P300" i="4"/>
  <c r="M300" i="4"/>
  <c r="J300" i="4"/>
  <c r="P299" i="4"/>
  <c r="Q299" i="4" s="1"/>
  <c r="M299" i="4"/>
  <c r="J299" i="4"/>
  <c r="P298" i="4"/>
  <c r="M298" i="4"/>
  <c r="J298" i="4"/>
  <c r="P297" i="4"/>
  <c r="Q297" i="4" s="1"/>
  <c r="M297" i="4"/>
  <c r="J297" i="4"/>
  <c r="P296" i="4"/>
  <c r="M296" i="4"/>
  <c r="J296" i="4"/>
  <c r="P295" i="4"/>
  <c r="Q295" i="4" s="1"/>
  <c r="M295" i="4"/>
  <c r="J295" i="4"/>
  <c r="P294" i="4"/>
  <c r="M294" i="4"/>
  <c r="J294" i="4"/>
  <c r="P293" i="4"/>
  <c r="Q293" i="4" s="1"/>
  <c r="M293" i="4"/>
  <c r="J293" i="4"/>
  <c r="P292" i="4"/>
  <c r="M292" i="4"/>
  <c r="J292" i="4"/>
  <c r="P291" i="4"/>
  <c r="Q291" i="4" s="1"/>
  <c r="M291" i="4"/>
  <c r="J291" i="4"/>
  <c r="P290" i="4"/>
  <c r="Q290" i="4" s="1"/>
  <c r="M290" i="4"/>
  <c r="J290" i="4"/>
  <c r="P289" i="4"/>
  <c r="Q289" i="4" s="1"/>
  <c r="M289" i="4"/>
  <c r="J289" i="4"/>
  <c r="P288" i="4"/>
  <c r="M288" i="4"/>
  <c r="J288" i="4"/>
  <c r="P287" i="4"/>
  <c r="Q287" i="4" s="1"/>
  <c r="M287" i="4"/>
  <c r="J287" i="4"/>
  <c r="O286" i="4"/>
  <c r="N286" i="4"/>
  <c r="M286" i="4"/>
  <c r="L286" i="4"/>
  <c r="K286" i="4"/>
  <c r="I286" i="4"/>
  <c r="I278" i="4" s="1"/>
  <c r="H286" i="4"/>
  <c r="G286" i="4"/>
  <c r="G278" i="4" s="1"/>
  <c r="F286" i="4"/>
  <c r="E286" i="4"/>
  <c r="O285" i="4"/>
  <c r="O277" i="4" s="1"/>
  <c r="N285" i="4"/>
  <c r="L285" i="4"/>
  <c r="K285" i="4"/>
  <c r="I285" i="4"/>
  <c r="I277" i="4" s="1"/>
  <c r="H285" i="4"/>
  <c r="H277" i="4" s="1"/>
  <c r="G285" i="4"/>
  <c r="F285" i="4"/>
  <c r="F277" i="4" s="1"/>
  <c r="E285" i="4"/>
  <c r="P284" i="4"/>
  <c r="M284" i="4"/>
  <c r="J284" i="4"/>
  <c r="P283" i="4"/>
  <c r="M283" i="4"/>
  <c r="J283" i="4"/>
  <c r="P282" i="4"/>
  <c r="M282" i="4"/>
  <c r="J282" i="4"/>
  <c r="P281" i="4"/>
  <c r="M281" i="4"/>
  <c r="Q281" i="4" s="1"/>
  <c r="J281" i="4"/>
  <c r="P280" i="4"/>
  <c r="M280" i="4"/>
  <c r="J280" i="4"/>
  <c r="P279" i="4"/>
  <c r="Q279" i="4" s="1"/>
  <c r="M279" i="4"/>
  <c r="J279" i="4"/>
  <c r="O278" i="4"/>
  <c r="L278" i="4"/>
  <c r="K278" i="4"/>
  <c r="H278" i="4"/>
  <c r="F278" i="4"/>
  <c r="G277" i="4"/>
  <c r="E277" i="4"/>
  <c r="P275" i="4"/>
  <c r="J275" i="4"/>
  <c r="Q275" i="4" s="1"/>
  <c r="P274" i="4"/>
  <c r="Q274" i="4" s="1"/>
  <c r="M274" i="4"/>
  <c r="J274" i="4"/>
  <c r="P273" i="4"/>
  <c r="M273" i="4"/>
  <c r="J273" i="4"/>
  <c r="P272" i="4"/>
  <c r="M272" i="4"/>
  <c r="J272" i="4"/>
  <c r="P271" i="4"/>
  <c r="M271" i="4"/>
  <c r="J271" i="4"/>
  <c r="P270" i="4"/>
  <c r="Q270" i="4" s="1"/>
  <c r="M270" i="4"/>
  <c r="J270" i="4"/>
  <c r="P269" i="4"/>
  <c r="M269" i="4"/>
  <c r="J269" i="4"/>
  <c r="P268" i="4"/>
  <c r="M268" i="4"/>
  <c r="J268" i="4"/>
  <c r="P267" i="4"/>
  <c r="M267" i="4"/>
  <c r="J267" i="4"/>
  <c r="P266" i="4"/>
  <c r="Q266" i="4" s="1"/>
  <c r="M266" i="4"/>
  <c r="J266" i="4"/>
  <c r="P265" i="4"/>
  <c r="M265" i="4"/>
  <c r="J265" i="4"/>
  <c r="P264" i="4"/>
  <c r="M264" i="4"/>
  <c r="J264" i="4"/>
  <c r="P263" i="4"/>
  <c r="M263" i="4"/>
  <c r="J263" i="4"/>
  <c r="P262" i="4"/>
  <c r="Q262" i="4" s="1"/>
  <c r="M262" i="4"/>
  <c r="J262" i="4"/>
  <c r="P261" i="4"/>
  <c r="M261" i="4"/>
  <c r="J261" i="4"/>
  <c r="P260" i="4"/>
  <c r="M260" i="4"/>
  <c r="J260" i="4"/>
  <c r="P259" i="4"/>
  <c r="Q259" i="4" s="1"/>
  <c r="M259" i="4"/>
  <c r="P258" i="4"/>
  <c r="M258" i="4"/>
  <c r="J258" i="4"/>
  <c r="O257" i="4"/>
  <c r="N257" i="4"/>
  <c r="L257" i="4"/>
  <c r="K257" i="4"/>
  <c r="I257" i="4"/>
  <c r="H257" i="4"/>
  <c r="G257" i="4"/>
  <c r="F257" i="4"/>
  <c r="E257" i="4"/>
  <c r="P256" i="4"/>
  <c r="O256" i="4"/>
  <c r="N256" i="4"/>
  <c r="L256" i="4"/>
  <c r="K256" i="4"/>
  <c r="M256" i="4" s="1"/>
  <c r="I256" i="4"/>
  <c r="H256" i="4"/>
  <c r="G256" i="4"/>
  <c r="F256" i="4"/>
  <c r="E256" i="4"/>
  <c r="P254" i="4"/>
  <c r="M254" i="4"/>
  <c r="Q254" i="4" s="1"/>
  <c r="J254" i="4"/>
  <c r="P253" i="4"/>
  <c r="M253" i="4"/>
  <c r="Q253" i="4" s="1"/>
  <c r="J253" i="4"/>
  <c r="P252" i="4"/>
  <c r="M252" i="4"/>
  <c r="Q252" i="4" s="1"/>
  <c r="J252" i="4"/>
  <c r="P251" i="4"/>
  <c r="M251" i="4"/>
  <c r="Q251" i="4" s="1"/>
  <c r="J251" i="4"/>
  <c r="P250" i="4"/>
  <c r="M250" i="4"/>
  <c r="Q250" i="4" s="1"/>
  <c r="J250" i="4"/>
  <c r="P249" i="4"/>
  <c r="M249" i="4"/>
  <c r="Q249" i="4" s="1"/>
  <c r="J249" i="4"/>
  <c r="P248" i="4"/>
  <c r="M248" i="4"/>
  <c r="Q248" i="4" s="1"/>
  <c r="J248" i="4"/>
  <c r="P247" i="4"/>
  <c r="M247" i="4"/>
  <c r="Q247" i="4" s="1"/>
  <c r="J247" i="4"/>
  <c r="P246" i="4"/>
  <c r="M246" i="4"/>
  <c r="Q246" i="4" s="1"/>
  <c r="J246" i="4"/>
  <c r="P245" i="4"/>
  <c r="M245" i="4"/>
  <c r="Q245" i="4" s="1"/>
  <c r="J245" i="4"/>
  <c r="P244" i="4"/>
  <c r="M244" i="4"/>
  <c r="J244" i="4"/>
  <c r="P243" i="4"/>
  <c r="M243" i="4"/>
  <c r="Q243" i="4" s="1"/>
  <c r="J243" i="4"/>
  <c r="P242" i="4"/>
  <c r="M242" i="4"/>
  <c r="J242" i="4"/>
  <c r="P241" i="4"/>
  <c r="M241" i="4"/>
  <c r="Q241" i="4" s="1"/>
  <c r="J241" i="4"/>
  <c r="P240" i="4"/>
  <c r="M240" i="4"/>
  <c r="Q240" i="4" s="1"/>
  <c r="J240" i="4"/>
  <c r="P239" i="4"/>
  <c r="M239" i="4"/>
  <c r="Q239" i="4" s="1"/>
  <c r="J239" i="4"/>
  <c r="P238" i="4"/>
  <c r="M238" i="4"/>
  <c r="Q238" i="4" s="1"/>
  <c r="J238" i="4"/>
  <c r="P237" i="4"/>
  <c r="M237" i="4"/>
  <c r="Q237" i="4" s="1"/>
  <c r="J237" i="4"/>
  <c r="P236" i="4"/>
  <c r="M236" i="4"/>
  <c r="Q236" i="4" s="1"/>
  <c r="J236" i="4"/>
  <c r="P235" i="4"/>
  <c r="M235" i="4"/>
  <c r="Q235" i="4" s="1"/>
  <c r="J235" i="4"/>
  <c r="P234" i="4"/>
  <c r="M234" i="4"/>
  <c r="J234" i="4"/>
  <c r="P233" i="4"/>
  <c r="M233" i="4"/>
  <c r="Q233" i="4" s="1"/>
  <c r="J233" i="4"/>
  <c r="P232" i="4"/>
  <c r="O232" i="4"/>
  <c r="N232" i="4"/>
  <c r="L232" i="4"/>
  <c r="K232" i="4"/>
  <c r="I232" i="4"/>
  <c r="H232" i="4"/>
  <c r="G232" i="4"/>
  <c r="F232" i="4"/>
  <c r="E232" i="4"/>
  <c r="P231" i="4"/>
  <c r="O231" i="4"/>
  <c r="N231" i="4"/>
  <c r="M231" i="4"/>
  <c r="L231" i="4"/>
  <c r="K231" i="4"/>
  <c r="I231" i="4"/>
  <c r="H231" i="4"/>
  <c r="G231" i="4"/>
  <c r="F231" i="4"/>
  <c r="E231" i="4"/>
  <c r="P229" i="4"/>
  <c r="M229" i="4"/>
  <c r="J229" i="4"/>
  <c r="P228" i="4"/>
  <c r="M228" i="4"/>
  <c r="Q228" i="4" s="1"/>
  <c r="J228" i="4"/>
  <c r="P227" i="4"/>
  <c r="M227" i="4"/>
  <c r="J227" i="4"/>
  <c r="P226" i="4"/>
  <c r="M226" i="4"/>
  <c r="J226" i="4"/>
  <c r="P225" i="4"/>
  <c r="M225" i="4"/>
  <c r="J225" i="4"/>
  <c r="P224" i="4"/>
  <c r="M224" i="4"/>
  <c r="Q224" i="4" s="1"/>
  <c r="J224" i="4"/>
  <c r="P223" i="4"/>
  <c r="M223" i="4"/>
  <c r="J223" i="4"/>
  <c r="P222" i="4"/>
  <c r="M222" i="4"/>
  <c r="J222" i="4"/>
  <c r="P221" i="4"/>
  <c r="M221" i="4"/>
  <c r="J221" i="4"/>
  <c r="P220" i="4"/>
  <c r="M220" i="4"/>
  <c r="Q220" i="4" s="1"/>
  <c r="J220" i="4"/>
  <c r="P219" i="4"/>
  <c r="M219" i="4"/>
  <c r="J219" i="4"/>
  <c r="P218" i="4"/>
  <c r="M218" i="4"/>
  <c r="J218" i="4"/>
  <c r="O217" i="4"/>
  <c r="N217" i="4"/>
  <c r="L217" i="4"/>
  <c r="K217" i="4"/>
  <c r="I217" i="4"/>
  <c r="H217" i="4"/>
  <c r="G217" i="4"/>
  <c r="F217" i="4"/>
  <c r="E217" i="4"/>
  <c r="P216" i="4"/>
  <c r="O216" i="4"/>
  <c r="N216" i="4"/>
  <c r="L216" i="4"/>
  <c r="L190" i="4" s="1"/>
  <c r="K216" i="4"/>
  <c r="I216" i="4"/>
  <c r="H216" i="4"/>
  <c r="G216" i="4"/>
  <c r="F216" i="4"/>
  <c r="E216" i="4"/>
  <c r="P215" i="4"/>
  <c r="M215" i="4"/>
  <c r="J215" i="4"/>
  <c r="P214" i="4"/>
  <c r="Q214" i="4" s="1"/>
  <c r="M214" i="4"/>
  <c r="J214" i="4"/>
  <c r="P213" i="4"/>
  <c r="M213" i="4"/>
  <c r="J213" i="4"/>
  <c r="P212" i="4"/>
  <c r="Q212" i="4" s="1"/>
  <c r="M212" i="4"/>
  <c r="J212" i="4"/>
  <c r="P211" i="4"/>
  <c r="M211" i="4"/>
  <c r="J211" i="4"/>
  <c r="P210" i="4"/>
  <c r="Q210" i="4" s="1"/>
  <c r="M210" i="4"/>
  <c r="J210" i="4"/>
  <c r="P209" i="4"/>
  <c r="M209" i="4"/>
  <c r="J209" i="4"/>
  <c r="P208" i="4"/>
  <c r="Q208" i="4" s="1"/>
  <c r="M208" i="4"/>
  <c r="J208" i="4"/>
  <c r="P207" i="4"/>
  <c r="M207" i="4"/>
  <c r="J207" i="4"/>
  <c r="P206" i="4"/>
  <c r="Q206" i="4" s="1"/>
  <c r="M206" i="4"/>
  <c r="J206" i="4"/>
  <c r="P205" i="4"/>
  <c r="M205" i="4"/>
  <c r="J205" i="4"/>
  <c r="P204" i="4"/>
  <c r="Q204" i="4" s="1"/>
  <c r="M204" i="4"/>
  <c r="J204" i="4"/>
  <c r="P203" i="4"/>
  <c r="M203" i="4"/>
  <c r="J203" i="4"/>
  <c r="P202" i="4"/>
  <c r="Q202" i="4" s="1"/>
  <c r="M202" i="4"/>
  <c r="J202" i="4"/>
  <c r="P201" i="4"/>
  <c r="M201" i="4"/>
  <c r="J201" i="4"/>
  <c r="P200" i="4"/>
  <c r="Q200" i="4" s="1"/>
  <c r="M200" i="4"/>
  <c r="J200" i="4"/>
  <c r="O199" i="4"/>
  <c r="N199" i="4"/>
  <c r="L199" i="4"/>
  <c r="K199" i="4"/>
  <c r="I199" i="4"/>
  <c r="H199" i="4"/>
  <c r="G199" i="4"/>
  <c r="F199" i="4"/>
  <c r="F191" i="4" s="1"/>
  <c r="E199" i="4"/>
  <c r="O198" i="4"/>
  <c r="N198" i="4"/>
  <c r="M198" i="4"/>
  <c r="L198" i="4"/>
  <c r="K198" i="4"/>
  <c r="I198" i="4"/>
  <c r="H198" i="4"/>
  <c r="H190" i="4" s="1"/>
  <c r="G198" i="4"/>
  <c r="F198" i="4"/>
  <c r="E198" i="4"/>
  <c r="P197" i="4"/>
  <c r="M197" i="4"/>
  <c r="J197" i="4"/>
  <c r="P196" i="4"/>
  <c r="M196" i="4"/>
  <c r="J196" i="4"/>
  <c r="P195" i="4"/>
  <c r="M195" i="4"/>
  <c r="J195" i="4"/>
  <c r="P194" i="4"/>
  <c r="M194" i="4"/>
  <c r="J194" i="4"/>
  <c r="P193" i="4"/>
  <c r="M193" i="4"/>
  <c r="J193" i="4"/>
  <c r="P192" i="4"/>
  <c r="M192" i="4"/>
  <c r="J192" i="4"/>
  <c r="L191" i="4"/>
  <c r="O190" i="4"/>
  <c r="K190" i="4"/>
  <c r="I190" i="4"/>
  <c r="G190" i="4"/>
  <c r="E190" i="4"/>
  <c r="P188" i="4"/>
  <c r="M188" i="4"/>
  <c r="J188" i="4"/>
  <c r="P187" i="4"/>
  <c r="M187" i="4"/>
  <c r="J187" i="4"/>
  <c r="P186" i="4"/>
  <c r="M186" i="4"/>
  <c r="J186" i="4"/>
  <c r="P185" i="4"/>
  <c r="M185" i="4"/>
  <c r="J185" i="4"/>
  <c r="P184" i="4"/>
  <c r="M184" i="4"/>
  <c r="J184" i="4"/>
  <c r="P183" i="4"/>
  <c r="Q183" i="4" s="1"/>
  <c r="M183" i="4"/>
  <c r="J183" i="4"/>
  <c r="P182" i="4"/>
  <c r="M182" i="4"/>
  <c r="J182" i="4"/>
  <c r="P181" i="4"/>
  <c r="M181" i="4"/>
  <c r="J181" i="4"/>
  <c r="P180" i="4"/>
  <c r="M180" i="4"/>
  <c r="J180" i="4"/>
  <c r="P179" i="4"/>
  <c r="Q179" i="4" s="1"/>
  <c r="M179" i="4"/>
  <c r="J179" i="4"/>
  <c r="P178" i="4"/>
  <c r="M178" i="4"/>
  <c r="J178" i="4"/>
  <c r="P177" i="4"/>
  <c r="M177" i="4"/>
  <c r="J177" i="4"/>
  <c r="P176" i="4"/>
  <c r="M176" i="4"/>
  <c r="J176" i="4"/>
  <c r="P175" i="4"/>
  <c r="Q175" i="4" s="1"/>
  <c r="M175" i="4"/>
  <c r="J175" i="4"/>
  <c r="P174" i="4"/>
  <c r="M174" i="4"/>
  <c r="J174" i="4"/>
  <c r="P173" i="4"/>
  <c r="M173" i="4"/>
  <c r="J173" i="4"/>
  <c r="P172" i="4"/>
  <c r="M172" i="4"/>
  <c r="J172" i="4"/>
  <c r="P171" i="4"/>
  <c r="Q171" i="4" s="1"/>
  <c r="M171" i="4"/>
  <c r="J171" i="4"/>
  <c r="P170" i="4"/>
  <c r="M170" i="4"/>
  <c r="J170" i="4"/>
  <c r="P169" i="4"/>
  <c r="M169" i="4"/>
  <c r="J169" i="4"/>
  <c r="P168" i="4"/>
  <c r="M168" i="4"/>
  <c r="J168" i="4"/>
  <c r="P167" i="4"/>
  <c r="Q167" i="4" s="1"/>
  <c r="M167" i="4"/>
  <c r="J167" i="4"/>
  <c r="P166" i="4"/>
  <c r="M166" i="4"/>
  <c r="J166" i="4"/>
  <c r="P165" i="4"/>
  <c r="M165" i="4"/>
  <c r="J165" i="4"/>
  <c r="P164" i="4"/>
  <c r="M164" i="4"/>
  <c r="J164" i="4"/>
  <c r="P163" i="4"/>
  <c r="Q163" i="4" s="1"/>
  <c r="M163" i="4"/>
  <c r="J163" i="4"/>
  <c r="P162" i="4"/>
  <c r="M162" i="4"/>
  <c r="J162" i="4"/>
  <c r="P161" i="4"/>
  <c r="M161" i="4"/>
  <c r="J161" i="4"/>
  <c r="O160" i="4"/>
  <c r="N160" i="4"/>
  <c r="L160" i="4"/>
  <c r="K160" i="4"/>
  <c r="I160" i="4"/>
  <c r="H160" i="4"/>
  <c r="G160" i="4"/>
  <c r="F160" i="4"/>
  <c r="E160" i="4"/>
  <c r="O159" i="4"/>
  <c r="N159" i="4"/>
  <c r="L159" i="4"/>
  <c r="K159" i="4"/>
  <c r="M159" i="4" s="1"/>
  <c r="I159" i="4"/>
  <c r="H159" i="4"/>
  <c r="G159" i="4"/>
  <c r="F159" i="4"/>
  <c r="E159" i="4"/>
  <c r="P157" i="4"/>
  <c r="M157" i="4"/>
  <c r="J157" i="4"/>
  <c r="P156" i="4"/>
  <c r="M156" i="4"/>
  <c r="J156" i="4"/>
  <c r="P155" i="4"/>
  <c r="M155" i="4"/>
  <c r="J155" i="4"/>
  <c r="P154" i="4"/>
  <c r="M154" i="4"/>
  <c r="J154" i="4"/>
  <c r="P153" i="4"/>
  <c r="M153" i="4"/>
  <c r="J153" i="4"/>
  <c r="P152" i="4"/>
  <c r="M152" i="4"/>
  <c r="J152" i="4"/>
  <c r="P151" i="4"/>
  <c r="M151" i="4"/>
  <c r="J151" i="4"/>
  <c r="P150" i="4"/>
  <c r="M150" i="4"/>
  <c r="J150" i="4"/>
  <c r="O149" i="4"/>
  <c r="N149" i="4"/>
  <c r="L149" i="4"/>
  <c r="K149" i="4"/>
  <c r="I149" i="4"/>
  <c r="H149" i="4"/>
  <c r="G149" i="4"/>
  <c r="F149" i="4"/>
  <c r="E149" i="4"/>
  <c r="O148" i="4"/>
  <c r="N148" i="4"/>
  <c r="L148" i="4"/>
  <c r="K148" i="4"/>
  <c r="I148" i="4"/>
  <c r="H148" i="4"/>
  <c r="G148" i="4"/>
  <c r="F148" i="4"/>
  <c r="E148" i="4"/>
  <c r="P146" i="4"/>
  <c r="M146" i="4"/>
  <c r="J146" i="4"/>
  <c r="P145" i="4"/>
  <c r="M145" i="4"/>
  <c r="J145" i="4"/>
  <c r="P144" i="4"/>
  <c r="M144" i="4"/>
  <c r="J144" i="4"/>
  <c r="P143" i="4"/>
  <c r="Q143" i="4" s="1"/>
  <c r="M143" i="4"/>
  <c r="J143" i="4"/>
  <c r="P142" i="4"/>
  <c r="Q142" i="4" s="1"/>
  <c r="M142" i="4"/>
  <c r="J142" i="4"/>
  <c r="P141" i="4"/>
  <c r="M141" i="4"/>
  <c r="J141" i="4"/>
  <c r="P140" i="4"/>
  <c r="M140" i="4"/>
  <c r="J140" i="4"/>
  <c r="P139" i="4"/>
  <c r="Q139" i="4" s="1"/>
  <c r="M139" i="4"/>
  <c r="J139" i="4"/>
  <c r="P138" i="4"/>
  <c r="M138" i="4"/>
  <c r="J138" i="4"/>
  <c r="P137" i="4"/>
  <c r="M137" i="4"/>
  <c r="J137" i="4"/>
  <c r="O136" i="4"/>
  <c r="N136" i="4"/>
  <c r="L136" i="4"/>
  <c r="K136" i="4"/>
  <c r="I136" i="4"/>
  <c r="H136" i="4"/>
  <c r="G136" i="4"/>
  <c r="F136" i="4"/>
  <c r="E136" i="4"/>
  <c r="O135" i="4"/>
  <c r="N135" i="4"/>
  <c r="P135" i="4" s="1"/>
  <c r="L135" i="4"/>
  <c r="K135" i="4"/>
  <c r="I135" i="4"/>
  <c r="H135" i="4"/>
  <c r="G135" i="4"/>
  <c r="F135" i="4"/>
  <c r="E135" i="4"/>
  <c r="P133" i="4"/>
  <c r="Q133" i="4" s="1"/>
  <c r="M133" i="4"/>
  <c r="J133" i="4"/>
  <c r="P132" i="4"/>
  <c r="M132" i="4"/>
  <c r="J132" i="4"/>
  <c r="P131" i="4"/>
  <c r="M131" i="4"/>
  <c r="J131" i="4"/>
  <c r="P130" i="4"/>
  <c r="M130" i="4"/>
  <c r="J130" i="4"/>
  <c r="P129" i="4"/>
  <c r="M129" i="4"/>
  <c r="J129" i="4"/>
  <c r="P128" i="4"/>
  <c r="M128" i="4"/>
  <c r="J128" i="4"/>
  <c r="P127" i="4"/>
  <c r="M127" i="4"/>
  <c r="J127" i="4"/>
  <c r="P126" i="4"/>
  <c r="Q126" i="4" s="1"/>
  <c r="M126" i="4"/>
  <c r="J126" i="4"/>
  <c r="P125" i="4"/>
  <c r="M125" i="4"/>
  <c r="J125" i="4"/>
  <c r="P124" i="4"/>
  <c r="M124" i="4"/>
  <c r="J124" i="4"/>
  <c r="P123" i="4"/>
  <c r="M123" i="4"/>
  <c r="J123" i="4"/>
  <c r="P122" i="4"/>
  <c r="Q122" i="4" s="1"/>
  <c r="M122" i="4"/>
  <c r="J122" i="4"/>
  <c r="P121" i="4"/>
  <c r="M121" i="4"/>
  <c r="J121" i="4"/>
  <c r="P120" i="4"/>
  <c r="M120" i="4"/>
  <c r="J120" i="4"/>
  <c r="P119" i="4"/>
  <c r="M119" i="4"/>
  <c r="J119" i="4"/>
  <c r="P118" i="4"/>
  <c r="Q118" i="4" s="1"/>
  <c r="M118" i="4"/>
  <c r="J118" i="4"/>
  <c r="O117" i="4"/>
  <c r="N117" i="4"/>
  <c r="L117" i="4"/>
  <c r="K117" i="4"/>
  <c r="I117" i="4"/>
  <c r="H117" i="4"/>
  <c r="G117" i="4"/>
  <c r="F117" i="4"/>
  <c r="E117" i="4"/>
  <c r="O116" i="4"/>
  <c r="N116" i="4"/>
  <c r="L116" i="4"/>
  <c r="K116" i="4"/>
  <c r="M116" i="4" s="1"/>
  <c r="I116" i="4"/>
  <c r="H116" i="4"/>
  <c r="G116" i="4"/>
  <c r="F116" i="4"/>
  <c r="E116" i="4"/>
  <c r="P114" i="4"/>
  <c r="M114" i="4"/>
  <c r="J114" i="4"/>
  <c r="P113" i="4"/>
  <c r="Q113" i="4" s="1"/>
  <c r="M113" i="4"/>
  <c r="J113" i="4"/>
  <c r="P112" i="4"/>
  <c r="M112" i="4"/>
  <c r="J112" i="4"/>
  <c r="P111" i="4"/>
  <c r="M111" i="4"/>
  <c r="J111" i="4"/>
  <c r="O110" i="4"/>
  <c r="N110" i="4"/>
  <c r="L110" i="4"/>
  <c r="K110" i="4"/>
  <c r="I110" i="4"/>
  <c r="H110" i="4"/>
  <c r="G110" i="4"/>
  <c r="F110" i="4"/>
  <c r="E110" i="4"/>
  <c r="O109" i="4"/>
  <c r="N109" i="4"/>
  <c r="P109" i="4" s="1"/>
  <c r="L109" i="4"/>
  <c r="K109" i="4"/>
  <c r="I109" i="4"/>
  <c r="H109" i="4"/>
  <c r="G109" i="4"/>
  <c r="F109" i="4"/>
  <c r="E109" i="4"/>
  <c r="P107" i="4"/>
  <c r="M107" i="4"/>
  <c r="J107" i="4"/>
  <c r="P106" i="4"/>
  <c r="M106" i="4"/>
  <c r="J106" i="4"/>
  <c r="P105" i="4"/>
  <c r="M105" i="4"/>
  <c r="J105" i="4"/>
  <c r="P104" i="4"/>
  <c r="Q104" i="4" s="1"/>
  <c r="M104" i="4"/>
  <c r="J104" i="4"/>
  <c r="P103" i="4"/>
  <c r="M103" i="4"/>
  <c r="J103" i="4"/>
  <c r="P102" i="4"/>
  <c r="M102" i="4"/>
  <c r="J102" i="4"/>
  <c r="P101" i="4"/>
  <c r="M101" i="4"/>
  <c r="J101" i="4"/>
  <c r="P100" i="4"/>
  <c r="Q100" i="4" s="1"/>
  <c r="M100" i="4"/>
  <c r="J100" i="4"/>
  <c r="P99" i="4"/>
  <c r="M99" i="4"/>
  <c r="J99" i="4"/>
  <c r="P98" i="4"/>
  <c r="M98" i="4"/>
  <c r="J98" i="4"/>
  <c r="O97" i="4"/>
  <c r="N97" i="4"/>
  <c r="L97" i="4"/>
  <c r="K97" i="4"/>
  <c r="I97" i="4"/>
  <c r="H97" i="4"/>
  <c r="G97" i="4"/>
  <c r="F97" i="4"/>
  <c r="E97" i="4"/>
  <c r="O96" i="4"/>
  <c r="N96" i="4"/>
  <c r="L96" i="4"/>
  <c r="K96" i="4"/>
  <c r="I96" i="4"/>
  <c r="H96" i="4"/>
  <c r="G96" i="4"/>
  <c r="F96" i="4"/>
  <c r="E96" i="4"/>
  <c r="P94" i="4"/>
  <c r="M94" i="4"/>
  <c r="J94" i="4"/>
  <c r="P93" i="4"/>
  <c r="M93" i="4"/>
  <c r="J93" i="4"/>
  <c r="P92" i="4"/>
  <c r="M92" i="4"/>
  <c r="J92" i="4"/>
  <c r="P91" i="4"/>
  <c r="M91" i="4"/>
  <c r="J91" i="4"/>
  <c r="P88" i="4"/>
  <c r="M88" i="4"/>
  <c r="J88" i="4"/>
  <c r="P87" i="4"/>
  <c r="M87" i="4"/>
  <c r="J87" i="4"/>
  <c r="O86" i="4"/>
  <c r="L86" i="4"/>
  <c r="I86" i="4"/>
  <c r="H86" i="4"/>
  <c r="G86" i="4"/>
  <c r="F86" i="4"/>
  <c r="E86" i="4"/>
  <c r="O85" i="4"/>
  <c r="L85" i="4"/>
  <c r="I85" i="4"/>
  <c r="H85" i="4"/>
  <c r="G85" i="4"/>
  <c r="F85" i="4"/>
  <c r="E85" i="4"/>
  <c r="P83" i="4"/>
  <c r="Q83" i="4" s="1"/>
  <c r="M83" i="4"/>
  <c r="J83" i="4"/>
  <c r="P82" i="4"/>
  <c r="M82" i="4"/>
  <c r="J82" i="4"/>
  <c r="P81" i="4"/>
  <c r="M81" i="4"/>
  <c r="J81" i="4"/>
  <c r="P80" i="4"/>
  <c r="M80" i="4"/>
  <c r="J80" i="4"/>
  <c r="P79" i="4"/>
  <c r="M79" i="4"/>
  <c r="J79" i="4"/>
  <c r="P78" i="4"/>
  <c r="M78" i="4"/>
  <c r="J78" i="4"/>
  <c r="P77" i="4"/>
  <c r="M77" i="4"/>
  <c r="J77" i="4"/>
  <c r="P76" i="4"/>
  <c r="M76" i="4"/>
  <c r="J76" i="4"/>
  <c r="P75" i="4"/>
  <c r="M75" i="4"/>
  <c r="J75" i="4"/>
  <c r="P74" i="4"/>
  <c r="M74" i="4"/>
  <c r="J74" i="4"/>
  <c r="P73" i="4"/>
  <c r="M73" i="4"/>
  <c r="J73" i="4"/>
  <c r="P72" i="4"/>
  <c r="M72" i="4"/>
  <c r="J72" i="4"/>
  <c r="P71" i="4"/>
  <c r="Q71" i="4" s="1"/>
  <c r="M71" i="4"/>
  <c r="J71" i="4"/>
  <c r="P70" i="4"/>
  <c r="M70" i="4"/>
  <c r="J70" i="4"/>
  <c r="P69" i="4"/>
  <c r="M69" i="4"/>
  <c r="J69" i="4"/>
  <c r="P68" i="4"/>
  <c r="M68" i="4"/>
  <c r="J68" i="4"/>
  <c r="P67" i="4"/>
  <c r="M67" i="4"/>
  <c r="J67" i="4"/>
  <c r="P66" i="4"/>
  <c r="M66" i="4"/>
  <c r="J66" i="4"/>
  <c r="P65" i="4"/>
  <c r="M65" i="4"/>
  <c r="J65" i="4"/>
  <c r="P64" i="4"/>
  <c r="M64" i="4"/>
  <c r="J64" i="4"/>
  <c r="P63" i="4"/>
  <c r="M63" i="4"/>
  <c r="J63" i="4"/>
  <c r="P62" i="4"/>
  <c r="M62" i="4"/>
  <c r="J62" i="4"/>
  <c r="P61" i="4"/>
  <c r="M61" i="4"/>
  <c r="J61" i="4"/>
  <c r="P60" i="4"/>
  <c r="M60" i="4"/>
  <c r="J60" i="4"/>
  <c r="O59" i="4"/>
  <c r="N59" i="4"/>
  <c r="L59" i="4"/>
  <c r="K59" i="4"/>
  <c r="M59" i="4" s="1"/>
  <c r="I59" i="4"/>
  <c r="H59" i="4"/>
  <c r="G59" i="4"/>
  <c r="F59" i="4"/>
  <c r="E59" i="4"/>
  <c r="O58" i="4"/>
  <c r="P58" i="4" s="1"/>
  <c r="N58" i="4"/>
  <c r="L58" i="4"/>
  <c r="K58" i="4"/>
  <c r="M58" i="4" s="1"/>
  <c r="I58" i="4"/>
  <c r="H58" i="4"/>
  <c r="G58" i="4"/>
  <c r="F58" i="4"/>
  <c r="E58" i="4"/>
  <c r="P56" i="4"/>
  <c r="M56" i="4"/>
  <c r="J56" i="4"/>
  <c r="P55" i="4"/>
  <c r="M55" i="4"/>
  <c r="J55" i="4"/>
  <c r="P54" i="4"/>
  <c r="M54" i="4"/>
  <c r="J54" i="4"/>
  <c r="P53" i="4"/>
  <c r="M53" i="4"/>
  <c r="J53" i="4"/>
  <c r="P52" i="4"/>
  <c r="M52" i="4"/>
  <c r="J52" i="4"/>
  <c r="P51" i="4"/>
  <c r="M51" i="4"/>
  <c r="J51" i="4"/>
  <c r="P50" i="4"/>
  <c r="M50" i="4"/>
  <c r="J50" i="4"/>
  <c r="P49" i="4"/>
  <c r="M49" i="4"/>
  <c r="J49" i="4"/>
  <c r="P48" i="4"/>
  <c r="M48" i="4"/>
  <c r="J48" i="4"/>
  <c r="P47" i="4"/>
  <c r="M47" i="4"/>
  <c r="J47" i="4"/>
  <c r="Q46" i="4"/>
  <c r="P46" i="4"/>
  <c r="M46" i="4"/>
  <c r="J46" i="4"/>
  <c r="Q45" i="4"/>
  <c r="P45" i="4"/>
  <c r="P43" i="4" s="1"/>
  <c r="M45" i="4"/>
  <c r="M43" i="4" s="1"/>
  <c r="J45" i="4"/>
  <c r="J44" i="4"/>
  <c r="Q44" i="4" s="1"/>
  <c r="O43" i="4"/>
  <c r="O39" i="4" s="1"/>
  <c r="N43" i="4"/>
  <c r="N39" i="4" s="1"/>
  <c r="L43" i="4"/>
  <c r="K43" i="4"/>
  <c r="K39" i="4" s="1"/>
  <c r="I43" i="4"/>
  <c r="H43" i="4"/>
  <c r="H39" i="4" s="1"/>
  <c r="E43" i="4"/>
  <c r="J43" i="4" s="1"/>
  <c r="P42" i="4"/>
  <c r="M42" i="4"/>
  <c r="J42" i="4"/>
  <c r="Q42" i="4" s="1"/>
  <c r="P41" i="4"/>
  <c r="Q41" i="4" s="1"/>
  <c r="M41" i="4"/>
  <c r="J41" i="4"/>
  <c r="O40" i="4"/>
  <c r="N40" i="4"/>
  <c r="L40" i="4"/>
  <c r="M40" i="4" s="1"/>
  <c r="K40" i="4"/>
  <c r="I40" i="4"/>
  <c r="H40" i="4"/>
  <c r="G40" i="4"/>
  <c r="F40" i="4"/>
  <c r="E40" i="4"/>
  <c r="L39" i="4"/>
  <c r="I39" i="4"/>
  <c r="G39" i="4"/>
  <c r="F39" i="4"/>
  <c r="E39" i="4"/>
  <c r="P37" i="4"/>
  <c r="M37" i="4"/>
  <c r="J37" i="4"/>
  <c r="P36" i="4"/>
  <c r="M36" i="4"/>
  <c r="J36" i="4"/>
  <c r="P35" i="4"/>
  <c r="M35" i="4"/>
  <c r="J35" i="4"/>
  <c r="P34" i="4"/>
  <c r="M34" i="4"/>
  <c r="J34" i="4"/>
  <c r="P33" i="4"/>
  <c r="M33" i="4"/>
  <c r="J33" i="4"/>
  <c r="P32" i="4"/>
  <c r="M32" i="4"/>
  <c r="J32" i="4"/>
  <c r="P31" i="4"/>
  <c r="M31" i="4"/>
  <c r="J31" i="4"/>
  <c r="P30" i="4"/>
  <c r="M30" i="4"/>
  <c r="J30" i="4"/>
  <c r="P29" i="4"/>
  <c r="M29" i="4"/>
  <c r="J29" i="4"/>
  <c r="P28" i="4"/>
  <c r="M28" i="4"/>
  <c r="J28" i="4"/>
  <c r="P27" i="4"/>
  <c r="M27" i="4"/>
  <c r="Q27" i="4" s="1"/>
  <c r="J27" i="4"/>
  <c r="P26" i="4"/>
  <c r="P22" i="4" s="1"/>
  <c r="M26" i="4"/>
  <c r="J26" i="4"/>
  <c r="P25" i="4"/>
  <c r="M25" i="4"/>
  <c r="J25" i="4"/>
  <c r="J23" i="4" s="1"/>
  <c r="P24" i="4"/>
  <c r="M24" i="4"/>
  <c r="J24" i="4"/>
  <c r="J22" i="4" s="1"/>
  <c r="O23" i="4"/>
  <c r="N23" i="4"/>
  <c r="L23" i="4"/>
  <c r="K23" i="4"/>
  <c r="I23" i="4"/>
  <c r="H23" i="4"/>
  <c r="G23" i="4"/>
  <c r="F23" i="4"/>
  <c r="E23" i="4"/>
  <c r="O22" i="4"/>
  <c r="N22" i="4"/>
  <c r="L22" i="4"/>
  <c r="K22" i="4"/>
  <c r="I22" i="4"/>
  <c r="H22" i="4"/>
  <c r="G22" i="4"/>
  <c r="F22" i="4"/>
  <c r="E22" i="4"/>
  <c r="P21" i="4"/>
  <c r="M21" i="4"/>
  <c r="J21" i="4"/>
  <c r="P20" i="4"/>
  <c r="M20" i="4"/>
  <c r="J20" i="4"/>
  <c r="P19" i="4"/>
  <c r="M19" i="4"/>
  <c r="J19" i="4"/>
  <c r="P18" i="4"/>
  <c r="M18" i="4"/>
  <c r="J18" i="4"/>
  <c r="P17" i="4"/>
  <c r="M17" i="4"/>
  <c r="J17" i="4"/>
  <c r="P16" i="4"/>
  <c r="M16" i="4"/>
  <c r="J16" i="4"/>
  <c r="P15" i="4"/>
  <c r="M15" i="4"/>
  <c r="J15" i="4"/>
  <c r="P14" i="4"/>
  <c r="M14" i="4"/>
  <c r="J14" i="4"/>
  <c r="P13" i="4"/>
  <c r="M13" i="4"/>
  <c r="J13" i="4"/>
  <c r="P12" i="4"/>
  <c r="M12" i="4"/>
  <c r="J12" i="4"/>
  <c r="P11" i="4"/>
  <c r="M11" i="4"/>
  <c r="J11" i="4"/>
  <c r="P10" i="4"/>
  <c r="Q10" i="4" s="1"/>
  <c r="M10" i="4"/>
  <c r="J10" i="4"/>
  <c r="P9" i="4"/>
  <c r="O9" i="4"/>
  <c r="N9" i="4"/>
  <c r="L9" i="4"/>
  <c r="L7" i="4" s="1"/>
  <c r="K9" i="4"/>
  <c r="K7" i="4" s="1"/>
  <c r="M7" i="4" s="1"/>
  <c r="I9" i="4"/>
  <c r="I7" i="4" s="1"/>
  <c r="H9" i="4"/>
  <c r="H7" i="4" s="1"/>
  <c r="G9" i="4"/>
  <c r="F9" i="4"/>
  <c r="F7" i="4" s="1"/>
  <c r="E9" i="4"/>
  <c r="E7" i="4" s="1"/>
  <c r="O8" i="4"/>
  <c r="N8" i="4"/>
  <c r="M8" i="4"/>
  <c r="L8" i="4"/>
  <c r="K8" i="4"/>
  <c r="I8" i="4"/>
  <c r="I6" i="4" s="1"/>
  <c r="H8" i="4"/>
  <c r="H6" i="4" s="1"/>
  <c r="G8" i="4"/>
  <c r="G6" i="4" s="1"/>
  <c r="F8" i="4"/>
  <c r="F6" i="4" s="1"/>
  <c r="E8" i="4"/>
  <c r="O7" i="4"/>
  <c r="N7" i="4"/>
  <c r="G7" i="4"/>
  <c r="O6" i="4"/>
  <c r="L6" i="4"/>
  <c r="K6" i="4"/>
  <c r="Q285" i="10" l="1"/>
  <c r="Q190" i="10"/>
  <c r="Q191" i="10"/>
  <c r="Q117" i="10"/>
  <c r="Q7" i="6"/>
  <c r="M4" i="6"/>
  <c r="Q7" i="10"/>
  <c r="M277" i="10"/>
  <c r="Q277" i="10" s="1"/>
  <c r="K4" i="10"/>
  <c r="M4" i="10" s="1"/>
  <c r="Q22" i="10"/>
  <c r="Q23" i="10"/>
  <c r="J6" i="10"/>
  <c r="E4" i="10"/>
  <c r="J4" i="10" s="1"/>
  <c r="Q278" i="10"/>
  <c r="K5" i="10"/>
  <c r="M5" i="10" s="1"/>
  <c r="Q286" i="10"/>
  <c r="N5" i="10"/>
  <c r="P5" i="10" s="1"/>
  <c r="P6" i="10"/>
  <c r="Q6" i="10" s="1"/>
  <c r="N4" i="10"/>
  <c r="P4" i="10" s="1"/>
  <c r="Q86" i="10"/>
  <c r="E5" i="10"/>
  <c r="J5" i="10" s="1"/>
  <c r="E5" i="6"/>
  <c r="J5" i="6" s="1"/>
  <c r="N4" i="6"/>
  <c r="P4" i="6" s="1"/>
  <c r="M6" i="6"/>
  <c r="K5" i="6"/>
  <c r="M5" i="6" s="1"/>
  <c r="J6" i="6"/>
  <c r="Q6" i="6" s="1"/>
  <c r="E4" i="6"/>
  <c r="J4" i="6" s="1"/>
  <c r="P160" i="4"/>
  <c r="Q187" i="4"/>
  <c r="M160" i="4"/>
  <c r="Q186" i="4"/>
  <c r="J308" i="4"/>
  <c r="Q306" i="4"/>
  <c r="Q304" i="4"/>
  <c r="Q302" i="4"/>
  <c r="Q300" i="4"/>
  <c r="Q298" i="4"/>
  <c r="Q296" i="4"/>
  <c r="Q294" i="4"/>
  <c r="Q292" i="4"/>
  <c r="Q288" i="4"/>
  <c r="Q273" i="4"/>
  <c r="Q269" i="4"/>
  <c r="Q265" i="4"/>
  <c r="P257" i="4"/>
  <c r="Q261" i="4"/>
  <c r="Q244" i="4"/>
  <c r="Q242" i="4"/>
  <c r="J232" i="4"/>
  <c r="Q215" i="4"/>
  <c r="Q213" i="4"/>
  <c r="H191" i="4"/>
  <c r="H5" i="4" s="1"/>
  <c r="P199" i="4"/>
  <c r="Q211" i="4"/>
  <c r="Q209" i="4"/>
  <c r="G191" i="4"/>
  <c r="Q207" i="4"/>
  <c r="Q205" i="4"/>
  <c r="Q203" i="4"/>
  <c r="Q201" i="4"/>
  <c r="Q197" i="4"/>
  <c r="Q193" i="4"/>
  <c r="Q182" i="4"/>
  <c r="Q178" i="4"/>
  <c r="Q174" i="4"/>
  <c r="Q170" i="4"/>
  <c r="Q166" i="4"/>
  <c r="Q162" i="4"/>
  <c r="Q151" i="4"/>
  <c r="Q146" i="4"/>
  <c r="Q138" i="4"/>
  <c r="P8" i="4"/>
  <c r="L5" i="4"/>
  <c r="Q24" i="4"/>
  <c r="P23" i="4"/>
  <c r="Q28" i="4"/>
  <c r="Q32" i="4"/>
  <c r="J58" i="4"/>
  <c r="M97" i="4"/>
  <c r="O191" i="4"/>
  <c r="O5" i="4" s="1"/>
  <c r="L277" i="4"/>
  <c r="M6" i="4"/>
  <c r="M39" i="4"/>
  <c r="K191" i="4"/>
  <c r="M191" i="4" s="1"/>
  <c r="M199" i="4"/>
  <c r="M232" i="4"/>
  <c r="Q234" i="4"/>
  <c r="P7" i="4"/>
  <c r="Q14" i="4"/>
  <c r="Q18" i="4"/>
  <c r="Q26" i="4"/>
  <c r="Q30" i="4"/>
  <c r="Q34" i="4"/>
  <c r="Q62" i="4"/>
  <c r="Q66" i="4"/>
  <c r="Q70" i="4"/>
  <c r="Q74" i="4"/>
  <c r="Q78" i="4"/>
  <c r="M285" i="4"/>
  <c r="K277" i="4"/>
  <c r="P286" i="4"/>
  <c r="N278" i="4"/>
  <c r="P278" i="4" s="1"/>
  <c r="M89" i="4"/>
  <c r="P89" i="4" s="1"/>
  <c r="K85" i="4"/>
  <c r="M85" i="4" s="1"/>
  <c r="Q36" i="4"/>
  <c r="P96" i="4"/>
  <c r="P97" i="4"/>
  <c r="Q97" i="4" s="1"/>
  <c r="P110" i="4"/>
  <c r="Q111" i="4"/>
  <c r="M117" i="4"/>
  <c r="J135" i="4"/>
  <c r="P136" i="4"/>
  <c r="Q137" i="4"/>
  <c r="Q141" i="4"/>
  <c r="Q145" i="4"/>
  <c r="J148" i="4"/>
  <c r="P148" i="4"/>
  <c r="P149" i="4"/>
  <c r="Q149" i="4" s="1"/>
  <c r="Q150" i="4"/>
  <c r="Q154" i="4"/>
  <c r="J160" i="4"/>
  <c r="Q161" i="4"/>
  <c r="Q165" i="4"/>
  <c r="Q169" i="4"/>
  <c r="Q173" i="4"/>
  <c r="Q177" i="4"/>
  <c r="Q181" i="4"/>
  <c r="Q185" i="4"/>
  <c r="N191" i="4"/>
  <c r="M217" i="4"/>
  <c r="Q223" i="4"/>
  <c r="Q227" i="4"/>
  <c r="Q260" i="4"/>
  <c r="Q264" i="4"/>
  <c r="Q268" i="4"/>
  <c r="Q272" i="4"/>
  <c r="M278" i="4"/>
  <c r="Q284" i="4"/>
  <c r="M308" i="4"/>
  <c r="Q310" i="4"/>
  <c r="Q314" i="4"/>
  <c r="Q318" i="4"/>
  <c r="Q322" i="4"/>
  <c r="Q326" i="4"/>
  <c r="Q330" i="4"/>
  <c r="Q334" i="4"/>
  <c r="P59" i="4"/>
  <c r="Q59" i="4" s="1"/>
  <c r="Q60" i="4"/>
  <c r="Q64" i="4"/>
  <c r="Q68" i="4"/>
  <c r="Q72" i="4"/>
  <c r="Q76" i="4"/>
  <c r="Q80" i="4"/>
  <c r="M96" i="4"/>
  <c r="M109" i="4"/>
  <c r="P116" i="4"/>
  <c r="Q131" i="4"/>
  <c r="M135" i="4"/>
  <c r="Q135" i="4" s="1"/>
  <c r="Q140" i="4"/>
  <c r="Q144" i="4"/>
  <c r="M148" i="4"/>
  <c r="Q164" i="4"/>
  <c r="Q168" i="4"/>
  <c r="Q172" i="4"/>
  <c r="Q176" i="4"/>
  <c r="Q180" i="4"/>
  <c r="Q184" i="4"/>
  <c r="Q188" i="4"/>
  <c r="Q195" i="4"/>
  <c r="F190" i="4"/>
  <c r="J216" i="4"/>
  <c r="Q216" i="4" s="1"/>
  <c r="Q219" i="4"/>
  <c r="Q222" i="4"/>
  <c r="Q226" i="4"/>
  <c r="J231" i="4"/>
  <c r="Q231" i="4" s="1"/>
  <c r="M257" i="4"/>
  <c r="Q263" i="4"/>
  <c r="Q267" i="4"/>
  <c r="Q271" i="4"/>
  <c r="Q280" i="4"/>
  <c r="Q283" i="4"/>
  <c r="Q309" i="4"/>
  <c r="Q313" i="4"/>
  <c r="Q317" i="4"/>
  <c r="Q321" i="4"/>
  <c r="Q325" i="4"/>
  <c r="Q329" i="4"/>
  <c r="Q333" i="4"/>
  <c r="M110" i="4"/>
  <c r="J116" i="4"/>
  <c r="J136" i="4"/>
  <c r="M136" i="4"/>
  <c r="J149" i="4"/>
  <c r="M149" i="4"/>
  <c r="J159" i="4"/>
  <c r="P159" i="4"/>
  <c r="I191" i="4"/>
  <c r="Q221" i="4"/>
  <c r="Q225" i="4"/>
  <c r="Q229" i="4"/>
  <c r="Q258" i="4"/>
  <c r="Q282" i="4"/>
  <c r="Q312" i="4"/>
  <c r="Q316" i="4"/>
  <c r="Q320" i="4"/>
  <c r="Q324" i="4"/>
  <c r="Q328" i="4"/>
  <c r="Q332" i="4"/>
  <c r="I4" i="4"/>
  <c r="Q16" i="4"/>
  <c r="Q20" i="4"/>
  <c r="Q73" i="4"/>
  <c r="Q87" i="4"/>
  <c r="Q93" i="4"/>
  <c r="J96" i="4"/>
  <c r="Q96" i="4" s="1"/>
  <c r="Q98" i="4"/>
  <c r="Q102" i="4"/>
  <c r="Q106" i="4"/>
  <c r="J109" i="4"/>
  <c r="Q109" i="4" s="1"/>
  <c r="Q120" i="4"/>
  <c r="Q124" i="4"/>
  <c r="Q128" i="4"/>
  <c r="Q132" i="4"/>
  <c r="H4" i="4"/>
  <c r="J8" i="4"/>
  <c r="Q12" i="4"/>
  <c r="Q25" i="4"/>
  <c r="Q29" i="4"/>
  <c r="Q33" i="4"/>
  <c r="Q37" i="4"/>
  <c r="Q43" i="4"/>
  <c r="Q58" i="4"/>
  <c r="Q127" i="4"/>
  <c r="Q31" i="4"/>
  <c r="Q35" i="4"/>
  <c r="J39" i="4"/>
  <c r="Q49" i="4"/>
  <c r="Q53" i="4"/>
  <c r="Q82" i="4"/>
  <c r="Q121" i="4"/>
  <c r="Q129" i="4"/>
  <c r="Q130" i="4"/>
  <c r="P117" i="4"/>
  <c r="I5" i="4"/>
  <c r="Q125" i="4"/>
  <c r="Q123" i="4"/>
  <c r="J117" i="4"/>
  <c r="Q117" i="4" s="1"/>
  <c r="Q119" i="4"/>
  <c r="Q114" i="4"/>
  <c r="Q112" i="4"/>
  <c r="J110" i="4"/>
  <c r="Q110" i="4" s="1"/>
  <c r="Q107" i="4"/>
  <c r="Q105" i="4"/>
  <c r="Q103" i="4"/>
  <c r="Q101" i="4"/>
  <c r="Q99" i="4"/>
  <c r="J97" i="4"/>
  <c r="L4" i="4"/>
  <c r="F4" i="4"/>
  <c r="G4" i="4"/>
  <c r="O4" i="4"/>
  <c r="F5" i="4"/>
  <c r="Q91" i="4"/>
  <c r="J85" i="4"/>
  <c r="Q94" i="4"/>
  <c r="Q92" i="4"/>
  <c r="J86" i="4"/>
  <c r="Q88" i="4"/>
  <c r="Q81" i="4"/>
  <c r="Q79" i="4"/>
  <c r="Q77" i="4"/>
  <c r="Q75" i="4"/>
  <c r="Q69" i="4"/>
  <c r="J59" i="4"/>
  <c r="Q67" i="4"/>
  <c r="Q65" i="4"/>
  <c r="Q63" i="4"/>
  <c r="Q61" i="4"/>
  <c r="Q54" i="4"/>
  <c r="Q50" i="4"/>
  <c r="J40" i="4"/>
  <c r="G5" i="4"/>
  <c r="Q19" i="4"/>
  <c r="Q13" i="4"/>
  <c r="Q21" i="4"/>
  <c r="Q17" i="4"/>
  <c r="Q15" i="4"/>
  <c r="Q11" i="4"/>
  <c r="J7" i="4"/>
  <c r="Q7" i="4" s="1"/>
  <c r="Q8" i="4"/>
  <c r="P39" i="4"/>
  <c r="Q39" i="4" s="1"/>
  <c r="M9" i="4"/>
  <c r="N85" i="4"/>
  <c r="P85" i="4" s="1"/>
  <c r="Q148" i="4"/>
  <c r="K4" i="4"/>
  <c r="E6" i="4"/>
  <c r="J9" i="4"/>
  <c r="M22" i="4"/>
  <c r="P40" i="4"/>
  <c r="Q48" i="4"/>
  <c r="Q52" i="4"/>
  <c r="Q56" i="4"/>
  <c r="Q116" i="4"/>
  <c r="N6" i="4"/>
  <c r="M23" i="4"/>
  <c r="Q47" i="4"/>
  <c r="Q51" i="4"/>
  <c r="Q55" i="4"/>
  <c r="N86" i="4"/>
  <c r="P86" i="4" s="1"/>
  <c r="Q152" i="4"/>
  <c r="Q156" i="4"/>
  <c r="J190" i="4"/>
  <c r="M190" i="4"/>
  <c r="E191" i="4"/>
  <c r="J199" i="4"/>
  <c r="P285" i="4"/>
  <c r="N277" i="4"/>
  <c r="P277" i="4" s="1"/>
  <c r="K86" i="4"/>
  <c r="M86" i="4" s="1"/>
  <c r="Q155" i="4"/>
  <c r="P191" i="4"/>
  <c r="Q192" i="4"/>
  <c r="Q196" i="4"/>
  <c r="M216" i="4"/>
  <c r="P217" i="4"/>
  <c r="Q218" i="4"/>
  <c r="J285" i="4"/>
  <c r="J198" i="4"/>
  <c r="P198" i="4"/>
  <c r="N190" i="4"/>
  <c r="P190" i="4" s="1"/>
  <c r="J257" i="4"/>
  <c r="E278" i="4"/>
  <c r="J278" i="4" s="1"/>
  <c r="J286" i="4"/>
  <c r="Q286" i="4" s="1"/>
  <c r="J307" i="4"/>
  <c r="Q307" i="4" s="1"/>
  <c r="Q153" i="4"/>
  <c r="Q157" i="4"/>
  <c r="Q194" i="4"/>
  <c r="J217" i="4"/>
  <c r="J256" i="4"/>
  <c r="Q256" i="4" s="1"/>
  <c r="J277" i="4"/>
  <c r="M277" i="4"/>
  <c r="Q336" i="4"/>
  <c r="G308" i="3"/>
  <c r="G278" i="3" s="1"/>
  <c r="J273" i="3"/>
  <c r="K136" i="3"/>
  <c r="P334" i="3"/>
  <c r="M334" i="3"/>
  <c r="J334" i="3"/>
  <c r="P333" i="3"/>
  <c r="Q333" i="3" s="1"/>
  <c r="M333" i="3"/>
  <c r="J333" i="3"/>
  <c r="P332" i="3"/>
  <c r="M332" i="3"/>
  <c r="J332" i="3"/>
  <c r="P331" i="3"/>
  <c r="M331" i="3"/>
  <c r="J331" i="3"/>
  <c r="P330" i="3"/>
  <c r="M330" i="3"/>
  <c r="J330" i="3"/>
  <c r="P329" i="3"/>
  <c r="Q329" i="3" s="1"/>
  <c r="M329" i="3"/>
  <c r="J329" i="3"/>
  <c r="P328" i="3"/>
  <c r="M328" i="3"/>
  <c r="J328" i="3"/>
  <c r="P327" i="3"/>
  <c r="M327" i="3"/>
  <c r="J327" i="3"/>
  <c r="P326" i="3"/>
  <c r="M326" i="3"/>
  <c r="J326" i="3"/>
  <c r="P325" i="3"/>
  <c r="Q325" i="3" s="1"/>
  <c r="M325" i="3"/>
  <c r="J325" i="3"/>
  <c r="P324" i="3"/>
  <c r="M324" i="3"/>
  <c r="J324" i="3"/>
  <c r="P323" i="3"/>
  <c r="M323" i="3"/>
  <c r="J323" i="3"/>
  <c r="P322" i="3"/>
  <c r="M322" i="3"/>
  <c r="J322" i="3"/>
  <c r="P321" i="3"/>
  <c r="Q321" i="3" s="1"/>
  <c r="M321" i="3"/>
  <c r="J321" i="3"/>
  <c r="P320" i="3"/>
  <c r="M320" i="3"/>
  <c r="J320" i="3"/>
  <c r="P319" i="3"/>
  <c r="M319" i="3"/>
  <c r="J319" i="3"/>
  <c r="P318" i="3"/>
  <c r="M318" i="3"/>
  <c r="J318" i="3"/>
  <c r="P317" i="3"/>
  <c r="Q317" i="3" s="1"/>
  <c r="M317" i="3"/>
  <c r="J317" i="3"/>
  <c r="P316" i="3"/>
  <c r="M316" i="3"/>
  <c r="J316" i="3"/>
  <c r="P315" i="3"/>
  <c r="M315" i="3"/>
  <c r="J315" i="3"/>
  <c r="P314" i="3"/>
  <c r="M314" i="3"/>
  <c r="J314" i="3"/>
  <c r="P313" i="3"/>
  <c r="Q313" i="3" s="1"/>
  <c r="M313" i="3"/>
  <c r="J313" i="3"/>
  <c r="P312" i="3"/>
  <c r="M312" i="3"/>
  <c r="J312" i="3"/>
  <c r="P311" i="3"/>
  <c r="M311" i="3"/>
  <c r="J311" i="3"/>
  <c r="P310" i="3"/>
  <c r="M310" i="3"/>
  <c r="J310" i="3"/>
  <c r="P309" i="3"/>
  <c r="Q309" i="3" s="1"/>
  <c r="M309" i="3"/>
  <c r="J309" i="3"/>
  <c r="O308" i="3"/>
  <c r="O278" i="3" s="1"/>
  <c r="N308" i="3"/>
  <c r="L308" i="3"/>
  <c r="K308" i="3"/>
  <c r="M308" i="3" s="1"/>
  <c r="I308" i="3"/>
  <c r="H308" i="3"/>
  <c r="F308" i="3"/>
  <c r="F278" i="3" s="1"/>
  <c r="E308" i="3"/>
  <c r="O307" i="3"/>
  <c r="P307" i="3" s="1"/>
  <c r="N307" i="3"/>
  <c r="L307" i="3"/>
  <c r="L277" i="3" s="1"/>
  <c r="K307" i="3"/>
  <c r="I307" i="3"/>
  <c r="H307" i="3"/>
  <c r="G307" i="3"/>
  <c r="G277" i="3" s="1"/>
  <c r="F307" i="3"/>
  <c r="E307" i="3"/>
  <c r="P306" i="3"/>
  <c r="M306" i="3"/>
  <c r="J306" i="3"/>
  <c r="P305" i="3"/>
  <c r="Q305" i="3" s="1"/>
  <c r="M305" i="3"/>
  <c r="J305" i="3"/>
  <c r="P304" i="3"/>
  <c r="M304" i="3"/>
  <c r="J304" i="3"/>
  <c r="P303" i="3"/>
  <c r="Q303" i="3" s="1"/>
  <c r="M303" i="3"/>
  <c r="J303" i="3"/>
  <c r="P302" i="3"/>
  <c r="M302" i="3"/>
  <c r="J302" i="3"/>
  <c r="P301" i="3"/>
  <c r="Q301" i="3" s="1"/>
  <c r="M301" i="3"/>
  <c r="J301" i="3"/>
  <c r="P300" i="3"/>
  <c r="M300" i="3"/>
  <c r="J300" i="3"/>
  <c r="P299" i="3"/>
  <c r="Q299" i="3" s="1"/>
  <c r="M299" i="3"/>
  <c r="J299" i="3"/>
  <c r="P298" i="3"/>
  <c r="M298" i="3"/>
  <c r="J298" i="3"/>
  <c r="P297" i="3"/>
  <c r="Q297" i="3" s="1"/>
  <c r="M297" i="3"/>
  <c r="J297" i="3"/>
  <c r="P296" i="3"/>
  <c r="M296" i="3"/>
  <c r="J296" i="3"/>
  <c r="P295" i="3"/>
  <c r="Q295" i="3" s="1"/>
  <c r="M295" i="3"/>
  <c r="J295" i="3"/>
  <c r="P294" i="3"/>
  <c r="M294" i="3"/>
  <c r="J294" i="3"/>
  <c r="P293" i="3"/>
  <c r="Q293" i="3" s="1"/>
  <c r="M293" i="3"/>
  <c r="J293" i="3"/>
  <c r="P292" i="3"/>
  <c r="M292" i="3"/>
  <c r="J292" i="3"/>
  <c r="P291" i="3"/>
  <c r="Q291" i="3" s="1"/>
  <c r="M291" i="3"/>
  <c r="J291" i="3"/>
  <c r="P290" i="3"/>
  <c r="M290" i="3"/>
  <c r="J290" i="3"/>
  <c r="P289" i="3"/>
  <c r="Q289" i="3" s="1"/>
  <c r="M289" i="3"/>
  <c r="J289" i="3"/>
  <c r="P288" i="3"/>
  <c r="M288" i="3"/>
  <c r="J288" i="3"/>
  <c r="P287" i="3"/>
  <c r="Q287" i="3" s="1"/>
  <c r="M287" i="3"/>
  <c r="J287" i="3"/>
  <c r="P286" i="3"/>
  <c r="O286" i="3"/>
  <c r="N286" i="3"/>
  <c r="L286" i="3"/>
  <c r="L278" i="3" s="1"/>
  <c r="K286" i="3"/>
  <c r="I286" i="3"/>
  <c r="I278" i="3" s="1"/>
  <c r="H286" i="3"/>
  <c r="H278" i="3" s="1"/>
  <c r="G286" i="3"/>
  <c r="F286" i="3"/>
  <c r="E286" i="3"/>
  <c r="O285" i="3"/>
  <c r="N285" i="3"/>
  <c r="M285" i="3"/>
  <c r="L285" i="3"/>
  <c r="K285" i="3"/>
  <c r="I285" i="3"/>
  <c r="I277" i="3" s="1"/>
  <c r="H285" i="3"/>
  <c r="G285" i="3"/>
  <c r="F285" i="3"/>
  <c r="F277" i="3" s="1"/>
  <c r="E285" i="3"/>
  <c r="E277" i="3" s="1"/>
  <c r="P284" i="3"/>
  <c r="M284" i="3"/>
  <c r="J284" i="3"/>
  <c r="P283" i="3"/>
  <c r="M283" i="3"/>
  <c r="J283" i="3"/>
  <c r="P282" i="3"/>
  <c r="M282" i="3"/>
  <c r="J282" i="3"/>
  <c r="P281" i="3"/>
  <c r="Q281" i="3" s="1"/>
  <c r="M281" i="3"/>
  <c r="J281" i="3"/>
  <c r="P280" i="3"/>
  <c r="M280" i="3"/>
  <c r="J280" i="3"/>
  <c r="P279" i="3"/>
  <c r="M279" i="3"/>
  <c r="J279" i="3"/>
  <c r="K278" i="3"/>
  <c r="M278" i="3" s="1"/>
  <c r="O277" i="3"/>
  <c r="K277" i="3"/>
  <c r="H277" i="3"/>
  <c r="P275" i="3"/>
  <c r="Q275" i="3" s="1"/>
  <c r="J275" i="3"/>
  <c r="P274" i="3"/>
  <c r="Q274" i="3" s="1"/>
  <c r="M274" i="3"/>
  <c r="J274" i="3"/>
  <c r="P273" i="3"/>
  <c r="M273" i="3"/>
  <c r="P272" i="3"/>
  <c r="M272" i="3"/>
  <c r="J272" i="3"/>
  <c r="P271" i="3"/>
  <c r="M271" i="3"/>
  <c r="J271" i="3"/>
  <c r="P270" i="3"/>
  <c r="Q270" i="3" s="1"/>
  <c r="M270" i="3"/>
  <c r="J270" i="3"/>
  <c r="P269" i="3"/>
  <c r="M269" i="3"/>
  <c r="J269" i="3"/>
  <c r="P268" i="3"/>
  <c r="M268" i="3"/>
  <c r="J268" i="3"/>
  <c r="P267" i="3"/>
  <c r="M267" i="3"/>
  <c r="J267" i="3"/>
  <c r="P266" i="3"/>
  <c r="Q266" i="3" s="1"/>
  <c r="M266" i="3"/>
  <c r="J266" i="3"/>
  <c r="P265" i="3"/>
  <c r="M265" i="3"/>
  <c r="J265" i="3"/>
  <c r="P264" i="3"/>
  <c r="M264" i="3"/>
  <c r="J264" i="3"/>
  <c r="P263" i="3"/>
  <c r="M263" i="3"/>
  <c r="J263" i="3"/>
  <c r="P262" i="3"/>
  <c r="Q262" i="3" s="1"/>
  <c r="M262" i="3"/>
  <c r="J262" i="3"/>
  <c r="P261" i="3"/>
  <c r="M261" i="3"/>
  <c r="J261" i="3"/>
  <c r="P260" i="3"/>
  <c r="M260" i="3"/>
  <c r="J260" i="3"/>
  <c r="P259" i="3"/>
  <c r="M259" i="3"/>
  <c r="P258" i="3"/>
  <c r="M258" i="3"/>
  <c r="Q258" i="3" s="1"/>
  <c r="J258" i="3"/>
  <c r="O257" i="3"/>
  <c r="N257" i="3"/>
  <c r="L257" i="3"/>
  <c r="K257" i="3"/>
  <c r="M257" i="3" s="1"/>
  <c r="I257" i="3"/>
  <c r="H257" i="3"/>
  <c r="G257" i="3"/>
  <c r="F257" i="3"/>
  <c r="E257" i="3"/>
  <c r="P256" i="3"/>
  <c r="O256" i="3"/>
  <c r="N256" i="3"/>
  <c r="L256" i="3"/>
  <c r="K256" i="3"/>
  <c r="M256" i="3" s="1"/>
  <c r="I256" i="3"/>
  <c r="H256" i="3"/>
  <c r="G256" i="3"/>
  <c r="F256" i="3"/>
  <c r="J256" i="3" s="1"/>
  <c r="E256" i="3"/>
  <c r="P254" i="3"/>
  <c r="M254" i="3"/>
  <c r="J254" i="3"/>
  <c r="P253" i="3"/>
  <c r="Q253" i="3" s="1"/>
  <c r="M253" i="3"/>
  <c r="J253" i="3"/>
  <c r="P252" i="3"/>
  <c r="M252" i="3"/>
  <c r="J252" i="3"/>
  <c r="P251" i="3"/>
  <c r="Q251" i="3" s="1"/>
  <c r="M251" i="3"/>
  <c r="J251" i="3"/>
  <c r="P250" i="3"/>
  <c r="M250" i="3"/>
  <c r="J250" i="3"/>
  <c r="P249" i="3"/>
  <c r="Q249" i="3" s="1"/>
  <c r="M249" i="3"/>
  <c r="J249" i="3"/>
  <c r="P248" i="3"/>
  <c r="M248" i="3"/>
  <c r="J248" i="3"/>
  <c r="P247" i="3"/>
  <c r="Q247" i="3" s="1"/>
  <c r="M247" i="3"/>
  <c r="J247" i="3"/>
  <c r="P246" i="3"/>
  <c r="M246" i="3"/>
  <c r="J246" i="3"/>
  <c r="P245" i="3"/>
  <c r="Q245" i="3" s="1"/>
  <c r="M245" i="3"/>
  <c r="J245" i="3"/>
  <c r="P244" i="3"/>
  <c r="M244" i="3"/>
  <c r="J244" i="3"/>
  <c r="P243" i="3"/>
  <c r="Q243" i="3" s="1"/>
  <c r="M243" i="3"/>
  <c r="J243" i="3"/>
  <c r="P242" i="3"/>
  <c r="M242" i="3"/>
  <c r="J242" i="3"/>
  <c r="P241" i="3"/>
  <c r="Q241" i="3" s="1"/>
  <c r="M241" i="3"/>
  <c r="J241" i="3"/>
  <c r="P240" i="3"/>
  <c r="M240" i="3"/>
  <c r="J240" i="3"/>
  <c r="P239" i="3"/>
  <c r="Q239" i="3" s="1"/>
  <c r="M239" i="3"/>
  <c r="J239" i="3"/>
  <c r="P238" i="3"/>
  <c r="M238" i="3"/>
  <c r="J238" i="3"/>
  <c r="P237" i="3"/>
  <c r="Q237" i="3" s="1"/>
  <c r="M237" i="3"/>
  <c r="J237" i="3"/>
  <c r="P236" i="3"/>
  <c r="M236" i="3"/>
  <c r="J236" i="3"/>
  <c r="P235" i="3"/>
  <c r="Q235" i="3" s="1"/>
  <c r="M235" i="3"/>
  <c r="J235" i="3"/>
  <c r="P234" i="3"/>
  <c r="M234" i="3"/>
  <c r="J234" i="3"/>
  <c r="P233" i="3"/>
  <c r="M233" i="3"/>
  <c r="J233" i="3"/>
  <c r="P232" i="3"/>
  <c r="O232" i="3"/>
  <c r="N232" i="3"/>
  <c r="M232" i="3"/>
  <c r="L232" i="3"/>
  <c r="K232" i="3"/>
  <c r="I232" i="3"/>
  <c r="H232" i="3"/>
  <c r="G232" i="3"/>
  <c r="F232" i="3"/>
  <c r="E232" i="3"/>
  <c r="O231" i="3"/>
  <c r="N231" i="3"/>
  <c r="M231" i="3"/>
  <c r="L231" i="3"/>
  <c r="K231" i="3"/>
  <c r="I231" i="3"/>
  <c r="H231" i="3"/>
  <c r="G231" i="3"/>
  <c r="F231" i="3"/>
  <c r="J231" i="3" s="1"/>
  <c r="E231" i="3"/>
  <c r="P229" i="3"/>
  <c r="M229" i="3"/>
  <c r="J229" i="3"/>
  <c r="P228" i="3"/>
  <c r="M228" i="3"/>
  <c r="J228" i="3"/>
  <c r="P227" i="3"/>
  <c r="M227" i="3"/>
  <c r="J227" i="3"/>
  <c r="P226" i="3"/>
  <c r="M226" i="3"/>
  <c r="J226" i="3"/>
  <c r="P225" i="3"/>
  <c r="M225" i="3"/>
  <c r="J225" i="3"/>
  <c r="P224" i="3"/>
  <c r="M224" i="3"/>
  <c r="J224" i="3"/>
  <c r="P223" i="3"/>
  <c r="M223" i="3"/>
  <c r="J223" i="3"/>
  <c r="P222" i="3"/>
  <c r="M222" i="3"/>
  <c r="J222" i="3"/>
  <c r="P221" i="3"/>
  <c r="M221" i="3"/>
  <c r="J221" i="3"/>
  <c r="P220" i="3"/>
  <c r="M220" i="3"/>
  <c r="J220" i="3"/>
  <c r="P219" i="3"/>
  <c r="Q219" i="3" s="1"/>
  <c r="M219" i="3"/>
  <c r="J219" i="3"/>
  <c r="P218" i="3"/>
  <c r="M218" i="3"/>
  <c r="J218" i="3"/>
  <c r="O217" i="3"/>
  <c r="N217" i="3"/>
  <c r="L217" i="3"/>
  <c r="K217" i="3"/>
  <c r="M217" i="3" s="1"/>
  <c r="I217" i="3"/>
  <c r="H217" i="3"/>
  <c r="G217" i="3"/>
  <c r="F217" i="3"/>
  <c r="E217" i="3"/>
  <c r="P216" i="3"/>
  <c r="O216" i="3"/>
  <c r="N216" i="3"/>
  <c r="L216" i="3"/>
  <c r="K216" i="3"/>
  <c r="I216" i="3"/>
  <c r="H216" i="3"/>
  <c r="G216" i="3"/>
  <c r="F216" i="3"/>
  <c r="E216" i="3"/>
  <c r="P215" i="3"/>
  <c r="M215" i="3"/>
  <c r="J215" i="3"/>
  <c r="P214" i="3"/>
  <c r="Q214" i="3" s="1"/>
  <c r="M214" i="3"/>
  <c r="J214" i="3"/>
  <c r="P213" i="3"/>
  <c r="M213" i="3"/>
  <c r="J213" i="3"/>
  <c r="P212" i="3"/>
  <c r="Q212" i="3" s="1"/>
  <c r="M212" i="3"/>
  <c r="J212" i="3"/>
  <c r="P211" i="3"/>
  <c r="M211" i="3"/>
  <c r="J211" i="3"/>
  <c r="P210" i="3"/>
  <c r="Q210" i="3" s="1"/>
  <c r="M210" i="3"/>
  <c r="J210" i="3"/>
  <c r="P209" i="3"/>
  <c r="M209" i="3"/>
  <c r="J209" i="3"/>
  <c r="P208" i="3"/>
  <c r="Q208" i="3" s="1"/>
  <c r="M208" i="3"/>
  <c r="J208" i="3"/>
  <c r="P207" i="3"/>
  <c r="M207" i="3"/>
  <c r="J207" i="3"/>
  <c r="P206" i="3"/>
  <c r="Q206" i="3" s="1"/>
  <c r="M206" i="3"/>
  <c r="J206" i="3"/>
  <c r="P205" i="3"/>
  <c r="Q205" i="3" s="1"/>
  <c r="M205" i="3"/>
  <c r="J205" i="3"/>
  <c r="P204" i="3"/>
  <c r="Q204" i="3" s="1"/>
  <c r="M204" i="3"/>
  <c r="J204" i="3"/>
  <c r="P203" i="3"/>
  <c r="M203" i="3"/>
  <c r="J203" i="3"/>
  <c r="P202" i="3"/>
  <c r="Q202" i="3" s="1"/>
  <c r="M202" i="3"/>
  <c r="J202" i="3"/>
  <c r="P201" i="3"/>
  <c r="M201" i="3"/>
  <c r="J201" i="3"/>
  <c r="P200" i="3"/>
  <c r="Q200" i="3" s="1"/>
  <c r="M200" i="3"/>
  <c r="J200" i="3"/>
  <c r="O199" i="3"/>
  <c r="P199" i="3" s="1"/>
  <c r="N199" i="3"/>
  <c r="L199" i="3"/>
  <c r="K199" i="3"/>
  <c r="I199" i="3"/>
  <c r="I191" i="3" s="1"/>
  <c r="H199" i="3"/>
  <c r="H191" i="3" s="1"/>
  <c r="G199" i="3"/>
  <c r="F199" i="3"/>
  <c r="E199" i="3"/>
  <c r="O198" i="3"/>
  <c r="N198" i="3"/>
  <c r="M198" i="3"/>
  <c r="L198" i="3"/>
  <c r="K198" i="3"/>
  <c r="I198" i="3"/>
  <c r="I190" i="3" s="1"/>
  <c r="H198" i="3"/>
  <c r="G198" i="3"/>
  <c r="F198" i="3"/>
  <c r="F190" i="3" s="1"/>
  <c r="E198" i="3"/>
  <c r="E190" i="3" s="1"/>
  <c r="P197" i="3"/>
  <c r="M197" i="3"/>
  <c r="J197" i="3"/>
  <c r="P196" i="3"/>
  <c r="M196" i="3"/>
  <c r="J196" i="3"/>
  <c r="P195" i="3"/>
  <c r="M195" i="3"/>
  <c r="J195" i="3"/>
  <c r="P194" i="3"/>
  <c r="M194" i="3"/>
  <c r="J194" i="3"/>
  <c r="P193" i="3"/>
  <c r="M193" i="3"/>
  <c r="J193" i="3"/>
  <c r="P192" i="3"/>
  <c r="M192" i="3"/>
  <c r="J192" i="3"/>
  <c r="K191" i="3"/>
  <c r="F191" i="3"/>
  <c r="O190" i="3"/>
  <c r="L190" i="3"/>
  <c r="H190" i="3"/>
  <c r="G190" i="3"/>
  <c r="Q188" i="3"/>
  <c r="P188" i="3"/>
  <c r="M188" i="3"/>
  <c r="J188" i="3"/>
  <c r="Q187" i="3"/>
  <c r="P187" i="3"/>
  <c r="M187" i="3"/>
  <c r="J187" i="3"/>
  <c r="Q186" i="3"/>
  <c r="P186" i="3"/>
  <c r="M186" i="3"/>
  <c r="J186" i="3"/>
  <c r="Q185" i="3"/>
  <c r="P185" i="3"/>
  <c r="M185" i="3"/>
  <c r="J185" i="3"/>
  <c r="P184" i="3"/>
  <c r="M184" i="3"/>
  <c r="J184" i="3"/>
  <c r="Q184" i="3" s="1"/>
  <c r="Q183" i="3"/>
  <c r="P183" i="3"/>
  <c r="M183" i="3"/>
  <c r="J183" i="3"/>
  <c r="P182" i="3"/>
  <c r="M182" i="3"/>
  <c r="J182" i="3"/>
  <c r="Q182" i="3" s="1"/>
  <c r="Q181" i="3"/>
  <c r="P181" i="3"/>
  <c r="M181" i="3"/>
  <c r="J181" i="3"/>
  <c r="P180" i="3"/>
  <c r="M180" i="3"/>
  <c r="J180" i="3"/>
  <c r="Q180" i="3" s="1"/>
  <c r="Q179" i="3"/>
  <c r="P179" i="3"/>
  <c r="M179" i="3"/>
  <c r="J179" i="3"/>
  <c r="P178" i="3"/>
  <c r="M178" i="3"/>
  <c r="J178" i="3"/>
  <c r="Q178" i="3" s="1"/>
  <c r="Q177" i="3"/>
  <c r="P177" i="3"/>
  <c r="M177" i="3"/>
  <c r="J177" i="3"/>
  <c r="P176" i="3"/>
  <c r="M176" i="3"/>
  <c r="J176" i="3"/>
  <c r="Q176" i="3" s="1"/>
  <c r="Q175" i="3"/>
  <c r="P175" i="3"/>
  <c r="M175" i="3"/>
  <c r="J175" i="3"/>
  <c r="P174" i="3"/>
  <c r="M174" i="3"/>
  <c r="J174" i="3"/>
  <c r="Q174" i="3" s="1"/>
  <c r="Q173" i="3"/>
  <c r="P173" i="3"/>
  <c r="M173" i="3"/>
  <c r="J173" i="3"/>
  <c r="P172" i="3"/>
  <c r="M172" i="3"/>
  <c r="J172" i="3"/>
  <c r="Q171" i="3"/>
  <c r="P171" i="3"/>
  <c r="M171" i="3"/>
  <c r="J171" i="3"/>
  <c r="Q170" i="3"/>
  <c r="P170" i="3"/>
  <c r="M170" i="3"/>
  <c r="J170" i="3"/>
  <c r="Q169" i="3"/>
  <c r="P169" i="3"/>
  <c r="M169" i="3"/>
  <c r="J169" i="3"/>
  <c r="Q168" i="3"/>
  <c r="P168" i="3"/>
  <c r="M168" i="3"/>
  <c r="J168" i="3"/>
  <c r="Q167" i="3"/>
  <c r="P167" i="3"/>
  <c r="M167" i="3"/>
  <c r="J167" i="3"/>
  <c r="Q166" i="3"/>
  <c r="P166" i="3"/>
  <c r="M166" i="3"/>
  <c r="J166" i="3"/>
  <c r="Q165" i="3"/>
  <c r="P165" i="3"/>
  <c r="M165" i="3"/>
  <c r="J165" i="3"/>
  <c r="Q164" i="3"/>
  <c r="P164" i="3"/>
  <c r="M164" i="3"/>
  <c r="J164" i="3"/>
  <c r="P163" i="3"/>
  <c r="M163" i="3"/>
  <c r="J163" i="3"/>
  <c r="Q163" i="3" s="1"/>
  <c r="P162" i="3"/>
  <c r="M162" i="3"/>
  <c r="J162" i="3"/>
  <c r="Q162" i="3" s="1"/>
  <c r="Q161" i="3"/>
  <c r="P161" i="3"/>
  <c r="M161" i="3"/>
  <c r="J161" i="3"/>
  <c r="P160" i="3"/>
  <c r="O160" i="3"/>
  <c r="N160" i="3"/>
  <c r="M160" i="3"/>
  <c r="L160" i="3"/>
  <c r="K160" i="3"/>
  <c r="I160" i="3"/>
  <c r="H160" i="3"/>
  <c r="G160" i="3"/>
  <c r="F160" i="3"/>
  <c r="E160" i="3"/>
  <c r="O159" i="3"/>
  <c r="N159" i="3"/>
  <c r="P159" i="3" s="1"/>
  <c r="M159" i="3"/>
  <c r="L159" i="3"/>
  <c r="K159" i="3"/>
  <c r="I159" i="3"/>
  <c r="H159" i="3"/>
  <c r="G159" i="3"/>
  <c r="F159" i="3"/>
  <c r="E159" i="3"/>
  <c r="P157" i="3"/>
  <c r="Q157" i="3" s="1"/>
  <c r="M157" i="3"/>
  <c r="J157" i="3"/>
  <c r="P156" i="3"/>
  <c r="M156" i="3"/>
  <c r="J156" i="3"/>
  <c r="P155" i="3"/>
  <c r="M155" i="3"/>
  <c r="J155" i="3"/>
  <c r="P154" i="3"/>
  <c r="M154" i="3"/>
  <c r="J154" i="3"/>
  <c r="P153" i="3"/>
  <c r="M153" i="3"/>
  <c r="J153" i="3"/>
  <c r="P152" i="3"/>
  <c r="M152" i="3"/>
  <c r="J152" i="3"/>
  <c r="P151" i="3"/>
  <c r="M151" i="3"/>
  <c r="J151" i="3"/>
  <c r="P150" i="3"/>
  <c r="M150" i="3"/>
  <c r="J150" i="3"/>
  <c r="O149" i="3"/>
  <c r="N149" i="3"/>
  <c r="L149" i="3"/>
  <c r="K149" i="3"/>
  <c r="M149" i="3" s="1"/>
  <c r="I149" i="3"/>
  <c r="H149" i="3"/>
  <c r="G149" i="3"/>
  <c r="F149" i="3"/>
  <c r="E149" i="3"/>
  <c r="O148" i="3"/>
  <c r="P148" i="3" s="1"/>
  <c r="N148" i="3"/>
  <c r="L148" i="3"/>
  <c r="K148" i="3"/>
  <c r="I148" i="3"/>
  <c r="H148" i="3"/>
  <c r="G148" i="3"/>
  <c r="F148" i="3"/>
  <c r="E148" i="3"/>
  <c r="P146" i="3"/>
  <c r="M146" i="3"/>
  <c r="J146" i="3"/>
  <c r="Q146" i="3" s="1"/>
  <c r="P145" i="3"/>
  <c r="M145" i="3"/>
  <c r="J145" i="3"/>
  <c r="P144" i="3"/>
  <c r="Q144" i="3" s="1"/>
  <c r="M144" i="3"/>
  <c r="J144" i="3"/>
  <c r="P143" i="3"/>
  <c r="Q143" i="3" s="1"/>
  <c r="M143" i="3"/>
  <c r="J143" i="3"/>
  <c r="P142" i="3"/>
  <c r="M142" i="3"/>
  <c r="J142" i="3"/>
  <c r="Q142" i="3" s="1"/>
  <c r="P141" i="3"/>
  <c r="Q141" i="3" s="1"/>
  <c r="M141" i="3"/>
  <c r="J141" i="3"/>
  <c r="P140" i="3"/>
  <c r="Q140" i="3" s="1"/>
  <c r="M140" i="3"/>
  <c r="J140" i="3"/>
  <c r="P139" i="3"/>
  <c r="Q139" i="3" s="1"/>
  <c r="M139" i="3"/>
  <c r="J139" i="3"/>
  <c r="P138" i="3"/>
  <c r="M138" i="3"/>
  <c r="J138" i="3"/>
  <c r="Q137" i="3"/>
  <c r="P137" i="3"/>
  <c r="M137" i="3"/>
  <c r="J137" i="3"/>
  <c r="O136" i="3"/>
  <c r="N136" i="3"/>
  <c r="L136" i="3"/>
  <c r="I136" i="3"/>
  <c r="H136" i="3"/>
  <c r="G136" i="3"/>
  <c r="F136" i="3"/>
  <c r="E136" i="3"/>
  <c r="O135" i="3"/>
  <c r="N135" i="3"/>
  <c r="L135" i="3"/>
  <c r="K135" i="3"/>
  <c r="M135" i="3" s="1"/>
  <c r="I135" i="3"/>
  <c r="H135" i="3"/>
  <c r="G135" i="3"/>
  <c r="F135" i="3"/>
  <c r="E135" i="3"/>
  <c r="P133" i="3"/>
  <c r="M133" i="3"/>
  <c r="J133" i="3"/>
  <c r="P132" i="3"/>
  <c r="M132" i="3"/>
  <c r="Q132" i="3" s="1"/>
  <c r="J132" i="3"/>
  <c r="P131" i="3"/>
  <c r="M131" i="3"/>
  <c r="J131" i="3"/>
  <c r="P130" i="3"/>
  <c r="M130" i="3"/>
  <c r="J130" i="3"/>
  <c r="P129" i="3"/>
  <c r="M129" i="3"/>
  <c r="J129" i="3"/>
  <c r="P128" i="3"/>
  <c r="M128" i="3"/>
  <c r="Q128" i="3" s="1"/>
  <c r="J128" i="3"/>
  <c r="P127" i="3"/>
  <c r="M127" i="3"/>
  <c r="J127" i="3"/>
  <c r="P126" i="3"/>
  <c r="M126" i="3"/>
  <c r="J126" i="3"/>
  <c r="P125" i="3"/>
  <c r="M125" i="3"/>
  <c r="J125" i="3"/>
  <c r="P124" i="3"/>
  <c r="M124" i="3"/>
  <c r="Q124" i="3" s="1"/>
  <c r="J124" i="3"/>
  <c r="P123" i="3"/>
  <c r="M123" i="3"/>
  <c r="J123" i="3"/>
  <c r="P122" i="3"/>
  <c r="M122" i="3"/>
  <c r="J122" i="3"/>
  <c r="P121" i="3"/>
  <c r="M121" i="3"/>
  <c r="J121" i="3"/>
  <c r="P120" i="3"/>
  <c r="M120" i="3"/>
  <c r="Q120" i="3" s="1"/>
  <c r="J120" i="3"/>
  <c r="P119" i="3"/>
  <c r="M119" i="3"/>
  <c r="J119" i="3"/>
  <c r="P118" i="3"/>
  <c r="M118" i="3"/>
  <c r="J118" i="3"/>
  <c r="O117" i="3"/>
  <c r="N117" i="3"/>
  <c r="L117" i="3"/>
  <c r="K117" i="3"/>
  <c r="M117" i="3" s="1"/>
  <c r="I117" i="3"/>
  <c r="H117" i="3"/>
  <c r="G117" i="3"/>
  <c r="F117" i="3"/>
  <c r="E117" i="3"/>
  <c r="O116" i="3"/>
  <c r="P116" i="3" s="1"/>
  <c r="N116" i="3"/>
  <c r="L116" i="3"/>
  <c r="K116" i="3"/>
  <c r="M116" i="3" s="1"/>
  <c r="I116" i="3"/>
  <c r="H116" i="3"/>
  <c r="G116" i="3"/>
  <c r="F116" i="3"/>
  <c r="E116" i="3"/>
  <c r="Q114" i="3"/>
  <c r="P114" i="3"/>
  <c r="M114" i="3"/>
  <c r="J114" i="3"/>
  <c r="Q113" i="3"/>
  <c r="P113" i="3"/>
  <c r="M113" i="3"/>
  <c r="J113" i="3"/>
  <c r="P112" i="3"/>
  <c r="M112" i="3"/>
  <c r="J112" i="3"/>
  <c r="Q112" i="3" s="1"/>
  <c r="Q111" i="3"/>
  <c r="P111" i="3"/>
  <c r="M111" i="3"/>
  <c r="J111" i="3"/>
  <c r="P110" i="3"/>
  <c r="O110" i="3"/>
  <c r="N110" i="3"/>
  <c r="M110" i="3"/>
  <c r="L110" i="3"/>
  <c r="K110" i="3"/>
  <c r="I110" i="3"/>
  <c r="H110" i="3"/>
  <c r="G110" i="3"/>
  <c r="F110" i="3"/>
  <c r="E110" i="3"/>
  <c r="O109" i="3"/>
  <c r="N109" i="3"/>
  <c r="P109" i="3" s="1"/>
  <c r="M109" i="3"/>
  <c r="L109" i="3"/>
  <c r="K109" i="3"/>
  <c r="I109" i="3"/>
  <c r="H109" i="3"/>
  <c r="G109" i="3"/>
  <c r="F109" i="3"/>
  <c r="E109" i="3"/>
  <c r="J109" i="3" s="1"/>
  <c r="Q109" i="3" s="1"/>
  <c r="P107" i="3"/>
  <c r="M107" i="3"/>
  <c r="J107" i="3"/>
  <c r="P106" i="3"/>
  <c r="M106" i="3"/>
  <c r="Q106" i="3" s="1"/>
  <c r="J106" i="3"/>
  <c r="P105" i="3"/>
  <c r="M105" i="3"/>
  <c r="J105" i="3"/>
  <c r="P104" i="3"/>
  <c r="M104" i="3"/>
  <c r="J104" i="3"/>
  <c r="P103" i="3"/>
  <c r="M103" i="3"/>
  <c r="J103" i="3"/>
  <c r="P102" i="3"/>
  <c r="M102" i="3"/>
  <c r="Q102" i="3" s="1"/>
  <c r="J102" i="3"/>
  <c r="P101" i="3"/>
  <c r="M101" i="3"/>
  <c r="J101" i="3"/>
  <c r="P100" i="3"/>
  <c r="M100" i="3"/>
  <c r="J100" i="3"/>
  <c r="P99" i="3"/>
  <c r="M99" i="3"/>
  <c r="J99" i="3"/>
  <c r="P98" i="3"/>
  <c r="M98" i="3"/>
  <c r="J98" i="3"/>
  <c r="O97" i="3"/>
  <c r="N97" i="3"/>
  <c r="P97" i="3" s="1"/>
  <c r="L97" i="3"/>
  <c r="K97" i="3"/>
  <c r="M97" i="3" s="1"/>
  <c r="I97" i="3"/>
  <c r="H97" i="3"/>
  <c r="G97" i="3"/>
  <c r="F97" i="3"/>
  <c r="E97" i="3"/>
  <c r="P96" i="3"/>
  <c r="O96" i="3"/>
  <c r="N96" i="3"/>
  <c r="L96" i="3"/>
  <c r="K96" i="3"/>
  <c r="M96" i="3" s="1"/>
  <c r="I96" i="3"/>
  <c r="H96" i="3"/>
  <c r="G96" i="3"/>
  <c r="F96" i="3"/>
  <c r="E96" i="3"/>
  <c r="P94" i="3"/>
  <c r="M94" i="3"/>
  <c r="J94" i="3"/>
  <c r="P93" i="3"/>
  <c r="Q93" i="3" s="1"/>
  <c r="M93" i="3"/>
  <c r="J93" i="3"/>
  <c r="P92" i="3"/>
  <c r="M92" i="3"/>
  <c r="J92" i="3"/>
  <c r="P91" i="3"/>
  <c r="Q91" i="3" s="1"/>
  <c r="M91" i="3"/>
  <c r="J91" i="3"/>
  <c r="Q90" i="3"/>
  <c r="J90" i="3"/>
  <c r="M90" i="3" s="1"/>
  <c r="N86" i="3" s="1"/>
  <c r="P86" i="3" s="1"/>
  <c r="Q89" i="3"/>
  <c r="J89" i="3"/>
  <c r="M89" i="3" s="1"/>
  <c r="P89" i="3" s="1"/>
  <c r="P88" i="3"/>
  <c r="M88" i="3"/>
  <c r="J88" i="3"/>
  <c r="Q88" i="3" s="1"/>
  <c r="Q87" i="3"/>
  <c r="P87" i="3"/>
  <c r="M87" i="3"/>
  <c r="J87" i="3"/>
  <c r="O86" i="3"/>
  <c r="L86" i="3"/>
  <c r="M86" i="3" s="1"/>
  <c r="K86" i="3"/>
  <c r="I86" i="3"/>
  <c r="H86" i="3"/>
  <c r="G86" i="3"/>
  <c r="F86" i="3"/>
  <c r="E86" i="3"/>
  <c r="O85" i="3"/>
  <c r="L85" i="3"/>
  <c r="M85" i="3" s="1"/>
  <c r="K85" i="3"/>
  <c r="I85" i="3"/>
  <c r="H85" i="3"/>
  <c r="G85" i="3"/>
  <c r="F85" i="3"/>
  <c r="E85" i="3"/>
  <c r="J85" i="3" s="1"/>
  <c r="Q83" i="3"/>
  <c r="P83" i="3"/>
  <c r="M83" i="3"/>
  <c r="J83" i="3"/>
  <c r="Q82" i="3"/>
  <c r="P82" i="3"/>
  <c r="M82" i="3"/>
  <c r="J82" i="3"/>
  <c r="Q81" i="3"/>
  <c r="P81" i="3"/>
  <c r="M81" i="3"/>
  <c r="J81" i="3"/>
  <c r="Q80" i="3"/>
  <c r="P80" i="3"/>
  <c r="M80" i="3"/>
  <c r="J80" i="3"/>
  <c r="P79" i="3"/>
  <c r="M79" i="3"/>
  <c r="J79" i="3"/>
  <c r="Q78" i="3"/>
  <c r="P78" i="3"/>
  <c r="M78" i="3"/>
  <c r="J78" i="3"/>
  <c r="Q77" i="3"/>
  <c r="P77" i="3"/>
  <c r="M77" i="3"/>
  <c r="J77" i="3"/>
  <c r="Q76" i="3"/>
  <c r="P76" i="3"/>
  <c r="M76" i="3"/>
  <c r="J76" i="3"/>
  <c r="Q75" i="3"/>
  <c r="P75" i="3"/>
  <c r="M75" i="3"/>
  <c r="J75" i="3"/>
  <c r="Q74" i="3"/>
  <c r="P74" i="3"/>
  <c r="M74" i="3"/>
  <c r="J74" i="3"/>
  <c r="P73" i="3"/>
  <c r="M73" i="3"/>
  <c r="Q73" i="3" s="1"/>
  <c r="J73" i="3"/>
  <c r="Q72" i="3"/>
  <c r="P72" i="3"/>
  <c r="M72" i="3"/>
  <c r="J72" i="3"/>
  <c r="Q71" i="3"/>
  <c r="P71" i="3"/>
  <c r="M71" i="3"/>
  <c r="J71" i="3"/>
  <c r="Q70" i="3"/>
  <c r="P70" i="3"/>
  <c r="M70" i="3"/>
  <c r="J70" i="3"/>
  <c r="P69" i="3"/>
  <c r="M69" i="3"/>
  <c r="J69" i="3"/>
  <c r="Q69" i="3" s="1"/>
  <c r="Q68" i="3"/>
  <c r="P68" i="3"/>
  <c r="M68" i="3"/>
  <c r="J68" i="3"/>
  <c r="P67" i="3"/>
  <c r="M67" i="3"/>
  <c r="Q67" i="3" s="1"/>
  <c r="J67" i="3"/>
  <c r="P66" i="3"/>
  <c r="M66" i="3"/>
  <c r="Q66" i="3" s="1"/>
  <c r="J66" i="3"/>
  <c r="Q65" i="3"/>
  <c r="P65" i="3"/>
  <c r="M65" i="3"/>
  <c r="J65" i="3"/>
  <c r="Q64" i="3"/>
  <c r="P64" i="3"/>
  <c r="M64" i="3"/>
  <c r="J64" i="3"/>
  <c r="Q63" i="3"/>
  <c r="P63" i="3"/>
  <c r="M63" i="3"/>
  <c r="J63" i="3"/>
  <c r="Q62" i="3"/>
  <c r="P62" i="3"/>
  <c r="M62" i="3"/>
  <c r="J62" i="3"/>
  <c r="Q61" i="3"/>
  <c r="P61" i="3"/>
  <c r="M61" i="3"/>
  <c r="J61" i="3"/>
  <c r="Q60" i="3"/>
  <c r="P60" i="3"/>
  <c r="M60" i="3"/>
  <c r="J60" i="3"/>
  <c r="O59" i="3"/>
  <c r="N59" i="3"/>
  <c r="P59" i="3" s="1"/>
  <c r="L59" i="3"/>
  <c r="K59" i="3"/>
  <c r="M59" i="3" s="1"/>
  <c r="I59" i="3"/>
  <c r="H59" i="3"/>
  <c r="G59" i="3"/>
  <c r="F59" i="3"/>
  <c r="E59" i="3"/>
  <c r="O58" i="3"/>
  <c r="N58" i="3"/>
  <c r="P58" i="3" s="1"/>
  <c r="L58" i="3"/>
  <c r="K58" i="3"/>
  <c r="M58" i="3" s="1"/>
  <c r="I58" i="3"/>
  <c r="H58" i="3"/>
  <c r="G58" i="3"/>
  <c r="F58" i="3"/>
  <c r="J58" i="3" s="1"/>
  <c r="E58" i="3"/>
  <c r="P56" i="3"/>
  <c r="M56" i="3"/>
  <c r="J56" i="3"/>
  <c r="P55" i="3"/>
  <c r="M55" i="3"/>
  <c r="J55" i="3"/>
  <c r="P54" i="3"/>
  <c r="Q54" i="3" s="1"/>
  <c r="M54" i="3"/>
  <c r="J54" i="3"/>
  <c r="P53" i="3"/>
  <c r="Q53" i="3" s="1"/>
  <c r="M53" i="3"/>
  <c r="J53" i="3"/>
  <c r="P52" i="3"/>
  <c r="M52" i="3"/>
  <c r="J52" i="3"/>
  <c r="P51" i="3"/>
  <c r="Q51" i="3" s="1"/>
  <c r="M51" i="3"/>
  <c r="J51" i="3"/>
  <c r="P50" i="3"/>
  <c r="M50" i="3"/>
  <c r="J50" i="3"/>
  <c r="P49" i="3"/>
  <c r="Q49" i="3" s="1"/>
  <c r="M49" i="3"/>
  <c r="J49" i="3"/>
  <c r="P48" i="3"/>
  <c r="Q48" i="3" s="1"/>
  <c r="M48" i="3"/>
  <c r="J48" i="3"/>
  <c r="P47" i="3"/>
  <c r="Q47" i="3" s="1"/>
  <c r="M47" i="3"/>
  <c r="J47" i="3"/>
  <c r="P46" i="3"/>
  <c r="Q46" i="3" s="1"/>
  <c r="M46" i="3"/>
  <c r="J46" i="3"/>
  <c r="P45" i="3"/>
  <c r="P43" i="3" s="1"/>
  <c r="M45" i="3"/>
  <c r="J45" i="3"/>
  <c r="J44" i="3"/>
  <c r="Q44" i="3" s="1"/>
  <c r="O43" i="3"/>
  <c r="N43" i="3"/>
  <c r="M43" i="3"/>
  <c r="L43" i="3"/>
  <c r="K43" i="3"/>
  <c r="I43" i="3"/>
  <c r="J43" i="3" s="1"/>
  <c r="H43" i="3"/>
  <c r="E43" i="3"/>
  <c r="P42" i="3"/>
  <c r="Q42" i="3" s="1"/>
  <c r="M42" i="3"/>
  <c r="J42" i="3"/>
  <c r="P41" i="3"/>
  <c r="Q41" i="3" s="1"/>
  <c r="M41" i="3"/>
  <c r="J41" i="3"/>
  <c r="P40" i="3"/>
  <c r="O40" i="3"/>
  <c r="N40" i="3"/>
  <c r="L40" i="3"/>
  <c r="M40" i="3" s="1"/>
  <c r="K40" i="3"/>
  <c r="I40" i="3"/>
  <c r="H40" i="3"/>
  <c r="G40" i="3"/>
  <c r="F40" i="3"/>
  <c r="E40" i="3"/>
  <c r="O39" i="3"/>
  <c r="N39" i="3"/>
  <c r="P39" i="3" s="1"/>
  <c r="M39" i="3"/>
  <c r="L39" i="3"/>
  <c r="K39" i="3"/>
  <c r="I39" i="3"/>
  <c r="H39" i="3"/>
  <c r="G39" i="3"/>
  <c r="F39" i="3"/>
  <c r="E39" i="3"/>
  <c r="J39" i="3" s="1"/>
  <c r="P37" i="3"/>
  <c r="M37" i="3"/>
  <c r="J37" i="3"/>
  <c r="P36" i="3"/>
  <c r="Q36" i="3" s="1"/>
  <c r="M36" i="3"/>
  <c r="J36" i="3"/>
  <c r="P35" i="3"/>
  <c r="Q35" i="3" s="1"/>
  <c r="M35" i="3"/>
  <c r="J35" i="3"/>
  <c r="P34" i="3"/>
  <c r="Q34" i="3" s="1"/>
  <c r="M34" i="3"/>
  <c r="J34" i="3"/>
  <c r="P33" i="3"/>
  <c r="M33" i="3"/>
  <c r="J33" i="3"/>
  <c r="P32" i="3"/>
  <c r="Q32" i="3" s="1"/>
  <c r="M32" i="3"/>
  <c r="J32" i="3"/>
  <c r="P31" i="3"/>
  <c r="Q31" i="3" s="1"/>
  <c r="M31" i="3"/>
  <c r="J31" i="3"/>
  <c r="P30" i="3"/>
  <c r="Q30" i="3" s="1"/>
  <c r="M30" i="3"/>
  <c r="J30" i="3"/>
  <c r="P29" i="3"/>
  <c r="M29" i="3"/>
  <c r="J29" i="3"/>
  <c r="P28" i="3"/>
  <c r="Q28" i="3" s="1"/>
  <c r="M28" i="3"/>
  <c r="J28" i="3"/>
  <c r="P27" i="3"/>
  <c r="Q27" i="3" s="1"/>
  <c r="M27" i="3"/>
  <c r="J27" i="3"/>
  <c r="P26" i="3"/>
  <c r="Q26" i="3" s="1"/>
  <c r="M26" i="3"/>
  <c r="J26" i="3"/>
  <c r="P25" i="3"/>
  <c r="M25" i="3"/>
  <c r="M23" i="3" s="1"/>
  <c r="J25" i="3"/>
  <c r="P24" i="3"/>
  <c r="Q24" i="3" s="1"/>
  <c r="Q22" i="3" s="1"/>
  <c r="M24" i="3"/>
  <c r="M22" i="3" s="1"/>
  <c r="J24" i="3"/>
  <c r="J22" i="3" s="1"/>
  <c r="P23" i="3"/>
  <c r="O23" i="3"/>
  <c r="N23" i="3"/>
  <c r="L23" i="3"/>
  <c r="K23" i="3"/>
  <c r="I23" i="3"/>
  <c r="H23" i="3"/>
  <c r="G23" i="3"/>
  <c r="F23" i="3"/>
  <c r="E23" i="3"/>
  <c r="P22" i="3"/>
  <c r="O22" i="3"/>
  <c r="N22" i="3"/>
  <c r="L22" i="3"/>
  <c r="K22" i="3"/>
  <c r="I22" i="3"/>
  <c r="H22" i="3"/>
  <c r="G22" i="3"/>
  <c r="F22" i="3"/>
  <c r="E22" i="3"/>
  <c r="P21" i="3"/>
  <c r="M21" i="3"/>
  <c r="J21" i="3"/>
  <c r="P20" i="3"/>
  <c r="Q20" i="3" s="1"/>
  <c r="M20" i="3"/>
  <c r="J20" i="3"/>
  <c r="Q4" i="10" l="1"/>
  <c r="Q5" i="6"/>
  <c r="Q5" i="10"/>
  <c r="Q4" i="6"/>
  <c r="Q160" i="4"/>
  <c r="Q159" i="4"/>
  <c r="Q308" i="4"/>
  <c r="Q257" i="4"/>
  <c r="Q232" i="4"/>
  <c r="J191" i="4"/>
  <c r="Q199" i="4"/>
  <c r="Q136" i="4"/>
  <c r="Q278" i="4"/>
  <c r="Q191" i="4"/>
  <c r="Q22" i="4"/>
  <c r="Q190" i="4"/>
  <c r="M4" i="4"/>
  <c r="Q23" i="4"/>
  <c r="Q85" i="4"/>
  <c r="Q40" i="4"/>
  <c r="Q9" i="4"/>
  <c r="Q86" i="4"/>
  <c r="Q198" i="4"/>
  <c r="J6" i="4"/>
  <c r="E4" i="4"/>
  <c r="J4" i="4" s="1"/>
  <c r="Q217" i="4"/>
  <c r="Q277" i="4"/>
  <c r="P6" i="4"/>
  <c r="N4" i="4"/>
  <c r="P4" i="4" s="1"/>
  <c r="N5" i="4"/>
  <c r="P5" i="4" s="1"/>
  <c r="E5" i="4"/>
  <c r="J5" i="4" s="1"/>
  <c r="Q285" i="4"/>
  <c r="K5" i="4"/>
  <c r="M5" i="4" s="1"/>
  <c r="Q306" i="3"/>
  <c r="Q304" i="3"/>
  <c r="Q302" i="3"/>
  <c r="Q300" i="3"/>
  <c r="Q298" i="3"/>
  <c r="Q296" i="3"/>
  <c r="Q294" i="3"/>
  <c r="Q292" i="3"/>
  <c r="Q290" i="3"/>
  <c r="Q288" i="3"/>
  <c r="Q273" i="3"/>
  <c r="Q269" i="3"/>
  <c r="Q265" i="3"/>
  <c r="P257" i="3"/>
  <c r="J257" i="3"/>
  <c r="Q261" i="3"/>
  <c r="Q254" i="3"/>
  <c r="Q252" i="3"/>
  <c r="Q250" i="3"/>
  <c r="Q248" i="3"/>
  <c r="Q246" i="3"/>
  <c r="Q244" i="3"/>
  <c r="Q242" i="3"/>
  <c r="Q240" i="3"/>
  <c r="Q238" i="3"/>
  <c r="Q236" i="3"/>
  <c r="Q234" i="3"/>
  <c r="Q227" i="3"/>
  <c r="Q223" i="3"/>
  <c r="G191" i="3"/>
  <c r="J217" i="3"/>
  <c r="Q215" i="3"/>
  <c r="Q213" i="3"/>
  <c r="O191" i="3"/>
  <c r="Q211" i="3"/>
  <c r="Q209" i="3"/>
  <c r="Q207" i="3"/>
  <c r="Q203" i="3"/>
  <c r="Q201" i="3"/>
  <c r="Q195" i="3"/>
  <c r="J160" i="3"/>
  <c r="Q160" i="3" s="1"/>
  <c r="Q172" i="3"/>
  <c r="J159" i="3"/>
  <c r="Q159" i="3" s="1"/>
  <c r="Q153" i="3"/>
  <c r="J149" i="3"/>
  <c r="P135" i="3"/>
  <c r="P136" i="3"/>
  <c r="J135" i="3"/>
  <c r="Q145" i="3"/>
  <c r="M136" i="3"/>
  <c r="Q135" i="3"/>
  <c r="Q138" i="3"/>
  <c r="J117" i="3"/>
  <c r="J97" i="3"/>
  <c r="Q97" i="3" s="1"/>
  <c r="Q99" i="3"/>
  <c r="Q94" i="3"/>
  <c r="Q92" i="3"/>
  <c r="Q79" i="3"/>
  <c r="J59" i="3"/>
  <c r="Q59" i="3" s="1"/>
  <c r="Q56" i="3"/>
  <c r="Q55" i="3"/>
  <c r="Q39" i="3"/>
  <c r="Q52" i="3"/>
  <c r="Q50" i="3"/>
  <c r="J40" i="3"/>
  <c r="Q40" i="3" s="1"/>
  <c r="Q37" i="3"/>
  <c r="Q33" i="3"/>
  <c r="J23" i="3"/>
  <c r="Q29" i="3"/>
  <c r="Q23" i="3" s="1"/>
  <c r="Q25" i="3"/>
  <c r="Q21" i="3"/>
  <c r="Q58" i="3"/>
  <c r="Q116" i="3"/>
  <c r="Q43" i="3"/>
  <c r="J198" i="3"/>
  <c r="P198" i="3"/>
  <c r="N190" i="3"/>
  <c r="P190" i="3" s="1"/>
  <c r="Q256" i="3"/>
  <c r="P90" i="3"/>
  <c r="Q98" i="3"/>
  <c r="Q123" i="3"/>
  <c r="Q152" i="3"/>
  <c r="Q194" i="3"/>
  <c r="M216" i="3"/>
  <c r="Q216" i="3" s="1"/>
  <c r="K190" i="3"/>
  <c r="M190" i="3" s="1"/>
  <c r="P217" i="3"/>
  <c r="Q217" i="3" s="1"/>
  <c r="N191" i="3"/>
  <c r="Q218" i="3"/>
  <c r="Q222" i="3"/>
  <c r="Q226" i="3"/>
  <c r="J148" i="3"/>
  <c r="M148" i="3"/>
  <c r="Q150" i="3"/>
  <c r="M286" i="3"/>
  <c r="L191" i="3"/>
  <c r="M191" i="3" s="1"/>
  <c r="M199" i="3"/>
  <c r="P308" i="3"/>
  <c r="N278" i="3"/>
  <c r="P278" i="3" s="1"/>
  <c r="Q105" i="3"/>
  <c r="J110" i="3"/>
  <c r="Q110" i="3" s="1"/>
  <c r="Q119" i="3"/>
  <c r="Q127" i="3"/>
  <c r="Q131" i="3"/>
  <c r="J136" i="3"/>
  <c r="Q136" i="3" s="1"/>
  <c r="Q156" i="3"/>
  <c r="J308" i="3"/>
  <c r="Q312" i="3"/>
  <c r="Q316" i="3"/>
  <c r="Q320" i="3"/>
  <c r="Q324" i="3"/>
  <c r="Q328" i="3"/>
  <c r="Q332" i="3"/>
  <c r="Q45" i="3"/>
  <c r="N85" i="3"/>
  <c r="P85" i="3" s="1"/>
  <c r="Q85" i="3" s="1"/>
  <c r="J86" i="3"/>
  <c r="Q86" i="3" s="1"/>
  <c r="Q101" i="3"/>
  <c r="Q104" i="3"/>
  <c r="J116" i="3"/>
  <c r="Q118" i="3"/>
  <c r="Q122" i="3"/>
  <c r="Q126" i="3"/>
  <c r="Q130" i="3"/>
  <c r="J96" i="3"/>
  <c r="Q96" i="3" s="1"/>
  <c r="Q100" i="3"/>
  <c r="Q103" i="3"/>
  <c r="Q107" i="3"/>
  <c r="P117" i="3"/>
  <c r="Q121" i="3"/>
  <c r="Q125" i="3"/>
  <c r="Q129" i="3"/>
  <c r="Q133" i="3"/>
  <c r="P149" i="3"/>
  <c r="Q149" i="3" s="1"/>
  <c r="P231" i="3"/>
  <c r="Q231" i="3" s="1"/>
  <c r="Q233" i="3"/>
  <c r="Q280" i="3"/>
  <c r="Q284" i="3"/>
  <c r="Q151" i="3"/>
  <c r="Q155" i="3"/>
  <c r="Q193" i="3"/>
  <c r="Q197" i="3"/>
  <c r="Q221" i="3"/>
  <c r="Q225" i="3"/>
  <c r="Q229" i="3"/>
  <c r="Q260" i="3"/>
  <c r="Q264" i="3"/>
  <c r="Q268" i="3"/>
  <c r="Q272" i="3"/>
  <c r="M277" i="3"/>
  <c r="Q279" i="3"/>
  <c r="Q283" i="3"/>
  <c r="J277" i="3"/>
  <c r="E278" i="3"/>
  <c r="J278" i="3" s="1"/>
  <c r="J286" i="3"/>
  <c r="J307" i="3"/>
  <c r="Q311" i="3"/>
  <c r="Q315" i="3"/>
  <c r="Q319" i="3"/>
  <c r="Q323" i="3"/>
  <c r="Q327" i="3"/>
  <c r="Q331" i="3"/>
  <c r="Q154" i="3"/>
  <c r="Q192" i="3"/>
  <c r="Q196" i="3"/>
  <c r="J190" i="3"/>
  <c r="E191" i="3"/>
  <c r="J191" i="3" s="1"/>
  <c r="J199" i="3"/>
  <c r="J216" i="3"/>
  <c r="Q220" i="3"/>
  <c r="Q224" i="3"/>
  <c r="Q228" i="3"/>
  <c r="J232" i="3"/>
  <c r="Q232" i="3" s="1"/>
  <c r="Q259" i="3"/>
  <c r="Q263" i="3"/>
  <c r="Q267" i="3"/>
  <c r="Q271" i="3"/>
  <c r="Q282" i="3"/>
  <c r="J285" i="3"/>
  <c r="P285" i="3"/>
  <c r="N277" i="3"/>
  <c r="P277" i="3" s="1"/>
  <c r="M307" i="3"/>
  <c r="Q307" i="3" s="1"/>
  <c r="Q310" i="3"/>
  <c r="Q314" i="3"/>
  <c r="Q318" i="3"/>
  <c r="Q322" i="3"/>
  <c r="Q326" i="3"/>
  <c r="Q330" i="3"/>
  <c r="Q334" i="3"/>
  <c r="K5" i="2"/>
  <c r="O5" i="2"/>
  <c r="Q334" i="2"/>
  <c r="P334" i="2"/>
  <c r="M334" i="2"/>
  <c r="J334" i="2"/>
  <c r="Q333" i="2"/>
  <c r="P333" i="2"/>
  <c r="M333" i="2"/>
  <c r="J333" i="2"/>
  <c r="Q332" i="2"/>
  <c r="P332" i="2"/>
  <c r="M332" i="2"/>
  <c r="J332" i="2"/>
  <c r="Q331" i="2"/>
  <c r="P331" i="2"/>
  <c r="M331" i="2"/>
  <c r="J331" i="2"/>
  <c r="Q330" i="2"/>
  <c r="P330" i="2"/>
  <c r="M330" i="2"/>
  <c r="J330" i="2"/>
  <c r="Q329" i="2"/>
  <c r="P329" i="2"/>
  <c r="M329" i="2"/>
  <c r="J329" i="2"/>
  <c r="Q328" i="2"/>
  <c r="P328" i="2"/>
  <c r="M328" i="2"/>
  <c r="J328" i="2"/>
  <c r="Q327" i="2"/>
  <c r="P327" i="2"/>
  <c r="M327" i="2"/>
  <c r="J327" i="2"/>
  <c r="Q326" i="2"/>
  <c r="P326" i="2"/>
  <c r="M326" i="2"/>
  <c r="J326" i="2"/>
  <c r="Q325" i="2"/>
  <c r="P325" i="2"/>
  <c r="M325" i="2"/>
  <c r="J325" i="2"/>
  <c r="P324" i="2"/>
  <c r="M324" i="2"/>
  <c r="J324" i="2"/>
  <c r="Q324" i="2" s="1"/>
  <c r="Q323" i="2"/>
  <c r="P323" i="2"/>
  <c r="M323" i="2"/>
  <c r="J323" i="2"/>
  <c r="P322" i="2"/>
  <c r="M322" i="2"/>
  <c r="J322" i="2"/>
  <c r="Q322" i="2" s="1"/>
  <c r="Q321" i="2"/>
  <c r="P321" i="2"/>
  <c r="M321" i="2"/>
  <c r="J321" i="2"/>
  <c r="P320" i="2"/>
  <c r="M320" i="2"/>
  <c r="J320" i="2"/>
  <c r="Q320" i="2" s="1"/>
  <c r="Q319" i="2"/>
  <c r="P319" i="2"/>
  <c r="M319" i="2"/>
  <c r="J319" i="2"/>
  <c r="P318" i="2"/>
  <c r="M318" i="2"/>
  <c r="J318" i="2"/>
  <c r="Q318" i="2" s="1"/>
  <c r="Q317" i="2"/>
  <c r="P317" i="2"/>
  <c r="M317" i="2"/>
  <c r="J317" i="2"/>
  <c r="P316" i="2"/>
  <c r="M316" i="2"/>
  <c r="J316" i="2"/>
  <c r="Q316" i="2" s="1"/>
  <c r="Q315" i="2"/>
  <c r="P315" i="2"/>
  <c r="M315" i="2"/>
  <c r="J315" i="2"/>
  <c r="P314" i="2"/>
  <c r="M314" i="2"/>
  <c r="J314" i="2"/>
  <c r="Q314" i="2" s="1"/>
  <c r="Q313" i="2"/>
  <c r="P313" i="2"/>
  <c r="M313" i="2"/>
  <c r="J313" i="2"/>
  <c r="P312" i="2"/>
  <c r="M312" i="2"/>
  <c r="J312" i="2"/>
  <c r="Q312" i="2" s="1"/>
  <c r="Q311" i="2"/>
  <c r="P311" i="2"/>
  <c r="M311" i="2"/>
  <c r="J311" i="2"/>
  <c r="P310" i="2"/>
  <c r="M310" i="2"/>
  <c r="J310" i="2"/>
  <c r="Q310" i="2" s="1"/>
  <c r="Q309" i="2"/>
  <c r="P309" i="2"/>
  <c r="M309" i="2"/>
  <c r="J309" i="2"/>
  <c r="P308" i="2"/>
  <c r="O308" i="2"/>
  <c r="N308" i="2"/>
  <c r="M308" i="2"/>
  <c r="L308" i="2"/>
  <c r="K308" i="2"/>
  <c r="I308" i="2"/>
  <c r="I278" i="2" s="1"/>
  <c r="H308" i="2"/>
  <c r="G308" i="2"/>
  <c r="F308" i="2"/>
  <c r="E308" i="2"/>
  <c r="O307" i="2"/>
  <c r="N307" i="2"/>
  <c r="P307" i="2" s="1"/>
  <c r="M307" i="2"/>
  <c r="L307" i="2"/>
  <c r="K307" i="2"/>
  <c r="I307" i="2"/>
  <c r="H307" i="2"/>
  <c r="G307" i="2"/>
  <c r="F307" i="2"/>
  <c r="J307" i="2" s="1"/>
  <c r="E307" i="2"/>
  <c r="P306" i="2"/>
  <c r="M306" i="2"/>
  <c r="J306" i="2"/>
  <c r="P305" i="2"/>
  <c r="M305" i="2"/>
  <c r="Q305" i="2" s="1"/>
  <c r="J305" i="2"/>
  <c r="P304" i="2"/>
  <c r="M304" i="2"/>
  <c r="J304" i="2"/>
  <c r="P303" i="2"/>
  <c r="M303" i="2"/>
  <c r="Q303" i="2" s="1"/>
  <c r="J303" i="2"/>
  <c r="P302" i="2"/>
  <c r="M302" i="2"/>
  <c r="J302" i="2"/>
  <c r="P301" i="2"/>
  <c r="M301" i="2"/>
  <c r="Q301" i="2" s="1"/>
  <c r="J301" i="2"/>
  <c r="P300" i="2"/>
  <c r="M300" i="2"/>
  <c r="J300" i="2"/>
  <c r="P299" i="2"/>
  <c r="M299" i="2"/>
  <c r="Q299" i="2" s="1"/>
  <c r="J299" i="2"/>
  <c r="P298" i="2"/>
  <c r="M298" i="2"/>
  <c r="J298" i="2"/>
  <c r="P297" i="2"/>
  <c r="M297" i="2"/>
  <c r="Q297" i="2" s="1"/>
  <c r="J297" i="2"/>
  <c r="P296" i="2"/>
  <c r="M296" i="2"/>
  <c r="J296" i="2"/>
  <c r="P295" i="2"/>
  <c r="M295" i="2"/>
  <c r="Q295" i="2" s="1"/>
  <c r="J295" i="2"/>
  <c r="P294" i="2"/>
  <c r="M294" i="2"/>
  <c r="J294" i="2"/>
  <c r="P293" i="2"/>
  <c r="M293" i="2"/>
  <c r="Q293" i="2" s="1"/>
  <c r="J293" i="2"/>
  <c r="P292" i="2"/>
  <c r="M292" i="2"/>
  <c r="J292" i="2"/>
  <c r="P291" i="2"/>
  <c r="M291" i="2"/>
  <c r="Q291" i="2" s="1"/>
  <c r="J291" i="2"/>
  <c r="P290" i="2"/>
  <c r="M290" i="2"/>
  <c r="J290" i="2"/>
  <c r="P289" i="2"/>
  <c r="M289" i="2"/>
  <c r="Q289" i="2" s="1"/>
  <c r="J289" i="2"/>
  <c r="P288" i="2"/>
  <c r="M288" i="2"/>
  <c r="J288" i="2"/>
  <c r="P287" i="2"/>
  <c r="M287" i="2"/>
  <c r="Q287" i="2" s="1"/>
  <c r="J287" i="2"/>
  <c r="O286" i="2"/>
  <c r="O278" i="2" s="1"/>
  <c r="N286" i="2"/>
  <c r="L286" i="2"/>
  <c r="K286" i="2"/>
  <c r="I286" i="2"/>
  <c r="H286" i="2"/>
  <c r="G286" i="2"/>
  <c r="F286" i="2"/>
  <c r="E286" i="2"/>
  <c r="P285" i="2"/>
  <c r="O285" i="2"/>
  <c r="O277" i="2" s="1"/>
  <c r="N285" i="2"/>
  <c r="L285" i="2"/>
  <c r="L277" i="2" s="1"/>
  <c r="K285" i="2"/>
  <c r="I285" i="2"/>
  <c r="H285" i="2"/>
  <c r="H277" i="2" s="1"/>
  <c r="G285" i="2"/>
  <c r="G277" i="2" s="1"/>
  <c r="F285" i="2"/>
  <c r="J285" i="2" s="1"/>
  <c r="E285" i="2"/>
  <c r="P284" i="2"/>
  <c r="M284" i="2"/>
  <c r="J284" i="2"/>
  <c r="Q284" i="2" s="1"/>
  <c r="Q283" i="2"/>
  <c r="P283" i="2"/>
  <c r="M283" i="2"/>
  <c r="J283" i="2"/>
  <c r="Q282" i="2"/>
  <c r="P282" i="2"/>
  <c r="M282" i="2"/>
  <c r="J282" i="2"/>
  <c r="Q281" i="2"/>
  <c r="P281" i="2"/>
  <c r="M281" i="2"/>
  <c r="J281" i="2"/>
  <c r="P280" i="2"/>
  <c r="M280" i="2"/>
  <c r="J280" i="2"/>
  <c r="Q280" i="2" s="1"/>
  <c r="Q279" i="2"/>
  <c r="P279" i="2"/>
  <c r="M279" i="2"/>
  <c r="J279" i="2"/>
  <c r="L278" i="2"/>
  <c r="H278" i="2"/>
  <c r="E278" i="2"/>
  <c r="N277" i="2"/>
  <c r="P277" i="2" s="1"/>
  <c r="I277" i="2"/>
  <c r="F277" i="2"/>
  <c r="E277" i="2"/>
  <c r="P275" i="2"/>
  <c r="J275" i="2"/>
  <c r="Q275" i="2" s="1"/>
  <c r="P274" i="2"/>
  <c r="M274" i="2"/>
  <c r="J274" i="2"/>
  <c r="Q274" i="2" s="1"/>
  <c r="P273" i="2"/>
  <c r="M273" i="2"/>
  <c r="J273" i="2"/>
  <c r="P272" i="2"/>
  <c r="M272" i="2"/>
  <c r="J272" i="2"/>
  <c r="Q272" i="2" s="1"/>
  <c r="P271" i="2"/>
  <c r="M271" i="2"/>
  <c r="J271" i="2"/>
  <c r="P270" i="2"/>
  <c r="M270" i="2"/>
  <c r="J270" i="2"/>
  <c r="Q270" i="2" s="1"/>
  <c r="P269" i="2"/>
  <c r="M269" i="2"/>
  <c r="J269" i="2"/>
  <c r="P268" i="2"/>
  <c r="M268" i="2"/>
  <c r="J268" i="2"/>
  <c r="Q268" i="2" s="1"/>
  <c r="P267" i="2"/>
  <c r="M267" i="2"/>
  <c r="J267" i="2"/>
  <c r="P266" i="2"/>
  <c r="M266" i="2"/>
  <c r="J266" i="2"/>
  <c r="Q266" i="2" s="1"/>
  <c r="P265" i="2"/>
  <c r="M265" i="2"/>
  <c r="J265" i="2"/>
  <c r="P264" i="2"/>
  <c r="M264" i="2"/>
  <c r="J264" i="2"/>
  <c r="Q264" i="2" s="1"/>
  <c r="P263" i="2"/>
  <c r="M263" i="2"/>
  <c r="J263" i="2"/>
  <c r="P262" i="2"/>
  <c r="M262" i="2"/>
  <c r="J262" i="2"/>
  <c r="Q262" i="2" s="1"/>
  <c r="P261" i="2"/>
  <c r="M261" i="2"/>
  <c r="J261" i="2"/>
  <c r="Q261" i="2" s="1"/>
  <c r="P260" i="2"/>
  <c r="M260" i="2"/>
  <c r="J260" i="2"/>
  <c r="Q260" i="2" s="1"/>
  <c r="Q259" i="2"/>
  <c r="P259" i="2"/>
  <c r="M259" i="2"/>
  <c r="Q258" i="2"/>
  <c r="P258" i="2"/>
  <c r="M258" i="2"/>
  <c r="J258" i="2"/>
  <c r="O257" i="2"/>
  <c r="P257" i="2" s="1"/>
  <c r="N257" i="2"/>
  <c r="M257" i="2"/>
  <c r="L257" i="2"/>
  <c r="K257" i="2"/>
  <c r="I257" i="2"/>
  <c r="H257" i="2"/>
  <c r="G257" i="2"/>
  <c r="F257" i="2"/>
  <c r="E257" i="2"/>
  <c r="Q256" i="2"/>
  <c r="O256" i="2"/>
  <c r="N256" i="2"/>
  <c r="P256" i="2" s="1"/>
  <c r="M256" i="2"/>
  <c r="L256" i="2"/>
  <c r="K256" i="2"/>
  <c r="I256" i="2"/>
  <c r="H256" i="2"/>
  <c r="G256" i="2"/>
  <c r="F256" i="2"/>
  <c r="E256" i="2"/>
  <c r="J256" i="2" s="1"/>
  <c r="P254" i="2"/>
  <c r="Q254" i="2" s="1"/>
  <c r="M254" i="2"/>
  <c r="J254" i="2"/>
  <c r="P253" i="2"/>
  <c r="M253" i="2"/>
  <c r="J253" i="2"/>
  <c r="P252" i="2"/>
  <c r="M252" i="2"/>
  <c r="J252" i="2"/>
  <c r="P251" i="2"/>
  <c r="Q251" i="2" s="1"/>
  <c r="M251" i="2"/>
  <c r="J251" i="2"/>
  <c r="P250" i="2"/>
  <c r="Q250" i="2" s="1"/>
  <c r="M250" i="2"/>
  <c r="J250" i="2"/>
  <c r="P249" i="2"/>
  <c r="M249" i="2"/>
  <c r="J249" i="2"/>
  <c r="P248" i="2"/>
  <c r="M248" i="2"/>
  <c r="J248" i="2"/>
  <c r="P247" i="2"/>
  <c r="Q247" i="2" s="1"/>
  <c r="M247" i="2"/>
  <c r="J247" i="2"/>
  <c r="P246" i="2"/>
  <c r="Q246" i="2" s="1"/>
  <c r="M246" i="2"/>
  <c r="J246" i="2"/>
  <c r="P245" i="2"/>
  <c r="M245" i="2"/>
  <c r="J245" i="2"/>
  <c r="P244" i="2"/>
  <c r="M244" i="2"/>
  <c r="J244" i="2"/>
  <c r="P243" i="2"/>
  <c r="Q243" i="2" s="1"/>
  <c r="M243" i="2"/>
  <c r="J243" i="2"/>
  <c r="P242" i="2"/>
  <c r="Q242" i="2" s="1"/>
  <c r="M242" i="2"/>
  <c r="J242" i="2"/>
  <c r="P241" i="2"/>
  <c r="M241" i="2"/>
  <c r="J241" i="2"/>
  <c r="P240" i="2"/>
  <c r="M240" i="2"/>
  <c r="J240" i="2"/>
  <c r="P239" i="2"/>
  <c r="Q239" i="2" s="1"/>
  <c r="M239" i="2"/>
  <c r="J239" i="2"/>
  <c r="P238" i="2"/>
  <c r="Q238" i="2" s="1"/>
  <c r="M238" i="2"/>
  <c r="J238" i="2"/>
  <c r="P237" i="2"/>
  <c r="M237" i="2"/>
  <c r="J237" i="2"/>
  <c r="P236" i="2"/>
  <c r="M236" i="2"/>
  <c r="J236" i="2"/>
  <c r="P235" i="2"/>
  <c r="Q235" i="2" s="1"/>
  <c r="M235" i="2"/>
  <c r="J235" i="2"/>
  <c r="P234" i="2"/>
  <c r="Q234" i="2" s="1"/>
  <c r="M234" i="2"/>
  <c r="M232" i="2" s="1"/>
  <c r="J234" i="2"/>
  <c r="P233" i="2"/>
  <c r="M233" i="2"/>
  <c r="M231" i="2" s="1"/>
  <c r="J233" i="2"/>
  <c r="P232" i="2"/>
  <c r="O232" i="2"/>
  <c r="N232" i="2"/>
  <c r="L232" i="2"/>
  <c r="K232" i="2"/>
  <c r="I232" i="2"/>
  <c r="H232" i="2"/>
  <c r="G232" i="2"/>
  <c r="F232" i="2"/>
  <c r="E232" i="2"/>
  <c r="P231" i="2"/>
  <c r="O231" i="2"/>
  <c r="N231" i="2"/>
  <c r="L231" i="2"/>
  <c r="K231" i="2"/>
  <c r="I231" i="2"/>
  <c r="H231" i="2"/>
  <c r="G231" i="2"/>
  <c r="F231" i="2"/>
  <c r="E231" i="2"/>
  <c r="J231" i="2" s="1"/>
  <c r="P229" i="2"/>
  <c r="M229" i="2"/>
  <c r="J229" i="2"/>
  <c r="Q229" i="2" s="1"/>
  <c r="P228" i="2"/>
  <c r="M228" i="2"/>
  <c r="J228" i="2"/>
  <c r="Q228" i="2" s="1"/>
  <c r="P227" i="2"/>
  <c r="M227" i="2"/>
  <c r="J227" i="2"/>
  <c r="Q227" i="2" s="1"/>
  <c r="P226" i="2"/>
  <c r="M226" i="2"/>
  <c r="J226" i="2"/>
  <c r="Q226" i="2" s="1"/>
  <c r="P225" i="2"/>
  <c r="M225" i="2"/>
  <c r="J225" i="2"/>
  <c r="Q225" i="2" s="1"/>
  <c r="P224" i="2"/>
  <c r="M224" i="2"/>
  <c r="J224" i="2"/>
  <c r="Q224" i="2" s="1"/>
  <c r="P223" i="2"/>
  <c r="M223" i="2"/>
  <c r="J223" i="2"/>
  <c r="Q223" i="2" s="1"/>
  <c r="P222" i="2"/>
  <c r="M222" i="2"/>
  <c r="J222" i="2"/>
  <c r="Q222" i="2" s="1"/>
  <c r="P221" i="2"/>
  <c r="M221" i="2"/>
  <c r="J221" i="2"/>
  <c r="Q221" i="2" s="1"/>
  <c r="P220" i="2"/>
  <c r="M220" i="2"/>
  <c r="J220" i="2"/>
  <c r="Q220" i="2" s="1"/>
  <c r="P219" i="2"/>
  <c r="M219" i="2"/>
  <c r="J219" i="2"/>
  <c r="Q219" i="2" s="1"/>
  <c r="P218" i="2"/>
  <c r="M218" i="2"/>
  <c r="J218" i="2"/>
  <c r="Q218" i="2" s="1"/>
  <c r="O217" i="2"/>
  <c r="N217" i="2"/>
  <c r="P217" i="2" s="1"/>
  <c r="M217" i="2"/>
  <c r="L217" i="2"/>
  <c r="K217" i="2"/>
  <c r="I217" i="2"/>
  <c r="H217" i="2"/>
  <c r="G217" i="2"/>
  <c r="F217" i="2"/>
  <c r="F191" i="2" s="1"/>
  <c r="E217" i="2"/>
  <c r="O216" i="2"/>
  <c r="N216" i="2"/>
  <c r="M216" i="2"/>
  <c r="L216" i="2"/>
  <c r="K216" i="2"/>
  <c r="I216" i="2"/>
  <c r="H216" i="2"/>
  <c r="G216" i="2"/>
  <c r="F216" i="2"/>
  <c r="F190" i="2" s="1"/>
  <c r="E216" i="2"/>
  <c r="P215" i="2"/>
  <c r="M215" i="2"/>
  <c r="J215" i="2"/>
  <c r="P214" i="2"/>
  <c r="Q214" i="2" s="1"/>
  <c r="M214" i="2"/>
  <c r="J214" i="2"/>
  <c r="P213" i="2"/>
  <c r="Q213" i="2" s="1"/>
  <c r="M213" i="2"/>
  <c r="J213" i="2"/>
  <c r="P212" i="2"/>
  <c r="M212" i="2"/>
  <c r="J212" i="2"/>
  <c r="P211" i="2"/>
  <c r="M211" i="2"/>
  <c r="J211" i="2"/>
  <c r="P210" i="2"/>
  <c r="Q210" i="2" s="1"/>
  <c r="M210" i="2"/>
  <c r="J210" i="2"/>
  <c r="P209" i="2"/>
  <c r="Q209" i="2" s="1"/>
  <c r="M209" i="2"/>
  <c r="J209" i="2"/>
  <c r="P208" i="2"/>
  <c r="M208" i="2"/>
  <c r="J208" i="2"/>
  <c r="P207" i="2"/>
  <c r="M207" i="2"/>
  <c r="J207" i="2"/>
  <c r="P206" i="2"/>
  <c r="Q206" i="2" s="1"/>
  <c r="M206" i="2"/>
  <c r="J206" i="2"/>
  <c r="P205" i="2"/>
  <c r="Q205" i="2" s="1"/>
  <c r="M205" i="2"/>
  <c r="J205" i="2"/>
  <c r="P204" i="2"/>
  <c r="M204" i="2"/>
  <c r="J204" i="2"/>
  <c r="P203" i="2"/>
  <c r="M203" i="2"/>
  <c r="J203" i="2"/>
  <c r="P202" i="2"/>
  <c r="Q202" i="2" s="1"/>
  <c r="M202" i="2"/>
  <c r="J202" i="2"/>
  <c r="P201" i="2"/>
  <c r="Q201" i="2" s="1"/>
  <c r="M201" i="2"/>
  <c r="J201" i="2"/>
  <c r="P200" i="2"/>
  <c r="M200" i="2"/>
  <c r="J200" i="2"/>
  <c r="O199" i="2"/>
  <c r="O191" i="2" s="1"/>
  <c r="N199" i="2"/>
  <c r="L199" i="2"/>
  <c r="K199" i="2"/>
  <c r="I199" i="2"/>
  <c r="H199" i="2"/>
  <c r="G199" i="2"/>
  <c r="G191" i="2" s="1"/>
  <c r="F199" i="2"/>
  <c r="E199" i="2"/>
  <c r="P198" i="2"/>
  <c r="O198" i="2"/>
  <c r="N198" i="2"/>
  <c r="M198" i="2"/>
  <c r="Q198" i="2" s="1"/>
  <c r="L198" i="2"/>
  <c r="L190" i="2" s="1"/>
  <c r="K198" i="2"/>
  <c r="I198" i="2"/>
  <c r="I190" i="2" s="1"/>
  <c r="H198" i="2"/>
  <c r="H190" i="2" s="1"/>
  <c r="G198" i="2"/>
  <c r="F198" i="2"/>
  <c r="E198" i="2"/>
  <c r="J198" i="2" s="1"/>
  <c r="P197" i="2"/>
  <c r="M197" i="2"/>
  <c r="J197" i="2"/>
  <c r="Q197" i="2" s="1"/>
  <c r="P196" i="2"/>
  <c r="M196" i="2"/>
  <c r="J196" i="2"/>
  <c r="Q196" i="2" s="1"/>
  <c r="P195" i="2"/>
  <c r="M195" i="2"/>
  <c r="J195" i="2"/>
  <c r="Q195" i="2" s="1"/>
  <c r="P194" i="2"/>
  <c r="M194" i="2"/>
  <c r="J194" i="2"/>
  <c r="Q194" i="2" s="1"/>
  <c r="P193" i="2"/>
  <c r="M193" i="2"/>
  <c r="J193" i="2"/>
  <c r="Q193" i="2" s="1"/>
  <c r="P192" i="2"/>
  <c r="M192" i="2"/>
  <c r="J192" i="2"/>
  <c r="Q192" i="2" s="1"/>
  <c r="L191" i="2"/>
  <c r="I191" i="2"/>
  <c r="H191" i="2"/>
  <c r="E191" i="2"/>
  <c r="O190" i="2"/>
  <c r="M190" i="2"/>
  <c r="K190" i="2"/>
  <c r="J190" i="2"/>
  <c r="G190" i="2"/>
  <c r="E190" i="2"/>
  <c r="P188" i="2"/>
  <c r="Q188" i="2" s="1"/>
  <c r="M188" i="2"/>
  <c r="J188" i="2"/>
  <c r="P187" i="2"/>
  <c r="Q187" i="2" s="1"/>
  <c r="M187" i="2"/>
  <c r="J187" i="2"/>
  <c r="P186" i="2"/>
  <c r="Q186" i="2" s="1"/>
  <c r="M186" i="2"/>
  <c r="J186" i="2"/>
  <c r="P185" i="2"/>
  <c r="Q185" i="2" s="1"/>
  <c r="M185" i="2"/>
  <c r="J185" i="2"/>
  <c r="P184" i="2"/>
  <c r="M184" i="2"/>
  <c r="J184" i="2"/>
  <c r="P183" i="2"/>
  <c r="Q183" i="2" s="1"/>
  <c r="M183" i="2"/>
  <c r="J183" i="2"/>
  <c r="P182" i="2"/>
  <c r="Q182" i="2" s="1"/>
  <c r="M182" i="2"/>
  <c r="J182" i="2"/>
  <c r="P181" i="2"/>
  <c r="Q181" i="2" s="1"/>
  <c r="M181" i="2"/>
  <c r="J181" i="2"/>
  <c r="P180" i="2"/>
  <c r="M180" i="2"/>
  <c r="J180" i="2"/>
  <c r="P179" i="2"/>
  <c r="Q179" i="2" s="1"/>
  <c r="M179" i="2"/>
  <c r="J179" i="2"/>
  <c r="P178" i="2"/>
  <c r="Q178" i="2" s="1"/>
  <c r="M178" i="2"/>
  <c r="J178" i="2"/>
  <c r="P177" i="2"/>
  <c r="Q177" i="2" s="1"/>
  <c r="M177" i="2"/>
  <c r="J177" i="2"/>
  <c r="P176" i="2"/>
  <c r="M176" i="2"/>
  <c r="J176" i="2"/>
  <c r="P175" i="2"/>
  <c r="Q175" i="2" s="1"/>
  <c r="M175" i="2"/>
  <c r="J175" i="2"/>
  <c r="P174" i="2"/>
  <c r="Q174" i="2" s="1"/>
  <c r="M174" i="2"/>
  <c r="J174" i="2"/>
  <c r="P173" i="2"/>
  <c r="Q173" i="2" s="1"/>
  <c r="M173" i="2"/>
  <c r="J173" i="2"/>
  <c r="P172" i="2"/>
  <c r="M172" i="2"/>
  <c r="J172" i="2"/>
  <c r="P171" i="2"/>
  <c r="Q171" i="2" s="1"/>
  <c r="M171" i="2"/>
  <c r="J171" i="2"/>
  <c r="P170" i="2"/>
  <c r="Q170" i="2" s="1"/>
  <c r="M170" i="2"/>
  <c r="J170" i="2"/>
  <c r="P169" i="2"/>
  <c r="Q169" i="2" s="1"/>
  <c r="M169" i="2"/>
  <c r="J169" i="2"/>
  <c r="P168" i="2"/>
  <c r="M168" i="2"/>
  <c r="J168" i="2"/>
  <c r="P167" i="2"/>
  <c r="Q167" i="2" s="1"/>
  <c r="M167" i="2"/>
  <c r="J167" i="2"/>
  <c r="P166" i="2"/>
  <c r="Q166" i="2" s="1"/>
  <c r="M166" i="2"/>
  <c r="J166" i="2"/>
  <c r="P165" i="2"/>
  <c r="Q165" i="2" s="1"/>
  <c r="M165" i="2"/>
  <c r="J165" i="2"/>
  <c r="P164" i="2"/>
  <c r="M164" i="2"/>
  <c r="J164" i="2"/>
  <c r="P163" i="2"/>
  <c r="Q163" i="2" s="1"/>
  <c r="M163" i="2"/>
  <c r="J163" i="2"/>
  <c r="P162" i="2"/>
  <c r="Q162" i="2" s="1"/>
  <c r="M162" i="2"/>
  <c r="J162" i="2"/>
  <c r="P161" i="2"/>
  <c r="Q161" i="2" s="1"/>
  <c r="M161" i="2"/>
  <c r="J161" i="2"/>
  <c r="P160" i="2"/>
  <c r="O160" i="2"/>
  <c r="N160" i="2"/>
  <c r="L160" i="2"/>
  <c r="K160" i="2"/>
  <c r="M160" i="2" s="1"/>
  <c r="I160" i="2"/>
  <c r="H160" i="2"/>
  <c r="G160" i="2"/>
  <c r="F160" i="2"/>
  <c r="E160" i="2"/>
  <c r="P159" i="2"/>
  <c r="O159" i="2"/>
  <c r="N159" i="2"/>
  <c r="M159" i="2"/>
  <c r="Q159" i="2" s="1"/>
  <c r="L159" i="2"/>
  <c r="K159" i="2"/>
  <c r="I159" i="2"/>
  <c r="H159" i="2"/>
  <c r="G159" i="2"/>
  <c r="F159" i="2"/>
  <c r="E159" i="2"/>
  <c r="J159" i="2" s="1"/>
  <c r="P157" i="2"/>
  <c r="M157" i="2"/>
  <c r="J157" i="2"/>
  <c r="Q157" i="2" s="1"/>
  <c r="P156" i="2"/>
  <c r="M156" i="2"/>
  <c r="J156" i="2"/>
  <c r="Q156" i="2" s="1"/>
  <c r="P155" i="2"/>
  <c r="M155" i="2"/>
  <c r="J155" i="2"/>
  <c r="Q155" i="2" s="1"/>
  <c r="P154" i="2"/>
  <c r="M154" i="2"/>
  <c r="J154" i="2"/>
  <c r="Q154" i="2" s="1"/>
  <c r="P153" i="2"/>
  <c r="M153" i="2"/>
  <c r="J153" i="2"/>
  <c r="Q153" i="2" s="1"/>
  <c r="P152" i="2"/>
  <c r="M152" i="2"/>
  <c r="J152" i="2"/>
  <c r="Q152" i="2" s="1"/>
  <c r="P151" i="2"/>
  <c r="M151" i="2"/>
  <c r="J151" i="2"/>
  <c r="Q151" i="2" s="1"/>
  <c r="P150" i="2"/>
  <c r="M150" i="2"/>
  <c r="J150" i="2"/>
  <c r="Q150" i="2" s="1"/>
  <c r="O149" i="2"/>
  <c r="N149" i="2"/>
  <c r="P149" i="2" s="1"/>
  <c r="M149" i="2"/>
  <c r="L149" i="2"/>
  <c r="K149" i="2"/>
  <c r="I149" i="2"/>
  <c r="H149" i="2"/>
  <c r="G149" i="2"/>
  <c r="F149" i="2"/>
  <c r="E149" i="2"/>
  <c r="O148" i="2"/>
  <c r="N148" i="2"/>
  <c r="L148" i="2"/>
  <c r="K148" i="2"/>
  <c r="M148" i="2" s="1"/>
  <c r="I148" i="2"/>
  <c r="H148" i="2"/>
  <c r="G148" i="2"/>
  <c r="F148" i="2"/>
  <c r="J148" i="2" s="1"/>
  <c r="E148" i="2"/>
  <c r="P146" i="2"/>
  <c r="M146" i="2"/>
  <c r="J146" i="2"/>
  <c r="P145" i="2"/>
  <c r="Q145" i="2" s="1"/>
  <c r="M145" i="2"/>
  <c r="J145" i="2"/>
  <c r="P144" i="2"/>
  <c r="Q144" i="2" s="1"/>
  <c r="M144" i="2"/>
  <c r="J144" i="2"/>
  <c r="P143" i="2"/>
  <c r="Q143" i="2" s="1"/>
  <c r="M143" i="2"/>
  <c r="J143" i="2"/>
  <c r="P142" i="2"/>
  <c r="M142" i="2"/>
  <c r="J142" i="2"/>
  <c r="P141" i="2"/>
  <c r="Q141" i="2" s="1"/>
  <c r="M141" i="2"/>
  <c r="J141" i="2"/>
  <c r="P140" i="2"/>
  <c r="M140" i="2"/>
  <c r="J140" i="2"/>
  <c r="P139" i="2"/>
  <c r="M139" i="2"/>
  <c r="J139" i="2"/>
  <c r="P138" i="2"/>
  <c r="M138" i="2"/>
  <c r="J138" i="2"/>
  <c r="P137" i="2"/>
  <c r="Q137" i="2" s="1"/>
  <c r="M137" i="2"/>
  <c r="J137" i="2"/>
  <c r="P136" i="2"/>
  <c r="O136" i="2"/>
  <c r="N136" i="2"/>
  <c r="L136" i="2"/>
  <c r="K136" i="2"/>
  <c r="M136" i="2" s="1"/>
  <c r="I136" i="2"/>
  <c r="H136" i="2"/>
  <c r="G136" i="2"/>
  <c r="F136" i="2"/>
  <c r="E136" i="2"/>
  <c r="O135" i="2"/>
  <c r="N135" i="2"/>
  <c r="P135" i="2" s="1"/>
  <c r="L135" i="2"/>
  <c r="K135" i="2"/>
  <c r="M135" i="2" s="1"/>
  <c r="Q135" i="2" s="1"/>
  <c r="I135" i="2"/>
  <c r="H135" i="2"/>
  <c r="G135" i="2"/>
  <c r="F135" i="2"/>
  <c r="E135" i="2"/>
  <c r="J135" i="2" s="1"/>
  <c r="P133" i="2"/>
  <c r="M133" i="2"/>
  <c r="J133" i="2"/>
  <c r="P132" i="2"/>
  <c r="M132" i="2"/>
  <c r="J132" i="2"/>
  <c r="Q132" i="2" s="1"/>
  <c r="P131" i="2"/>
  <c r="M131" i="2"/>
  <c r="J131" i="2"/>
  <c r="P130" i="2"/>
  <c r="M130" i="2"/>
  <c r="J130" i="2"/>
  <c r="Q130" i="2" s="1"/>
  <c r="P129" i="2"/>
  <c r="M129" i="2"/>
  <c r="J129" i="2"/>
  <c r="P128" i="2"/>
  <c r="M128" i="2"/>
  <c r="J128" i="2"/>
  <c r="Q128" i="2" s="1"/>
  <c r="P127" i="2"/>
  <c r="M127" i="2"/>
  <c r="J127" i="2"/>
  <c r="P126" i="2"/>
  <c r="M126" i="2"/>
  <c r="J126" i="2"/>
  <c r="Q126" i="2" s="1"/>
  <c r="P125" i="2"/>
  <c r="M125" i="2"/>
  <c r="J125" i="2"/>
  <c r="Q125" i="2" s="1"/>
  <c r="P124" i="2"/>
  <c r="M124" i="2"/>
  <c r="J124" i="2"/>
  <c r="Q124" i="2" s="1"/>
  <c r="P123" i="2"/>
  <c r="M123" i="2"/>
  <c r="J123" i="2"/>
  <c r="Q123" i="2" s="1"/>
  <c r="P122" i="2"/>
  <c r="M122" i="2"/>
  <c r="J122" i="2"/>
  <c r="Q122" i="2" s="1"/>
  <c r="P121" i="2"/>
  <c r="M121" i="2"/>
  <c r="J121" i="2"/>
  <c r="Q121" i="2" s="1"/>
  <c r="P120" i="2"/>
  <c r="M120" i="2"/>
  <c r="J120" i="2"/>
  <c r="Q120" i="2" s="1"/>
  <c r="P119" i="2"/>
  <c r="M119" i="2"/>
  <c r="J119" i="2"/>
  <c r="Q119" i="2" s="1"/>
  <c r="P118" i="2"/>
  <c r="M118" i="2"/>
  <c r="J118" i="2"/>
  <c r="Q118" i="2" s="1"/>
  <c r="O117" i="2"/>
  <c r="N117" i="2"/>
  <c r="L117" i="2"/>
  <c r="K117" i="2"/>
  <c r="M117" i="2" s="1"/>
  <c r="I117" i="2"/>
  <c r="H117" i="2"/>
  <c r="G117" i="2"/>
  <c r="F117" i="2"/>
  <c r="E117" i="2"/>
  <c r="O116" i="2"/>
  <c r="N116" i="2"/>
  <c r="L116" i="2"/>
  <c r="K116" i="2"/>
  <c r="M116" i="2" s="1"/>
  <c r="I116" i="2"/>
  <c r="H116" i="2"/>
  <c r="G116" i="2"/>
  <c r="F116" i="2"/>
  <c r="J116" i="2" s="1"/>
  <c r="E116" i="2"/>
  <c r="P114" i="2"/>
  <c r="Q114" i="2" s="1"/>
  <c r="M114" i="2"/>
  <c r="J114" i="2"/>
  <c r="P113" i="2"/>
  <c r="Q113" i="2" s="1"/>
  <c r="M113" i="2"/>
  <c r="J113" i="2"/>
  <c r="P112" i="2"/>
  <c r="M112" i="2"/>
  <c r="J112" i="2"/>
  <c r="P111" i="2"/>
  <c r="Q111" i="2" s="1"/>
  <c r="M111" i="2"/>
  <c r="J111" i="2"/>
  <c r="P110" i="2"/>
  <c r="O110" i="2"/>
  <c r="N110" i="2"/>
  <c r="L110" i="2"/>
  <c r="K110" i="2"/>
  <c r="I110" i="2"/>
  <c r="H110" i="2"/>
  <c r="G110" i="2"/>
  <c r="F110" i="2"/>
  <c r="E110" i="2"/>
  <c r="P109" i="2"/>
  <c r="O109" i="2"/>
  <c r="N109" i="2"/>
  <c r="M109" i="2"/>
  <c r="Q109" i="2" s="1"/>
  <c r="L109" i="2"/>
  <c r="K109" i="2"/>
  <c r="I109" i="2"/>
  <c r="H109" i="2"/>
  <c r="G109" i="2"/>
  <c r="F109" i="2"/>
  <c r="E109" i="2"/>
  <c r="J109" i="2" s="1"/>
  <c r="P107" i="2"/>
  <c r="M107" i="2"/>
  <c r="J107" i="2"/>
  <c r="Q107" i="2" s="1"/>
  <c r="P106" i="2"/>
  <c r="M106" i="2"/>
  <c r="J106" i="2"/>
  <c r="Q106" i="2" s="1"/>
  <c r="P105" i="2"/>
  <c r="M105" i="2"/>
  <c r="J105" i="2"/>
  <c r="Q105" i="2" s="1"/>
  <c r="P104" i="2"/>
  <c r="M104" i="2"/>
  <c r="J104" i="2"/>
  <c r="Q104" i="2" s="1"/>
  <c r="P103" i="2"/>
  <c r="M103" i="2"/>
  <c r="J103" i="2"/>
  <c r="Q103" i="2" s="1"/>
  <c r="P102" i="2"/>
  <c r="M102" i="2"/>
  <c r="J102" i="2"/>
  <c r="Q102" i="2" s="1"/>
  <c r="P101" i="2"/>
  <c r="M101" i="2"/>
  <c r="J101" i="2"/>
  <c r="Q101" i="2" s="1"/>
  <c r="P100" i="2"/>
  <c r="M100" i="2"/>
  <c r="J100" i="2"/>
  <c r="Q100" i="2" s="1"/>
  <c r="P99" i="2"/>
  <c r="M99" i="2"/>
  <c r="J99" i="2"/>
  <c r="Q99" i="2" s="1"/>
  <c r="P98" i="2"/>
  <c r="M98" i="2"/>
  <c r="J98" i="2"/>
  <c r="Q98" i="2" s="1"/>
  <c r="O97" i="2"/>
  <c r="N97" i="2"/>
  <c r="P97" i="2" s="1"/>
  <c r="M97" i="2"/>
  <c r="L97" i="2"/>
  <c r="K97" i="2"/>
  <c r="I97" i="2"/>
  <c r="H97" i="2"/>
  <c r="G97" i="2"/>
  <c r="F97" i="2"/>
  <c r="E97" i="2"/>
  <c r="O96" i="2"/>
  <c r="N96" i="2"/>
  <c r="L96" i="2"/>
  <c r="K96" i="2"/>
  <c r="M96" i="2" s="1"/>
  <c r="I96" i="2"/>
  <c r="H96" i="2"/>
  <c r="G96" i="2"/>
  <c r="F96" i="2"/>
  <c r="J96" i="2" s="1"/>
  <c r="E96" i="2"/>
  <c r="P94" i="2"/>
  <c r="M94" i="2"/>
  <c r="J94" i="2"/>
  <c r="P93" i="2"/>
  <c r="Q93" i="2" s="1"/>
  <c r="M93" i="2"/>
  <c r="J93" i="2"/>
  <c r="P92" i="2"/>
  <c r="Q92" i="2" s="1"/>
  <c r="M92" i="2"/>
  <c r="J92" i="2"/>
  <c r="P91" i="2"/>
  <c r="Q91" i="2" s="1"/>
  <c r="M91" i="2"/>
  <c r="J91" i="2"/>
  <c r="Q90" i="2"/>
  <c r="P90" i="2"/>
  <c r="M90" i="2"/>
  <c r="N86" i="2" s="1"/>
  <c r="J90" i="2"/>
  <c r="Q89" i="2"/>
  <c r="P89" i="2"/>
  <c r="M89" i="2"/>
  <c r="N85" i="2" s="1"/>
  <c r="P85" i="2" s="1"/>
  <c r="J89" i="2"/>
  <c r="P88" i="2"/>
  <c r="M88" i="2"/>
  <c r="J88" i="2"/>
  <c r="P87" i="2"/>
  <c r="Q87" i="2" s="1"/>
  <c r="M87" i="2"/>
  <c r="J87" i="2"/>
  <c r="P86" i="2"/>
  <c r="O86" i="2"/>
  <c r="L86" i="2"/>
  <c r="K86" i="2"/>
  <c r="M86" i="2" s="1"/>
  <c r="I86" i="2"/>
  <c r="H86" i="2"/>
  <c r="G86" i="2"/>
  <c r="F86" i="2"/>
  <c r="E86" i="2"/>
  <c r="Q85" i="2"/>
  <c r="O85" i="2"/>
  <c r="M85" i="2"/>
  <c r="L85" i="2"/>
  <c r="K85" i="2"/>
  <c r="I85" i="2"/>
  <c r="H85" i="2"/>
  <c r="G85" i="2"/>
  <c r="F85" i="2"/>
  <c r="E85" i="2"/>
  <c r="J85" i="2" s="1"/>
  <c r="P83" i="2"/>
  <c r="M83" i="2"/>
  <c r="J83" i="2"/>
  <c r="Q83" i="2" s="1"/>
  <c r="P82" i="2"/>
  <c r="M82" i="2"/>
  <c r="J82" i="2"/>
  <c r="Q82" i="2" s="1"/>
  <c r="P81" i="2"/>
  <c r="M81" i="2"/>
  <c r="J81" i="2"/>
  <c r="Q81" i="2" s="1"/>
  <c r="P80" i="2"/>
  <c r="M80" i="2"/>
  <c r="J80" i="2"/>
  <c r="Q80" i="2" s="1"/>
  <c r="P79" i="2"/>
  <c r="M79" i="2"/>
  <c r="J79" i="2"/>
  <c r="P78" i="2"/>
  <c r="M78" i="2"/>
  <c r="J78" i="2"/>
  <c r="Q78" i="2" s="1"/>
  <c r="P77" i="2"/>
  <c r="M77" i="2"/>
  <c r="J77" i="2"/>
  <c r="Q77" i="2" s="1"/>
  <c r="P76" i="2"/>
  <c r="M76" i="2"/>
  <c r="J76" i="2"/>
  <c r="Q76" i="2" s="1"/>
  <c r="P75" i="2"/>
  <c r="M75" i="2"/>
  <c r="J75" i="2"/>
  <c r="Q75" i="2" s="1"/>
  <c r="P74" i="2"/>
  <c r="M74" i="2"/>
  <c r="J74" i="2"/>
  <c r="Q74" i="2" s="1"/>
  <c r="P73" i="2"/>
  <c r="M73" i="2"/>
  <c r="J73" i="2"/>
  <c r="Q73" i="2" s="1"/>
  <c r="P72" i="2"/>
  <c r="M72" i="2"/>
  <c r="J72" i="2"/>
  <c r="Q72" i="2" s="1"/>
  <c r="P71" i="2"/>
  <c r="M71" i="2"/>
  <c r="J71" i="2"/>
  <c r="Q71" i="2" s="1"/>
  <c r="P70" i="2"/>
  <c r="M70" i="2"/>
  <c r="J70" i="2"/>
  <c r="Q70" i="2" s="1"/>
  <c r="P69" i="2"/>
  <c r="M69" i="2"/>
  <c r="J69" i="2"/>
  <c r="Q69" i="2" s="1"/>
  <c r="P68" i="2"/>
  <c r="M68" i="2"/>
  <c r="J68" i="2"/>
  <c r="Q68" i="2" s="1"/>
  <c r="P67" i="2"/>
  <c r="M67" i="2"/>
  <c r="J67" i="2"/>
  <c r="Q67" i="2" s="1"/>
  <c r="P66" i="2"/>
  <c r="M66" i="2"/>
  <c r="J66" i="2"/>
  <c r="Q66" i="2" s="1"/>
  <c r="P65" i="2"/>
  <c r="M65" i="2"/>
  <c r="J65" i="2"/>
  <c r="Q65" i="2" s="1"/>
  <c r="P64" i="2"/>
  <c r="M64" i="2"/>
  <c r="J64" i="2"/>
  <c r="Q64" i="2" s="1"/>
  <c r="P63" i="2"/>
  <c r="M63" i="2"/>
  <c r="J63" i="2"/>
  <c r="Q63" i="2" s="1"/>
  <c r="P62" i="2"/>
  <c r="M62" i="2"/>
  <c r="J62" i="2"/>
  <c r="Q62" i="2" s="1"/>
  <c r="P61" i="2"/>
  <c r="M61" i="2"/>
  <c r="J61" i="2"/>
  <c r="Q61" i="2" s="1"/>
  <c r="P60" i="2"/>
  <c r="M60" i="2"/>
  <c r="J60" i="2"/>
  <c r="Q60" i="2" s="1"/>
  <c r="O59" i="2"/>
  <c r="N59" i="2"/>
  <c r="P59" i="2" s="1"/>
  <c r="L59" i="2"/>
  <c r="K59" i="2"/>
  <c r="M59" i="2" s="1"/>
  <c r="I59" i="2"/>
  <c r="H59" i="2"/>
  <c r="G59" i="2"/>
  <c r="F59" i="2"/>
  <c r="E59" i="2"/>
  <c r="O58" i="2"/>
  <c r="N58" i="2"/>
  <c r="P58" i="2" s="1"/>
  <c r="M58" i="2"/>
  <c r="L58" i="2"/>
  <c r="K58" i="2"/>
  <c r="I58" i="2"/>
  <c r="H58" i="2"/>
  <c r="G58" i="2"/>
  <c r="F58" i="2"/>
  <c r="E58" i="2"/>
  <c r="J58" i="2" s="1"/>
  <c r="P56" i="2"/>
  <c r="M56" i="2"/>
  <c r="J56" i="2"/>
  <c r="P55" i="2"/>
  <c r="Q55" i="2" s="1"/>
  <c r="M55" i="2"/>
  <c r="J55" i="2"/>
  <c r="P54" i="2"/>
  <c r="M54" i="2"/>
  <c r="J54" i="2"/>
  <c r="P53" i="2"/>
  <c r="Q53" i="2" s="1"/>
  <c r="M53" i="2"/>
  <c r="J53" i="2"/>
  <c r="P52" i="2"/>
  <c r="M52" i="2"/>
  <c r="J52" i="2"/>
  <c r="P51" i="2"/>
  <c r="Q51" i="2" s="1"/>
  <c r="M51" i="2"/>
  <c r="J51" i="2"/>
  <c r="P50" i="2"/>
  <c r="M50" i="2"/>
  <c r="J50" i="2"/>
  <c r="P49" i="2"/>
  <c r="Q49" i="2" s="1"/>
  <c r="M49" i="2"/>
  <c r="J49" i="2"/>
  <c r="P48" i="2"/>
  <c r="Q48" i="2" s="1"/>
  <c r="M48" i="2"/>
  <c r="J48" i="2"/>
  <c r="P47" i="2"/>
  <c r="Q47" i="2" s="1"/>
  <c r="M47" i="2"/>
  <c r="J47" i="2"/>
  <c r="P46" i="2"/>
  <c r="Q46" i="2" s="1"/>
  <c r="M46" i="2"/>
  <c r="J46" i="2"/>
  <c r="P45" i="2"/>
  <c r="Q45" i="2" s="1"/>
  <c r="M45" i="2"/>
  <c r="J45" i="2"/>
  <c r="J44" i="2"/>
  <c r="Q44" i="2" s="1"/>
  <c r="P43" i="2"/>
  <c r="Q43" i="2" s="1"/>
  <c r="O43" i="2"/>
  <c r="N43" i="2"/>
  <c r="M43" i="2"/>
  <c r="L43" i="2"/>
  <c r="K43" i="2"/>
  <c r="I43" i="2"/>
  <c r="H43" i="2"/>
  <c r="J43" i="2" s="1"/>
  <c r="E43" i="2"/>
  <c r="P42" i="2"/>
  <c r="M42" i="2"/>
  <c r="J42" i="2"/>
  <c r="P41" i="2"/>
  <c r="Q41" i="2" s="1"/>
  <c r="M41" i="2"/>
  <c r="J41" i="2"/>
  <c r="O40" i="2"/>
  <c r="P40" i="2" s="1"/>
  <c r="N40" i="2"/>
  <c r="L40" i="2"/>
  <c r="K40" i="2"/>
  <c r="M40" i="2" s="1"/>
  <c r="I40" i="2"/>
  <c r="H40" i="2"/>
  <c r="G40" i="2"/>
  <c r="F40" i="2"/>
  <c r="E40" i="2"/>
  <c r="P39" i="2"/>
  <c r="Q39" i="2" s="1"/>
  <c r="O39" i="2"/>
  <c r="N39" i="2"/>
  <c r="L39" i="2"/>
  <c r="M39" i="2" s="1"/>
  <c r="K39" i="2"/>
  <c r="I39" i="2"/>
  <c r="H39" i="2"/>
  <c r="G39" i="2"/>
  <c r="F39" i="2"/>
  <c r="E39" i="2"/>
  <c r="J39" i="2" s="1"/>
  <c r="P37" i="2"/>
  <c r="M37" i="2"/>
  <c r="J37" i="2"/>
  <c r="Q37" i="2" s="1"/>
  <c r="Q36" i="2"/>
  <c r="P36" i="2"/>
  <c r="M36" i="2"/>
  <c r="J36" i="2"/>
  <c r="Q35" i="2"/>
  <c r="P35" i="2"/>
  <c r="M35" i="2"/>
  <c r="J35" i="2"/>
  <c r="Q34" i="2"/>
  <c r="P34" i="2"/>
  <c r="M34" i="2"/>
  <c r="J34" i="2"/>
  <c r="Q33" i="2"/>
  <c r="P33" i="2"/>
  <c r="M33" i="2"/>
  <c r="J33" i="2"/>
  <c r="P32" i="2"/>
  <c r="M32" i="2"/>
  <c r="J32" i="2"/>
  <c r="Q32" i="2" s="1"/>
  <c r="Q31" i="2"/>
  <c r="P31" i="2"/>
  <c r="M31" i="2"/>
  <c r="J31" i="2"/>
  <c r="Q30" i="2"/>
  <c r="P30" i="2"/>
  <c r="M30" i="2"/>
  <c r="J30" i="2"/>
  <c r="P29" i="2"/>
  <c r="M29" i="2"/>
  <c r="J29" i="2"/>
  <c r="Q29" i="2" s="1"/>
  <c r="Q28" i="2"/>
  <c r="P28" i="2"/>
  <c r="M28" i="2"/>
  <c r="J28" i="2"/>
  <c r="P27" i="2"/>
  <c r="M27" i="2"/>
  <c r="J27" i="2"/>
  <c r="Q27" i="2" s="1"/>
  <c r="Q26" i="2"/>
  <c r="P26" i="2"/>
  <c r="M26" i="2"/>
  <c r="J26" i="2"/>
  <c r="P25" i="2"/>
  <c r="M25" i="2"/>
  <c r="J25" i="2"/>
  <c r="Q25" i="2" s="1"/>
  <c r="Q24" i="2"/>
  <c r="P24" i="2"/>
  <c r="M24" i="2"/>
  <c r="M22" i="2" s="1"/>
  <c r="J24" i="2"/>
  <c r="P23" i="2"/>
  <c r="O23" i="2"/>
  <c r="N23" i="2"/>
  <c r="M23" i="2"/>
  <c r="L23" i="2"/>
  <c r="K23" i="2"/>
  <c r="I23" i="2"/>
  <c r="H23" i="2"/>
  <c r="G23" i="2"/>
  <c r="F23" i="2"/>
  <c r="E23" i="2"/>
  <c r="P22" i="2"/>
  <c r="O22" i="2"/>
  <c r="N22" i="2"/>
  <c r="L22" i="2"/>
  <c r="K22" i="2"/>
  <c r="I22" i="2"/>
  <c r="H22" i="2"/>
  <c r="G22" i="2"/>
  <c r="F22" i="2"/>
  <c r="E22" i="2"/>
  <c r="P21" i="2"/>
  <c r="M21" i="2"/>
  <c r="J21" i="2"/>
  <c r="P20" i="2"/>
  <c r="Q20" i="2" s="1"/>
  <c r="M20" i="2"/>
  <c r="J20" i="2"/>
  <c r="Q6" i="4" l="1"/>
  <c r="Q4" i="4"/>
  <c r="Q5" i="4"/>
  <c r="Q286" i="3"/>
  <c r="Q257" i="3"/>
  <c r="P191" i="3"/>
  <c r="Q191" i="3" s="1"/>
  <c r="Q199" i="3"/>
  <c r="Q148" i="3"/>
  <c r="Q117" i="3"/>
  <c r="Q277" i="3"/>
  <c r="Q278" i="3"/>
  <c r="Q190" i="3"/>
  <c r="Q285" i="3"/>
  <c r="Q308" i="3"/>
  <c r="Q198" i="3"/>
  <c r="G278" i="2"/>
  <c r="J308" i="2"/>
  <c r="Q308" i="2" s="1"/>
  <c r="Q306" i="2"/>
  <c r="Q304" i="2"/>
  <c r="Q302" i="2"/>
  <c r="Q300" i="2"/>
  <c r="Q298" i="2"/>
  <c r="Q296" i="2"/>
  <c r="Q294" i="2"/>
  <c r="Q292" i="2"/>
  <c r="Q290" i="2"/>
  <c r="Q288" i="2"/>
  <c r="Q269" i="2"/>
  <c r="Q271" i="2"/>
  <c r="Q273" i="2"/>
  <c r="Q267" i="2"/>
  <c r="Q265" i="2"/>
  <c r="Q263" i="2"/>
  <c r="J232" i="2"/>
  <c r="J199" i="2"/>
  <c r="J191" i="2"/>
  <c r="Q184" i="2"/>
  <c r="Q180" i="2"/>
  <c r="Q176" i="2"/>
  <c r="Q172" i="2"/>
  <c r="Q168" i="2"/>
  <c r="J160" i="2"/>
  <c r="Q160" i="2" s="1"/>
  <c r="Q164" i="2"/>
  <c r="J149" i="2"/>
  <c r="Q149" i="2" s="1"/>
  <c r="Q140" i="2"/>
  <c r="Q139" i="2"/>
  <c r="J136" i="2"/>
  <c r="Q146" i="2"/>
  <c r="Q142" i="2"/>
  <c r="Q138" i="2"/>
  <c r="Q133" i="2"/>
  <c r="Q131" i="2"/>
  <c r="Q129" i="2"/>
  <c r="P117" i="2"/>
  <c r="Q127" i="2"/>
  <c r="J117" i="2"/>
  <c r="Q112" i="2"/>
  <c r="J97" i="2"/>
  <c r="Q97" i="2" s="1"/>
  <c r="Q94" i="2"/>
  <c r="Q88" i="2"/>
  <c r="Q79" i="2"/>
  <c r="J59" i="2"/>
  <c r="Q59" i="2" s="1"/>
  <c r="Q56" i="2"/>
  <c r="Q54" i="2"/>
  <c r="Q52" i="2"/>
  <c r="Q50" i="2"/>
  <c r="Q42" i="2"/>
  <c r="J40" i="2"/>
  <c r="Q40" i="2" s="1"/>
  <c r="J22" i="2"/>
  <c r="Q22" i="2"/>
  <c r="Q23" i="2"/>
  <c r="J23" i="2"/>
  <c r="Q21" i="2"/>
  <c r="Q58" i="2"/>
  <c r="J277" i="2"/>
  <c r="J216" i="2"/>
  <c r="P216" i="2"/>
  <c r="Q216" i="2" s="1"/>
  <c r="N190" i="2"/>
  <c r="P190" i="2" s="1"/>
  <c r="Q190" i="2" s="1"/>
  <c r="P199" i="2"/>
  <c r="Q199" i="2" s="1"/>
  <c r="N191" i="2"/>
  <c r="P191" i="2" s="1"/>
  <c r="J110" i="2"/>
  <c r="Q117" i="2"/>
  <c r="Q231" i="2"/>
  <c r="J86" i="2"/>
  <c r="Q86" i="2" s="1"/>
  <c r="Q136" i="2"/>
  <c r="P96" i="2"/>
  <c r="Q96" i="2" s="1"/>
  <c r="M110" i="2"/>
  <c r="Q110" i="2" s="1"/>
  <c r="P116" i="2"/>
  <c r="Q116" i="2" s="1"/>
  <c r="P148" i="2"/>
  <c r="Q148" i="2" s="1"/>
  <c r="J217" i="2"/>
  <c r="Q217" i="2" s="1"/>
  <c r="Q200" i="2"/>
  <c r="Q204" i="2"/>
  <c r="Q208" i="2"/>
  <c r="Q212" i="2"/>
  <c r="Q233" i="2"/>
  <c r="Q237" i="2"/>
  <c r="Q241" i="2"/>
  <c r="Q245" i="2"/>
  <c r="Q249" i="2"/>
  <c r="Q253" i="2"/>
  <c r="J257" i="2"/>
  <c r="Q257" i="2" s="1"/>
  <c r="J286" i="2"/>
  <c r="M286" i="2"/>
  <c r="K278" i="2"/>
  <c r="M278" i="2" s="1"/>
  <c r="M199" i="2"/>
  <c r="K191" i="2"/>
  <c r="M191" i="2" s="1"/>
  <c r="Q203" i="2"/>
  <c r="Q207" i="2"/>
  <c r="Q211" i="2"/>
  <c r="Q215" i="2"/>
  <c r="Q232" i="2"/>
  <c r="Q236" i="2"/>
  <c r="Q240" i="2"/>
  <c r="Q244" i="2"/>
  <c r="Q248" i="2"/>
  <c r="Q252" i="2"/>
  <c r="Q307" i="2"/>
  <c r="M285" i="2"/>
  <c r="Q285" i="2" s="1"/>
  <c r="P286" i="2"/>
  <c r="K277" i="2"/>
  <c r="M277" i="2" s="1"/>
  <c r="Q277" i="2" s="1"/>
  <c r="F278" i="2"/>
  <c r="N278" i="2"/>
  <c r="P278" i="2" s="1"/>
  <c r="P336" i="9"/>
  <c r="Q336" i="9" s="1"/>
  <c r="M336" i="9"/>
  <c r="J336" i="9"/>
  <c r="P335" i="9"/>
  <c r="M335" i="9"/>
  <c r="J335" i="9"/>
  <c r="Q335" i="9" s="1"/>
  <c r="P334" i="9"/>
  <c r="M334" i="9"/>
  <c r="J334" i="9"/>
  <c r="Q334" i="9" s="1"/>
  <c r="P333" i="9"/>
  <c r="M333" i="9"/>
  <c r="J333" i="9"/>
  <c r="Q333" i="9" s="1"/>
  <c r="P332" i="9"/>
  <c r="M332" i="9"/>
  <c r="J332" i="9"/>
  <c r="Q332" i="9" s="1"/>
  <c r="P331" i="9"/>
  <c r="M331" i="9"/>
  <c r="J331" i="9"/>
  <c r="Q331" i="9" s="1"/>
  <c r="P330" i="9"/>
  <c r="M330" i="9"/>
  <c r="J330" i="9"/>
  <c r="Q330" i="9" s="1"/>
  <c r="P329" i="9"/>
  <c r="M329" i="9"/>
  <c r="J329" i="9"/>
  <c r="P328" i="9"/>
  <c r="M328" i="9"/>
  <c r="J328" i="9"/>
  <c r="P327" i="9"/>
  <c r="M327" i="9"/>
  <c r="J327" i="9"/>
  <c r="Q327" i="9" s="1"/>
  <c r="D327" i="13" s="1"/>
  <c r="P326" i="9"/>
  <c r="M326" i="9"/>
  <c r="J326" i="9"/>
  <c r="Q326" i="9" s="1"/>
  <c r="P325" i="9"/>
  <c r="M325" i="9"/>
  <c r="J325" i="9"/>
  <c r="Q325" i="9" s="1"/>
  <c r="P324" i="9"/>
  <c r="M324" i="9"/>
  <c r="J324" i="9"/>
  <c r="Q324" i="9" s="1"/>
  <c r="P323" i="9"/>
  <c r="M323" i="9"/>
  <c r="J323" i="9"/>
  <c r="Q323" i="9" s="1"/>
  <c r="P322" i="9"/>
  <c r="M322" i="9"/>
  <c r="J322" i="9"/>
  <c r="Q322" i="9" s="1"/>
  <c r="P321" i="9"/>
  <c r="M321" i="9"/>
  <c r="J321" i="9"/>
  <c r="Q321" i="9" s="1"/>
  <c r="P320" i="9"/>
  <c r="M320" i="9"/>
  <c r="J320" i="9"/>
  <c r="Q320" i="9" s="1"/>
  <c r="P319" i="9"/>
  <c r="M319" i="9"/>
  <c r="J319" i="9"/>
  <c r="Q319" i="9" s="1"/>
  <c r="P318" i="9"/>
  <c r="M318" i="9"/>
  <c r="J318" i="9"/>
  <c r="Q318" i="9" s="1"/>
  <c r="P317" i="9"/>
  <c r="M317" i="9"/>
  <c r="J317" i="9"/>
  <c r="Q317" i="9" s="1"/>
  <c r="P316" i="9"/>
  <c r="M316" i="9"/>
  <c r="J316" i="9"/>
  <c r="Q316" i="9" s="1"/>
  <c r="P315" i="9"/>
  <c r="M315" i="9"/>
  <c r="J315" i="9"/>
  <c r="Q315" i="9" s="1"/>
  <c r="P314" i="9"/>
  <c r="M314" i="9"/>
  <c r="J314" i="9"/>
  <c r="Q314" i="9" s="1"/>
  <c r="P313" i="9"/>
  <c r="M313" i="9"/>
  <c r="J313" i="9"/>
  <c r="Q313" i="9" s="1"/>
  <c r="P312" i="9"/>
  <c r="M312" i="9"/>
  <c r="J312" i="9"/>
  <c r="Q312" i="9" s="1"/>
  <c r="P311" i="9"/>
  <c r="M311" i="9"/>
  <c r="J311" i="9"/>
  <c r="Q311" i="9" s="1"/>
  <c r="P310" i="9"/>
  <c r="M310" i="9"/>
  <c r="J310" i="9"/>
  <c r="Q310" i="9" s="1"/>
  <c r="P309" i="9"/>
  <c r="M309" i="9"/>
  <c r="J309" i="9"/>
  <c r="Q309" i="9" s="1"/>
  <c r="O308" i="9"/>
  <c r="N308" i="9"/>
  <c r="P308" i="9" s="1"/>
  <c r="L308" i="9"/>
  <c r="K308" i="9"/>
  <c r="M308" i="9" s="1"/>
  <c r="I308" i="9"/>
  <c r="I278" i="9" s="1"/>
  <c r="H308" i="9"/>
  <c r="F308" i="9"/>
  <c r="E308" i="9"/>
  <c r="O307" i="9"/>
  <c r="N307" i="9"/>
  <c r="P307" i="9" s="1"/>
  <c r="L307" i="9"/>
  <c r="K307" i="9"/>
  <c r="M307" i="9" s="1"/>
  <c r="I307" i="9"/>
  <c r="H307" i="9"/>
  <c r="F307" i="9"/>
  <c r="E307" i="9"/>
  <c r="P306" i="9"/>
  <c r="Q306" i="9" s="1"/>
  <c r="M306" i="9"/>
  <c r="J306" i="9"/>
  <c r="P305" i="9"/>
  <c r="Q305" i="9" s="1"/>
  <c r="M305" i="9"/>
  <c r="J305" i="9"/>
  <c r="P304" i="9"/>
  <c r="M304" i="9"/>
  <c r="J304" i="9"/>
  <c r="P303" i="9"/>
  <c r="M303" i="9"/>
  <c r="J303" i="9"/>
  <c r="P302" i="9"/>
  <c r="Q302" i="9" s="1"/>
  <c r="M302" i="9"/>
  <c r="J302" i="9"/>
  <c r="P301" i="9"/>
  <c r="M301" i="9"/>
  <c r="J301" i="9"/>
  <c r="P300" i="9"/>
  <c r="M300" i="9"/>
  <c r="J300" i="9"/>
  <c r="P299" i="9"/>
  <c r="Q299" i="9" s="1"/>
  <c r="M299" i="9"/>
  <c r="J299" i="9"/>
  <c r="P298" i="9"/>
  <c r="M298" i="9"/>
  <c r="J298" i="9"/>
  <c r="P297" i="9"/>
  <c r="M297" i="9"/>
  <c r="J297" i="9"/>
  <c r="P296" i="9"/>
  <c r="M296" i="9"/>
  <c r="J296" i="9"/>
  <c r="P295" i="9"/>
  <c r="Q295" i="9" s="1"/>
  <c r="M295" i="9"/>
  <c r="J295" i="9"/>
  <c r="P294" i="9"/>
  <c r="Q294" i="9" s="1"/>
  <c r="M294" i="9"/>
  <c r="J294" i="9"/>
  <c r="P293" i="9"/>
  <c r="M293" i="9"/>
  <c r="J293" i="9"/>
  <c r="P292" i="9"/>
  <c r="M292" i="9"/>
  <c r="J292" i="9"/>
  <c r="P291" i="9"/>
  <c r="Q291" i="9" s="1"/>
  <c r="M291" i="9"/>
  <c r="J291" i="9"/>
  <c r="P290" i="9"/>
  <c r="Q290" i="9" s="1"/>
  <c r="M290" i="9"/>
  <c r="J290" i="9"/>
  <c r="P289" i="9"/>
  <c r="M289" i="9"/>
  <c r="J289" i="9"/>
  <c r="P288" i="9"/>
  <c r="M288" i="9"/>
  <c r="J288" i="9"/>
  <c r="P287" i="9"/>
  <c r="M287" i="9"/>
  <c r="J287" i="9"/>
  <c r="P286" i="9"/>
  <c r="O286" i="9"/>
  <c r="N286" i="9"/>
  <c r="L286" i="9"/>
  <c r="L278" i="9" s="1"/>
  <c r="M278" i="9" s="1"/>
  <c r="K286" i="9"/>
  <c r="M286" i="9" s="1"/>
  <c r="I286" i="9"/>
  <c r="H286" i="9"/>
  <c r="H278" i="9" s="1"/>
  <c r="G286" i="9"/>
  <c r="F286" i="9"/>
  <c r="E286" i="9"/>
  <c r="P285" i="9"/>
  <c r="O285" i="9"/>
  <c r="N285" i="9"/>
  <c r="M285" i="9"/>
  <c r="L285" i="9"/>
  <c r="K285" i="9"/>
  <c r="I285" i="9"/>
  <c r="I277" i="9" s="1"/>
  <c r="H285" i="9"/>
  <c r="G285" i="9"/>
  <c r="G277" i="9" s="1"/>
  <c r="F285" i="9"/>
  <c r="E285" i="9"/>
  <c r="P284" i="9"/>
  <c r="M284" i="9"/>
  <c r="J284" i="9"/>
  <c r="Q284" i="9" s="1"/>
  <c r="P283" i="9"/>
  <c r="M283" i="9"/>
  <c r="J283" i="9"/>
  <c r="Q283" i="9" s="1"/>
  <c r="P282" i="9"/>
  <c r="M282" i="9"/>
  <c r="J282" i="9"/>
  <c r="Q282" i="9" s="1"/>
  <c r="P281" i="9"/>
  <c r="M281" i="9"/>
  <c r="J281" i="9"/>
  <c r="Q281" i="9" s="1"/>
  <c r="P280" i="9"/>
  <c r="M280" i="9"/>
  <c r="J280" i="9"/>
  <c r="Q280" i="9" s="1"/>
  <c r="P279" i="9"/>
  <c r="M279" i="9"/>
  <c r="J279" i="9"/>
  <c r="Q279" i="9" s="1"/>
  <c r="O278" i="9"/>
  <c r="N278" i="9"/>
  <c r="P278" i="9" s="1"/>
  <c r="K278" i="9"/>
  <c r="G278" i="9"/>
  <c r="E278" i="9"/>
  <c r="O277" i="9"/>
  <c r="N277" i="9"/>
  <c r="P277" i="9" s="1"/>
  <c r="L277" i="9"/>
  <c r="K277" i="9"/>
  <c r="M277" i="9" s="1"/>
  <c r="H277" i="9"/>
  <c r="F277" i="9"/>
  <c r="P275" i="9"/>
  <c r="Q275" i="9" s="1"/>
  <c r="J275" i="9"/>
  <c r="P274" i="9"/>
  <c r="Q274" i="9" s="1"/>
  <c r="M274" i="9"/>
  <c r="J274" i="9"/>
  <c r="P273" i="9"/>
  <c r="M273" i="9"/>
  <c r="J273" i="9"/>
  <c r="P272" i="9"/>
  <c r="M272" i="9"/>
  <c r="J272" i="9"/>
  <c r="P271" i="9"/>
  <c r="M271" i="9"/>
  <c r="J271" i="9"/>
  <c r="P270" i="9"/>
  <c r="M270" i="9"/>
  <c r="J270" i="9"/>
  <c r="P269" i="9"/>
  <c r="M269" i="9"/>
  <c r="J269" i="9"/>
  <c r="P268" i="9"/>
  <c r="M268" i="9"/>
  <c r="J268" i="9"/>
  <c r="P267" i="9"/>
  <c r="M267" i="9"/>
  <c r="J267" i="9"/>
  <c r="P266" i="9"/>
  <c r="Q266" i="9" s="1"/>
  <c r="M266" i="9"/>
  <c r="J266" i="9"/>
  <c r="P265" i="9"/>
  <c r="M265" i="9"/>
  <c r="J265" i="9"/>
  <c r="P264" i="9"/>
  <c r="M264" i="9"/>
  <c r="J264" i="9"/>
  <c r="P263" i="9"/>
  <c r="M263" i="9"/>
  <c r="J263" i="9"/>
  <c r="P262" i="9"/>
  <c r="M262" i="9"/>
  <c r="J262" i="9"/>
  <c r="P261" i="9"/>
  <c r="M261" i="9"/>
  <c r="J261" i="9"/>
  <c r="P260" i="9"/>
  <c r="M260" i="9"/>
  <c r="J260" i="9"/>
  <c r="P259" i="9"/>
  <c r="M259" i="9"/>
  <c r="P258" i="9"/>
  <c r="M258" i="9"/>
  <c r="J258" i="9"/>
  <c r="Q258" i="9" s="1"/>
  <c r="O257" i="9"/>
  <c r="N257" i="9"/>
  <c r="M257" i="9"/>
  <c r="L257" i="9"/>
  <c r="K257" i="9"/>
  <c r="I257" i="9"/>
  <c r="H257" i="9"/>
  <c r="G257" i="9"/>
  <c r="F257" i="9"/>
  <c r="E257" i="9"/>
  <c r="O256" i="9"/>
  <c r="N256" i="9"/>
  <c r="L256" i="9"/>
  <c r="K256" i="9"/>
  <c r="M256" i="9" s="1"/>
  <c r="I256" i="9"/>
  <c r="H256" i="9"/>
  <c r="G256" i="9"/>
  <c r="F256" i="9"/>
  <c r="E256" i="9"/>
  <c r="P254" i="9"/>
  <c r="Q254" i="9" s="1"/>
  <c r="M254" i="9"/>
  <c r="J254" i="9"/>
  <c r="P253" i="9"/>
  <c r="M253" i="9"/>
  <c r="J253" i="9"/>
  <c r="P252" i="9"/>
  <c r="Q252" i="9" s="1"/>
  <c r="M252" i="9"/>
  <c r="J252" i="9"/>
  <c r="P251" i="9"/>
  <c r="M251" i="9"/>
  <c r="J251" i="9"/>
  <c r="P250" i="9"/>
  <c r="Q250" i="9" s="1"/>
  <c r="M250" i="9"/>
  <c r="J250" i="9"/>
  <c r="P249" i="9"/>
  <c r="Q249" i="9" s="1"/>
  <c r="M249" i="9"/>
  <c r="J249" i="9"/>
  <c r="P248" i="9"/>
  <c r="Q248" i="9" s="1"/>
  <c r="M248" i="9"/>
  <c r="J248" i="9"/>
  <c r="P247" i="9"/>
  <c r="Q247" i="9" s="1"/>
  <c r="M247" i="9"/>
  <c r="J247" i="9"/>
  <c r="P246" i="9"/>
  <c r="Q246" i="9" s="1"/>
  <c r="M246" i="9"/>
  <c r="J246" i="9"/>
  <c r="P245" i="9"/>
  <c r="Q245" i="9" s="1"/>
  <c r="M245" i="9"/>
  <c r="J245" i="9"/>
  <c r="P244" i="9"/>
  <c r="Q244" i="9" s="1"/>
  <c r="M244" i="9"/>
  <c r="J244" i="9"/>
  <c r="P243" i="9"/>
  <c r="M243" i="9"/>
  <c r="J243" i="9"/>
  <c r="P242" i="9"/>
  <c r="Q242" i="9" s="1"/>
  <c r="M242" i="9"/>
  <c r="J242" i="9"/>
  <c r="P241" i="9"/>
  <c r="M241" i="9"/>
  <c r="J241" i="9"/>
  <c r="P240" i="9"/>
  <c r="M240" i="9"/>
  <c r="J240" i="9"/>
  <c r="P239" i="9"/>
  <c r="M239" i="9"/>
  <c r="J239" i="9"/>
  <c r="P238" i="9"/>
  <c r="Q238" i="9" s="1"/>
  <c r="M238" i="9"/>
  <c r="J238" i="9"/>
  <c r="P237" i="9"/>
  <c r="Q237" i="9" s="1"/>
  <c r="M237" i="9"/>
  <c r="J237" i="9"/>
  <c r="P236" i="9"/>
  <c r="M236" i="9"/>
  <c r="J236" i="9"/>
  <c r="P235" i="9"/>
  <c r="Q235" i="9" s="1"/>
  <c r="M235" i="9"/>
  <c r="J235" i="9"/>
  <c r="P234" i="9"/>
  <c r="Q234" i="9" s="1"/>
  <c r="M234" i="9"/>
  <c r="M232" i="9" s="1"/>
  <c r="J234" i="9"/>
  <c r="P233" i="9"/>
  <c r="M233" i="9"/>
  <c r="J233" i="9"/>
  <c r="P232" i="9"/>
  <c r="O232" i="9"/>
  <c r="N232" i="9"/>
  <c r="L232" i="9"/>
  <c r="K232" i="9"/>
  <c r="I232" i="9"/>
  <c r="H232" i="9"/>
  <c r="G232" i="9"/>
  <c r="F232" i="9"/>
  <c r="E232" i="9"/>
  <c r="O231" i="9"/>
  <c r="N231" i="9"/>
  <c r="M231" i="9"/>
  <c r="L231" i="9"/>
  <c r="K231" i="9"/>
  <c r="I231" i="9"/>
  <c r="H231" i="9"/>
  <c r="G231" i="9"/>
  <c r="F231" i="9"/>
  <c r="E231" i="9"/>
  <c r="P229" i="9"/>
  <c r="M229" i="9"/>
  <c r="J229" i="9"/>
  <c r="Q229" i="9" s="1"/>
  <c r="P228" i="9"/>
  <c r="M228" i="9"/>
  <c r="J228" i="9"/>
  <c r="P227" i="9"/>
  <c r="M227" i="9"/>
  <c r="J227" i="9"/>
  <c r="Q227" i="9" s="1"/>
  <c r="P226" i="9"/>
  <c r="M226" i="9"/>
  <c r="J226" i="9"/>
  <c r="Q226" i="9" s="1"/>
  <c r="P225" i="9"/>
  <c r="M225" i="9"/>
  <c r="J225" i="9"/>
  <c r="Q225" i="9" s="1"/>
  <c r="P224" i="9"/>
  <c r="M224" i="9"/>
  <c r="J224" i="9"/>
  <c r="Q224" i="9" s="1"/>
  <c r="P223" i="9"/>
  <c r="M223" i="9"/>
  <c r="J223" i="9"/>
  <c r="Q223" i="9" s="1"/>
  <c r="P222" i="9"/>
  <c r="M222" i="9"/>
  <c r="J222" i="9"/>
  <c r="Q222" i="9" s="1"/>
  <c r="P221" i="9"/>
  <c r="M221" i="9"/>
  <c r="J221" i="9"/>
  <c r="Q221" i="9" s="1"/>
  <c r="P220" i="9"/>
  <c r="M220" i="9"/>
  <c r="J220" i="9"/>
  <c r="Q220" i="9" s="1"/>
  <c r="P219" i="9"/>
  <c r="M219" i="9"/>
  <c r="J219" i="9"/>
  <c r="Q219" i="9" s="1"/>
  <c r="P218" i="9"/>
  <c r="M218" i="9"/>
  <c r="J218" i="9"/>
  <c r="Q218" i="9" s="1"/>
  <c r="O217" i="9"/>
  <c r="N217" i="9"/>
  <c r="P217" i="9" s="1"/>
  <c r="M217" i="9"/>
  <c r="L217" i="9"/>
  <c r="K217" i="9"/>
  <c r="F191" i="9"/>
  <c r="O216" i="9"/>
  <c r="N216" i="9"/>
  <c r="L216" i="9"/>
  <c r="K216" i="9"/>
  <c r="M216" i="9" s="1"/>
  <c r="J216" i="9"/>
  <c r="P215" i="9"/>
  <c r="M215" i="9"/>
  <c r="J215" i="9"/>
  <c r="P214" i="9"/>
  <c r="M214" i="9"/>
  <c r="J214" i="9"/>
  <c r="P213" i="9"/>
  <c r="M213" i="9"/>
  <c r="J213" i="9"/>
  <c r="P212" i="9"/>
  <c r="M212" i="9"/>
  <c r="J212" i="9"/>
  <c r="P211" i="9"/>
  <c r="M211" i="9"/>
  <c r="J211" i="9"/>
  <c r="P210" i="9"/>
  <c r="M210" i="9"/>
  <c r="J210" i="9"/>
  <c r="P209" i="9"/>
  <c r="M209" i="9"/>
  <c r="J209" i="9"/>
  <c r="P208" i="9"/>
  <c r="M208" i="9"/>
  <c r="J208" i="9"/>
  <c r="P207" i="9"/>
  <c r="M207" i="9"/>
  <c r="J207" i="9"/>
  <c r="P206" i="9"/>
  <c r="M206" i="9"/>
  <c r="J206" i="9"/>
  <c r="P205" i="9"/>
  <c r="M205" i="9"/>
  <c r="J205" i="9"/>
  <c r="P204" i="9"/>
  <c r="M204" i="9"/>
  <c r="J204" i="9"/>
  <c r="P203" i="9"/>
  <c r="M203" i="9"/>
  <c r="J203" i="9"/>
  <c r="P202" i="9"/>
  <c r="M202" i="9"/>
  <c r="J202" i="9"/>
  <c r="P201" i="9"/>
  <c r="M201" i="9"/>
  <c r="J201" i="9"/>
  <c r="P200" i="9"/>
  <c r="M200" i="9"/>
  <c r="J200" i="9"/>
  <c r="O199" i="9"/>
  <c r="O191" i="9" s="1"/>
  <c r="P191" i="9" s="1"/>
  <c r="N199" i="9"/>
  <c r="L199" i="9"/>
  <c r="L191" i="9" s="1"/>
  <c r="K199" i="9"/>
  <c r="G191" i="9"/>
  <c r="O198" i="9"/>
  <c r="P198" i="9" s="1"/>
  <c r="N198" i="9"/>
  <c r="L198" i="9"/>
  <c r="K198" i="9"/>
  <c r="I190" i="9"/>
  <c r="H190" i="9"/>
  <c r="P197" i="9"/>
  <c r="Q197" i="9" s="1"/>
  <c r="M197" i="9"/>
  <c r="J197" i="9"/>
  <c r="P196" i="9"/>
  <c r="M196" i="9"/>
  <c r="J196" i="9"/>
  <c r="P195" i="9"/>
  <c r="M195" i="9"/>
  <c r="J195" i="9"/>
  <c r="P194" i="9"/>
  <c r="M194" i="9"/>
  <c r="J194" i="9"/>
  <c r="P193" i="9"/>
  <c r="Q193" i="9" s="1"/>
  <c r="M193" i="9"/>
  <c r="J193" i="9"/>
  <c r="P192" i="9"/>
  <c r="M192" i="9"/>
  <c r="J192" i="9"/>
  <c r="N191" i="9"/>
  <c r="I191" i="9"/>
  <c r="H191" i="9"/>
  <c r="E191" i="9"/>
  <c r="O190" i="9"/>
  <c r="K190" i="9"/>
  <c r="F190" i="9"/>
  <c r="E190" i="9"/>
  <c r="P188" i="9"/>
  <c r="M188" i="9"/>
  <c r="P187" i="9"/>
  <c r="M187" i="9"/>
  <c r="P186" i="9"/>
  <c r="M186" i="9"/>
  <c r="P185" i="9"/>
  <c r="M185" i="9"/>
  <c r="P184" i="9"/>
  <c r="M184" i="9"/>
  <c r="P183" i="9"/>
  <c r="M183" i="9"/>
  <c r="P182" i="9"/>
  <c r="M182" i="9"/>
  <c r="Q181" i="9"/>
  <c r="P181" i="9"/>
  <c r="M181" i="9"/>
  <c r="Q180" i="9"/>
  <c r="P180" i="9"/>
  <c r="M180" i="9"/>
  <c r="P179" i="9"/>
  <c r="M179" i="9"/>
  <c r="Q179" i="9"/>
  <c r="Q178" i="9"/>
  <c r="P178" i="9"/>
  <c r="M178" i="9"/>
  <c r="Q177" i="9"/>
  <c r="P177" i="9"/>
  <c r="M177" i="9"/>
  <c r="Q176" i="9"/>
  <c r="P176" i="9"/>
  <c r="M176" i="9"/>
  <c r="Q175" i="9"/>
  <c r="P175" i="9"/>
  <c r="M175" i="9"/>
  <c r="Q174" i="9"/>
  <c r="P174" i="9"/>
  <c r="M174" i="9"/>
  <c r="Q173" i="9"/>
  <c r="P173" i="9"/>
  <c r="M173" i="9"/>
  <c r="Q172" i="9"/>
  <c r="P172" i="9"/>
  <c r="M172" i="9"/>
  <c r="P171" i="9"/>
  <c r="M171" i="9"/>
  <c r="Q171" i="9"/>
  <c r="P170" i="9"/>
  <c r="M170" i="9"/>
  <c r="Q170" i="9"/>
  <c r="Q169" i="9"/>
  <c r="P169" i="9"/>
  <c r="M169" i="9"/>
  <c r="P168" i="9"/>
  <c r="M168" i="9"/>
  <c r="Q168" i="9"/>
  <c r="P167" i="9"/>
  <c r="M167" i="9"/>
  <c r="Q167" i="9"/>
  <c r="P166" i="9"/>
  <c r="M166" i="9"/>
  <c r="Q166" i="9"/>
  <c r="P165" i="9"/>
  <c r="M165" i="9"/>
  <c r="Q165" i="9"/>
  <c r="P164" i="9"/>
  <c r="M164" i="9"/>
  <c r="Q164" i="9"/>
  <c r="P163" i="9"/>
  <c r="M163" i="9"/>
  <c r="Q163" i="9"/>
  <c r="Q162" i="9"/>
  <c r="P162" i="9"/>
  <c r="M162" i="9"/>
  <c r="P161" i="9"/>
  <c r="M161" i="9"/>
  <c r="Q161" i="9"/>
  <c r="O160" i="9"/>
  <c r="P160" i="9" s="1"/>
  <c r="N160" i="9"/>
  <c r="L160" i="9"/>
  <c r="K160" i="9"/>
  <c r="M160" i="9" s="1"/>
  <c r="I160" i="9"/>
  <c r="H160" i="9"/>
  <c r="G160" i="9"/>
  <c r="F160" i="9"/>
  <c r="E160" i="9"/>
  <c r="O159" i="9"/>
  <c r="N159" i="9"/>
  <c r="P159" i="9" s="1"/>
  <c r="L159" i="9"/>
  <c r="K159" i="9"/>
  <c r="I159" i="9"/>
  <c r="H159" i="9"/>
  <c r="G159" i="9"/>
  <c r="F159" i="9"/>
  <c r="E159" i="9"/>
  <c r="P157" i="9"/>
  <c r="M157" i="9"/>
  <c r="Q157" i="9" s="1"/>
  <c r="J157" i="9"/>
  <c r="P156" i="9"/>
  <c r="M156" i="9"/>
  <c r="J156" i="9"/>
  <c r="P155" i="9"/>
  <c r="M155" i="9"/>
  <c r="J155" i="9"/>
  <c r="P154" i="9"/>
  <c r="M154" i="9"/>
  <c r="Q154" i="9" s="1"/>
  <c r="J154" i="9"/>
  <c r="P153" i="9"/>
  <c r="M153" i="9"/>
  <c r="J153" i="9"/>
  <c r="P152" i="9"/>
  <c r="M152" i="9"/>
  <c r="Q152" i="9" s="1"/>
  <c r="J152" i="9"/>
  <c r="P151" i="9"/>
  <c r="M151" i="9"/>
  <c r="J151" i="9"/>
  <c r="P150" i="9"/>
  <c r="M150" i="9"/>
  <c r="Q150" i="9" s="1"/>
  <c r="J150" i="9"/>
  <c r="O149" i="9"/>
  <c r="N149" i="9"/>
  <c r="P149" i="9" s="1"/>
  <c r="L149" i="9"/>
  <c r="K149" i="9"/>
  <c r="M149" i="9" s="1"/>
  <c r="I149" i="9"/>
  <c r="H149" i="9"/>
  <c r="G149" i="9"/>
  <c r="F149" i="9"/>
  <c r="E149" i="9"/>
  <c r="P148" i="9"/>
  <c r="O148" i="9"/>
  <c r="N148" i="9"/>
  <c r="L148" i="9"/>
  <c r="K148" i="9"/>
  <c r="M148" i="9" s="1"/>
  <c r="I148" i="9"/>
  <c r="H148" i="9"/>
  <c r="G148" i="9"/>
  <c r="F148" i="9"/>
  <c r="E148" i="9"/>
  <c r="Q146" i="9"/>
  <c r="P146" i="9"/>
  <c r="M146" i="9"/>
  <c r="J146" i="9"/>
  <c r="P145" i="9"/>
  <c r="M145" i="9"/>
  <c r="J145" i="9"/>
  <c r="Q145" i="9" s="1"/>
  <c r="Q144" i="9"/>
  <c r="P144" i="9"/>
  <c r="M144" i="9"/>
  <c r="J144" i="9"/>
  <c r="P143" i="9"/>
  <c r="M143" i="9"/>
  <c r="J143" i="9"/>
  <c r="Q143" i="9" s="1"/>
  <c r="P142" i="9"/>
  <c r="M142" i="9"/>
  <c r="J142" i="9"/>
  <c r="Q142" i="9" s="1"/>
  <c r="Q141" i="9"/>
  <c r="P141" i="9"/>
  <c r="M141" i="9"/>
  <c r="J141" i="9"/>
  <c r="P140" i="9"/>
  <c r="M140" i="9"/>
  <c r="J140" i="9"/>
  <c r="Q140" i="9" s="1"/>
  <c r="P139" i="9"/>
  <c r="M139" i="9"/>
  <c r="J139" i="9"/>
  <c r="Q139" i="9" s="1"/>
  <c r="P138" i="9"/>
  <c r="M138" i="9"/>
  <c r="J138" i="9"/>
  <c r="P137" i="9"/>
  <c r="M137" i="9"/>
  <c r="J137" i="9"/>
  <c r="Q137" i="9" s="1"/>
  <c r="O136" i="9"/>
  <c r="P136" i="9" s="1"/>
  <c r="N136" i="9"/>
  <c r="L136" i="9"/>
  <c r="K136" i="9"/>
  <c r="M136" i="9" s="1"/>
  <c r="I136" i="9"/>
  <c r="H136" i="9"/>
  <c r="G136" i="9"/>
  <c r="F136" i="9"/>
  <c r="E136" i="9"/>
  <c r="O135" i="9"/>
  <c r="N135" i="9"/>
  <c r="P135" i="9" s="1"/>
  <c r="L135" i="9"/>
  <c r="K135" i="9"/>
  <c r="I135" i="9"/>
  <c r="H135" i="9"/>
  <c r="G135" i="9"/>
  <c r="F135" i="9"/>
  <c r="E135" i="9"/>
  <c r="P133" i="9"/>
  <c r="M133" i="9"/>
  <c r="Q133" i="9" s="1"/>
  <c r="J133" i="9"/>
  <c r="P132" i="9"/>
  <c r="M132" i="9"/>
  <c r="Q132" i="9" s="1"/>
  <c r="J132" i="9"/>
  <c r="P131" i="9"/>
  <c r="M131" i="9"/>
  <c r="Q131" i="9" s="1"/>
  <c r="J131" i="9"/>
  <c r="P130" i="9"/>
  <c r="M130" i="9"/>
  <c r="Q130" i="9" s="1"/>
  <c r="J130" i="9"/>
  <c r="P129" i="9"/>
  <c r="M129" i="9"/>
  <c r="Q129" i="9" s="1"/>
  <c r="J129" i="9"/>
  <c r="P128" i="9"/>
  <c r="M128" i="9"/>
  <c r="Q128" i="9" s="1"/>
  <c r="J128" i="9"/>
  <c r="P127" i="9"/>
  <c r="M127" i="9"/>
  <c r="Q127" i="9" s="1"/>
  <c r="J127" i="9"/>
  <c r="P126" i="9"/>
  <c r="M126" i="9"/>
  <c r="Q126" i="9" s="1"/>
  <c r="J126" i="9"/>
  <c r="P125" i="9"/>
  <c r="M125" i="9"/>
  <c r="Q125" i="9" s="1"/>
  <c r="J125" i="9"/>
  <c r="P124" i="9"/>
  <c r="M124" i="9"/>
  <c r="Q124" i="9" s="1"/>
  <c r="J124" i="9"/>
  <c r="P123" i="9"/>
  <c r="M123" i="9"/>
  <c r="J123" i="9"/>
  <c r="P122" i="9"/>
  <c r="M122" i="9"/>
  <c r="J122" i="9"/>
  <c r="P121" i="9"/>
  <c r="M121" i="9"/>
  <c r="J121" i="9"/>
  <c r="P120" i="9"/>
  <c r="M120" i="9"/>
  <c r="J120" i="9"/>
  <c r="P119" i="9"/>
  <c r="M119" i="9"/>
  <c r="J119" i="9"/>
  <c r="P118" i="9"/>
  <c r="M118" i="9"/>
  <c r="J118" i="9"/>
  <c r="O117" i="9"/>
  <c r="N117" i="9"/>
  <c r="P117" i="9" s="1"/>
  <c r="L117" i="9"/>
  <c r="K117" i="9"/>
  <c r="M117" i="9" s="1"/>
  <c r="I117" i="9"/>
  <c r="H117" i="9"/>
  <c r="G117" i="9"/>
  <c r="F117" i="9"/>
  <c r="E117" i="9"/>
  <c r="O116" i="9"/>
  <c r="P116" i="9" s="1"/>
  <c r="N116" i="9"/>
  <c r="L116" i="9"/>
  <c r="K116" i="9"/>
  <c r="M116" i="9" s="1"/>
  <c r="I116" i="9"/>
  <c r="H116" i="9"/>
  <c r="G116" i="9"/>
  <c r="F116" i="9"/>
  <c r="E116" i="9"/>
  <c r="Q114" i="9"/>
  <c r="P114" i="9"/>
  <c r="M114" i="9"/>
  <c r="J114" i="9"/>
  <c r="P113" i="9"/>
  <c r="M113" i="9"/>
  <c r="J113" i="9"/>
  <c r="Q113" i="9" s="1"/>
  <c r="Q112" i="9"/>
  <c r="P112" i="9"/>
  <c r="M112" i="9"/>
  <c r="J112" i="9"/>
  <c r="Q110" i="9"/>
  <c r="O110" i="9"/>
  <c r="P110" i="9" s="1"/>
  <c r="N110" i="9"/>
  <c r="M110" i="9"/>
  <c r="L110" i="9"/>
  <c r="K110" i="9"/>
  <c r="I110" i="9"/>
  <c r="H110" i="9"/>
  <c r="G110" i="9"/>
  <c r="F110" i="9"/>
  <c r="E110" i="9"/>
  <c r="J110" i="9" s="1"/>
  <c r="O109" i="9"/>
  <c r="N109" i="9"/>
  <c r="P109" i="9" s="1"/>
  <c r="L109" i="9"/>
  <c r="M109" i="9" s="1"/>
  <c r="K109" i="9"/>
  <c r="I109" i="9"/>
  <c r="H109" i="9"/>
  <c r="G109" i="9"/>
  <c r="F109" i="9"/>
  <c r="E109" i="9"/>
  <c r="P107" i="9"/>
  <c r="M107" i="9"/>
  <c r="Q107" i="9" s="1"/>
  <c r="J107" i="9"/>
  <c r="P106" i="9"/>
  <c r="M106" i="9"/>
  <c r="J106" i="9"/>
  <c r="P105" i="9"/>
  <c r="M105" i="9"/>
  <c r="Q105" i="9" s="1"/>
  <c r="J105" i="9"/>
  <c r="P104" i="9"/>
  <c r="M104" i="9"/>
  <c r="J104" i="9"/>
  <c r="P103" i="9"/>
  <c r="M103" i="9"/>
  <c r="Q103" i="9" s="1"/>
  <c r="J103" i="9"/>
  <c r="P102" i="9"/>
  <c r="M102" i="9"/>
  <c r="J102" i="9"/>
  <c r="P101" i="9"/>
  <c r="M101" i="9"/>
  <c r="Q101" i="9" s="1"/>
  <c r="J101" i="9"/>
  <c r="P100" i="9"/>
  <c r="M100" i="9"/>
  <c r="Q100" i="9" s="1"/>
  <c r="J100" i="9"/>
  <c r="P99" i="9"/>
  <c r="M99" i="9"/>
  <c r="Q99" i="9" s="1"/>
  <c r="J99" i="9"/>
  <c r="P98" i="9"/>
  <c r="M98" i="9"/>
  <c r="J98" i="9"/>
  <c r="O97" i="9"/>
  <c r="N97" i="9"/>
  <c r="P97" i="9" s="1"/>
  <c r="Q97" i="9" s="1"/>
  <c r="L97" i="9"/>
  <c r="K97" i="9"/>
  <c r="M97" i="9" s="1"/>
  <c r="I97" i="9"/>
  <c r="H97" i="9"/>
  <c r="G97" i="9"/>
  <c r="F97" i="9"/>
  <c r="E97" i="9"/>
  <c r="J97" i="9" s="1"/>
  <c r="P96" i="9"/>
  <c r="O96" i="9"/>
  <c r="N96" i="9"/>
  <c r="L96" i="9"/>
  <c r="K96" i="9"/>
  <c r="M96" i="9" s="1"/>
  <c r="I96" i="9"/>
  <c r="H96" i="9"/>
  <c r="G96" i="9"/>
  <c r="F96" i="9"/>
  <c r="E96" i="9"/>
  <c r="Q94" i="9"/>
  <c r="P94" i="9"/>
  <c r="M94" i="9"/>
  <c r="J94" i="9"/>
  <c r="Q93" i="9"/>
  <c r="P93" i="9"/>
  <c r="M93" i="9"/>
  <c r="J93" i="9"/>
  <c r="Q92" i="9"/>
  <c r="P92" i="9"/>
  <c r="M92" i="9"/>
  <c r="J92" i="9"/>
  <c r="Q91" i="9"/>
  <c r="P91" i="9"/>
  <c r="M91" i="9"/>
  <c r="J91" i="9"/>
  <c r="Q90" i="9"/>
  <c r="M90" i="9"/>
  <c r="P90" i="9" s="1"/>
  <c r="J90" i="9"/>
  <c r="Q89" i="9"/>
  <c r="M89" i="9"/>
  <c r="P89" i="9" s="1"/>
  <c r="J89" i="9"/>
  <c r="Q88" i="9"/>
  <c r="P88" i="9"/>
  <c r="M88" i="9"/>
  <c r="J88" i="9"/>
  <c r="P87" i="9"/>
  <c r="M87" i="9"/>
  <c r="J87" i="9"/>
  <c r="Q87" i="9" s="1"/>
  <c r="O86" i="9"/>
  <c r="M86" i="9"/>
  <c r="L86" i="9"/>
  <c r="K86" i="9"/>
  <c r="I86" i="9"/>
  <c r="H86" i="9"/>
  <c r="G86" i="9"/>
  <c r="F86" i="9"/>
  <c r="E86" i="9"/>
  <c r="J86" i="9" s="1"/>
  <c r="O85" i="9"/>
  <c r="N85" i="9"/>
  <c r="P85" i="9" s="1"/>
  <c r="L85" i="9"/>
  <c r="M85" i="9" s="1"/>
  <c r="K85" i="9"/>
  <c r="I85" i="9"/>
  <c r="H85" i="9"/>
  <c r="G85" i="9"/>
  <c r="F85" i="9"/>
  <c r="E85" i="9"/>
  <c r="P83" i="9"/>
  <c r="M83" i="9"/>
  <c r="Q83" i="9" s="1"/>
  <c r="J83" i="9"/>
  <c r="P82" i="9"/>
  <c r="M82" i="9"/>
  <c r="Q82" i="9" s="1"/>
  <c r="J82" i="9"/>
  <c r="P81" i="9"/>
  <c r="M81" i="9"/>
  <c r="Q81" i="9" s="1"/>
  <c r="J81" i="9"/>
  <c r="P80" i="9"/>
  <c r="M80" i="9"/>
  <c r="J80" i="9"/>
  <c r="P79" i="9"/>
  <c r="M79" i="9"/>
  <c r="Q79" i="9" s="1"/>
  <c r="J79" i="9"/>
  <c r="P78" i="9"/>
  <c r="M78" i="9"/>
  <c r="J78" i="9"/>
  <c r="P77" i="9"/>
  <c r="M77" i="9"/>
  <c r="Q77" i="9" s="1"/>
  <c r="J77" i="9"/>
  <c r="P76" i="9"/>
  <c r="M76" i="9"/>
  <c r="J76" i="9"/>
  <c r="P75" i="9"/>
  <c r="M75" i="9"/>
  <c r="Q75" i="9" s="1"/>
  <c r="J75" i="9"/>
  <c r="P74" i="9"/>
  <c r="M74" i="9"/>
  <c r="Q74" i="9" s="1"/>
  <c r="J74" i="9"/>
  <c r="P73" i="9"/>
  <c r="M73" i="9"/>
  <c r="Q73" i="9" s="1"/>
  <c r="J73" i="9"/>
  <c r="P72" i="9"/>
  <c r="M72" i="9"/>
  <c r="Q72" i="9" s="1"/>
  <c r="J72" i="9"/>
  <c r="P71" i="9"/>
  <c r="M71" i="9"/>
  <c r="Q71" i="9" s="1"/>
  <c r="J71" i="9"/>
  <c r="P70" i="9"/>
  <c r="M70" i="9"/>
  <c r="Q70" i="9" s="1"/>
  <c r="J70" i="9"/>
  <c r="P69" i="9"/>
  <c r="M69" i="9"/>
  <c r="Q69" i="9" s="1"/>
  <c r="J69" i="9"/>
  <c r="P68" i="9"/>
  <c r="M68" i="9"/>
  <c r="J68" i="9"/>
  <c r="P67" i="9"/>
  <c r="M67" i="9"/>
  <c r="Q67" i="9" s="1"/>
  <c r="J67" i="9"/>
  <c r="P66" i="9"/>
  <c r="M66" i="9"/>
  <c r="Q66" i="9" s="1"/>
  <c r="J66" i="9"/>
  <c r="P65" i="9"/>
  <c r="M65" i="9"/>
  <c r="Q65" i="9" s="1"/>
  <c r="J65" i="9"/>
  <c r="P64" i="9"/>
  <c r="M64" i="9"/>
  <c r="Q64" i="9" s="1"/>
  <c r="J64" i="9"/>
  <c r="P63" i="9"/>
  <c r="M63" i="9"/>
  <c r="Q63" i="9" s="1"/>
  <c r="J63" i="9"/>
  <c r="P62" i="9"/>
  <c r="M62" i="9"/>
  <c r="J62" i="9"/>
  <c r="P61" i="9"/>
  <c r="M61" i="9"/>
  <c r="Q61" i="9" s="1"/>
  <c r="J61" i="9"/>
  <c r="P60" i="9"/>
  <c r="M60" i="9"/>
  <c r="Q60" i="9" s="1"/>
  <c r="J60" i="9"/>
  <c r="O59" i="9"/>
  <c r="N59" i="9"/>
  <c r="L59" i="9"/>
  <c r="K59" i="9"/>
  <c r="M59" i="9" s="1"/>
  <c r="I59" i="9"/>
  <c r="H59" i="9"/>
  <c r="G59" i="9"/>
  <c r="F59" i="9"/>
  <c r="E59" i="9"/>
  <c r="J59" i="9" s="1"/>
  <c r="P58" i="9"/>
  <c r="O58" i="9"/>
  <c r="N58" i="9"/>
  <c r="L58" i="9"/>
  <c r="K58" i="9"/>
  <c r="I58" i="9"/>
  <c r="H58" i="9"/>
  <c r="G58" i="9"/>
  <c r="F58" i="9"/>
  <c r="E58" i="9"/>
  <c r="P56" i="9"/>
  <c r="M56" i="9"/>
  <c r="J56" i="9"/>
  <c r="Q56" i="9" s="1"/>
  <c r="P55" i="9"/>
  <c r="M55" i="9"/>
  <c r="J55" i="9"/>
  <c r="Q55" i="9" s="1"/>
  <c r="P54" i="9"/>
  <c r="M54" i="9"/>
  <c r="J54" i="9"/>
  <c r="Q54" i="9" s="1"/>
  <c r="P53" i="9"/>
  <c r="M53" i="9"/>
  <c r="J53" i="9"/>
  <c r="Q53" i="9" s="1"/>
  <c r="Q52" i="9"/>
  <c r="P52" i="9"/>
  <c r="M52" i="9"/>
  <c r="J52" i="9"/>
  <c r="P51" i="9"/>
  <c r="M51" i="9"/>
  <c r="J51" i="9"/>
  <c r="Q51" i="9" s="1"/>
  <c r="Q50" i="9"/>
  <c r="P50" i="9"/>
  <c r="M50" i="9"/>
  <c r="J50" i="9"/>
  <c r="Q49" i="9"/>
  <c r="P49" i="9"/>
  <c r="M49" i="9"/>
  <c r="J49" i="9"/>
  <c r="Q48" i="9"/>
  <c r="P48" i="9"/>
  <c r="M48" i="9"/>
  <c r="J48" i="9"/>
  <c r="Q47" i="9"/>
  <c r="P47" i="9"/>
  <c r="M47" i="9"/>
  <c r="J47" i="9"/>
  <c r="Q46" i="9"/>
  <c r="P46" i="9"/>
  <c r="M46" i="9"/>
  <c r="J46" i="9"/>
  <c r="Q45" i="9"/>
  <c r="P45" i="9"/>
  <c r="P43" i="9" s="1"/>
  <c r="M45" i="9"/>
  <c r="J45" i="9"/>
  <c r="Q44" i="9"/>
  <c r="J44" i="9"/>
  <c r="O43" i="9"/>
  <c r="N43" i="9"/>
  <c r="M43" i="9"/>
  <c r="L43" i="9"/>
  <c r="K43" i="9"/>
  <c r="I43" i="9"/>
  <c r="I39" i="9" s="1"/>
  <c r="H43" i="9"/>
  <c r="E43" i="9"/>
  <c r="J43" i="9" s="1"/>
  <c r="P42" i="9"/>
  <c r="Q42" i="9" s="1"/>
  <c r="M42" i="9"/>
  <c r="J42" i="9"/>
  <c r="P41" i="9"/>
  <c r="Q41" i="9" s="1"/>
  <c r="M41" i="9"/>
  <c r="J41" i="9"/>
  <c r="O40" i="9"/>
  <c r="N40" i="9"/>
  <c r="P40" i="9" s="1"/>
  <c r="L40" i="9"/>
  <c r="M40" i="9" s="1"/>
  <c r="K40" i="9"/>
  <c r="I40" i="9"/>
  <c r="H40" i="9"/>
  <c r="G40" i="9"/>
  <c r="F40" i="9"/>
  <c r="J40" i="9" s="1"/>
  <c r="E40" i="9"/>
  <c r="O39" i="9"/>
  <c r="N39" i="9"/>
  <c r="P39" i="9" s="1"/>
  <c r="L39" i="9"/>
  <c r="K39" i="9"/>
  <c r="M39" i="9" s="1"/>
  <c r="H39" i="9"/>
  <c r="G39" i="9"/>
  <c r="F39" i="9"/>
  <c r="P37" i="9"/>
  <c r="M37" i="9"/>
  <c r="J37" i="9"/>
  <c r="P36" i="9"/>
  <c r="M36" i="9"/>
  <c r="J36" i="9"/>
  <c r="P35" i="9"/>
  <c r="Q35" i="9" s="1"/>
  <c r="M35" i="9"/>
  <c r="J35" i="9"/>
  <c r="P34" i="9"/>
  <c r="M34" i="9"/>
  <c r="J34" i="9"/>
  <c r="P33" i="9"/>
  <c r="M33" i="9"/>
  <c r="J33" i="9"/>
  <c r="P32" i="9"/>
  <c r="M32" i="9"/>
  <c r="J32" i="9"/>
  <c r="P31" i="9"/>
  <c r="M31" i="9"/>
  <c r="J31" i="9"/>
  <c r="P30" i="9"/>
  <c r="M30" i="9"/>
  <c r="J30" i="9"/>
  <c r="P29" i="9"/>
  <c r="M29" i="9"/>
  <c r="J29" i="9"/>
  <c r="P28" i="9"/>
  <c r="M28" i="9"/>
  <c r="J28" i="9"/>
  <c r="P27" i="9"/>
  <c r="Q27" i="9" s="1"/>
  <c r="M27" i="9"/>
  <c r="J27" i="9"/>
  <c r="P26" i="9"/>
  <c r="M26" i="9"/>
  <c r="J26" i="9"/>
  <c r="P25" i="9"/>
  <c r="M25" i="9"/>
  <c r="M23" i="9" s="1"/>
  <c r="J25" i="9"/>
  <c r="P24" i="9"/>
  <c r="M24" i="9"/>
  <c r="J24" i="9"/>
  <c r="O23" i="9"/>
  <c r="N23" i="9"/>
  <c r="L23" i="9"/>
  <c r="K23" i="9"/>
  <c r="J23" i="9"/>
  <c r="I23" i="9"/>
  <c r="H23" i="9"/>
  <c r="G23" i="9"/>
  <c r="F23" i="9"/>
  <c r="E23" i="9"/>
  <c r="P22" i="9"/>
  <c r="O22" i="9"/>
  <c r="N22" i="9"/>
  <c r="L22" i="9"/>
  <c r="K22" i="9"/>
  <c r="I22" i="9"/>
  <c r="H22" i="9"/>
  <c r="G22" i="9"/>
  <c r="G6" i="9" s="1"/>
  <c r="F22" i="9"/>
  <c r="E22" i="9"/>
  <c r="P21" i="9"/>
  <c r="Q21" i="9" s="1"/>
  <c r="M21" i="9"/>
  <c r="J21" i="9"/>
  <c r="P20" i="9"/>
  <c r="M20" i="9"/>
  <c r="J20" i="9"/>
  <c r="P19" i="9"/>
  <c r="Q19" i="9" s="1"/>
  <c r="M19" i="9"/>
  <c r="J19" i="9"/>
  <c r="P18" i="9"/>
  <c r="Q18" i="9" s="1"/>
  <c r="M18" i="9"/>
  <c r="J18" i="9"/>
  <c r="P17" i="9"/>
  <c r="Q17" i="9" s="1"/>
  <c r="M17" i="9"/>
  <c r="J17" i="9"/>
  <c r="P16" i="9"/>
  <c r="M16" i="9"/>
  <c r="J16" i="9"/>
  <c r="P15" i="9"/>
  <c r="Q15" i="9" s="1"/>
  <c r="M15" i="9"/>
  <c r="J15" i="9"/>
  <c r="P14" i="9"/>
  <c r="Q14" i="9" s="1"/>
  <c r="M14" i="9"/>
  <c r="J14" i="9"/>
  <c r="P13" i="9"/>
  <c r="Q13" i="9" s="1"/>
  <c r="M13" i="9"/>
  <c r="J13" i="9"/>
  <c r="P12" i="9"/>
  <c r="Q12" i="9" s="1"/>
  <c r="M12" i="9"/>
  <c r="J12" i="9"/>
  <c r="P11" i="9"/>
  <c r="Q11" i="9" s="1"/>
  <c r="M11" i="9"/>
  <c r="J11" i="9"/>
  <c r="P10" i="9"/>
  <c r="Q10" i="9" s="1"/>
  <c r="M10" i="9"/>
  <c r="J10" i="9"/>
  <c r="P9" i="9"/>
  <c r="O9" i="9"/>
  <c r="N9" i="9"/>
  <c r="L9" i="9"/>
  <c r="M9" i="9" s="1"/>
  <c r="K9" i="9"/>
  <c r="I9" i="9"/>
  <c r="I7" i="9" s="1"/>
  <c r="H9" i="9"/>
  <c r="H7" i="9" s="1"/>
  <c r="G9" i="9"/>
  <c r="F9" i="9"/>
  <c r="E9" i="9"/>
  <c r="E7" i="9" s="1"/>
  <c r="O8" i="9"/>
  <c r="N8" i="9"/>
  <c r="P8" i="9" s="1"/>
  <c r="M8" i="9"/>
  <c r="L8" i="9"/>
  <c r="K8" i="9"/>
  <c r="I8" i="9"/>
  <c r="I6" i="9" s="1"/>
  <c r="H8" i="9"/>
  <c r="G8" i="9"/>
  <c r="F8" i="9"/>
  <c r="F6" i="9" s="1"/>
  <c r="E8" i="9"/>
  <c r="E6" i="9" s="1"/>
  <c r="O7" i="9"/>
  <c r="N7" i="9"/>
  <c r="P7" i="9" s="1"/>
  <c r="K7" i="9"/>
  <c r="G7" i="9"/>
  <c r="F7" i="9"/>
  <c r="O6" i="9"/>
  <c r="L6" i="9"/>
  <c r="K6" i="9"/>
  <c r="M6" i="9" s="1"/>
  <c r="H6" i="9"/>
  <c r="Q253" i="9" l="1"/>
  <c r="Q240" i="9"/>
  <c r="Q236" i="9"/>
  <c r="Q195" i="9"/>
  <c r="Q200" i="9"/>
  <c r="Q204" i="9"/>
  <c r="Q208" i="9"/>
  <c r="Q122" i="9"/>
  <c r="H4" i="9"/>
  <c r="Q102" i="9"/>
  <c r="Q98" i="9"/>
  <c r="Q228" i="9"/>
  <c r="J136" i="9"/>
  <c r="Q136" i="9" s="1"/>
  <c r="Q138" i="9"/>
  <c r="Q40" i="9"/>
  <c r="I4" i="9"/>
  <c r="J308" i="9"/>
  <c r="Q329" i="9"/>
  <c r="Q328" i="9"/>
  <c r="Q304" i="9"/>
  <c r="Q303" i="9"/>
  <c r="Q288" i="9"/>
  <c r="Q296" i="9"/>
  <c r="Q300" i="9"/>
  <c r="P257" i="9"/>
  <c r="J257" i="9"/>
  <c r="Q270" i="9"/>
  <c r="P256" i="9"/>
  <c r="Q262" i="9"/>
  <c r="J256" i="9"/>
  <c r="Q251" i="9"/>
  <c r="Q243" i="9"/>
  <c r="Q241" i="9"/>
  <c r="J231" i="9"/>
  <c r="Q239" i="9"/>
  <c r="O5" i="9"/>
  <c r="J217" i="9"/>
  <c r="Q214" i="9"/>
  <c r="Q212" i="9"/>
  <c r="Q210" i="9"/>
  <c r="J191" i="9"/>
  <c r="G190" i="9"/>
  <c r="J190" i="9" s="1"/>
  <c r="Q202" i="9"/>
  <c r="Q206" i="9"/>
  <c r="Q196" i="9"/>
  <c r="Q194" i="9"/>
  <c r="Q192" i="9"/>
  <c r="M135" i="9"/>
  <c r="Q120" i="9"/>
  <c r="Q118" i="9"/>
  <c r="O4" i="9"/>
  <c r="J109" i="9"/>
  <c r="Q109" i="9" s="1"/>
  <c r="Q104" i="9"/>
  <c r="Q78" i="9"/>
  <c r="Q76" i="9"/>
  <c r="Q68" i="9"/>
  <c r="Q31" i="9"/>
  <c r="M22" i="9"/>
  <c r="J22" i="9"/>
  <c r="Q24" i="9"/>
  <c r="Q16" i="9"/>
  <c r="Q298" i="9"/>
  <c r="Q297" i="9"/>
  <c r="Q301" i="9"/>
  <c r="Q292" i="9"/>
  <c r="J286" i="9"/>
  <c r="Q293" i="9"/>
  <c r="Q289" i="9"/>
  <c r="Q287" i="9"/>
  <c r="J135" i="9"/>
  <c r="Q135" i="9" s="1"/>
  <c r="Q123" i="9"/>
  <c r="Q121" i="9"/>
  <c r="Q119" i="9"/>
  <c r="Q20" i="9"/>
  <c r="M159" i="9"/>
  <c r="Q185" i="9"/>
  <c r="I5" i="9"/>
  <c r="Q155" i="9"/>
  <c r="Q153" i="9"/>
  <c r="Q151" i="9"/>
  <c r="J96" i="9"/>
  <c r="Q96" i="9" s="1"/>
  <c r="Q106" i="9"/>
  <c r="J85" i="9"/>
  <c r="Q85" i="9" s="1"/>
  <c r="Q62" i="9"/>
  <c r="Q80" i="9"/>
  <c r="Q156" i="9"/>
  <c r="F4" i="9"/>
  <c r="H5" i="9"/>
  <c r="J160" i="9"/>
  <c r="Q160" i="9" s="1"/>
  <c r="G5" i="9"/>
  <c r="J159" i="9"/>
  <c r="Q159" i="9" s="1"/>
  <c r="J278" i="2"/>
  <c r="Q278" i="2" s="1"/>
  <c r="Q286" i="2"/>
  <c r="Q191" i="2"/>
  <c r="J6" i="9"/>
  <c r="E5" i="9"/>
  <c r="J7" i="9"/>
  <c r="Q43" i="9"/>
  <c r="J8" i="9"/>
  <c r="Q8" i="9" s="1"/>
  <c r="K4" i="9"/>
  <c r="J9" i="9"/>
  <c r="Q9" i="9" s="1"/>
  <c r="P23" i="9"/>
  <c r="Q25" i="9"/>
  <c r="Q29" i="9"/>
  <c r="Q33" i="9"/>
  <c r="Q37" i="9"/>
  <c r="J116" i="9"/>
  <c r="Q116" i="9" s="1"/>
  <c r="J148" i="9"/>
  <c r="Q148" i="9" s="1"/>
  <c r="L190" i="9"/>
  <c r="M190" i="9" s="1"/>
  <c r="M198" i="9"/>
  <c r="P216" i="9"/>
  <c r="Q216" i="9" s="1"/>
  <c r="N190" i="9"/>
  <c r="P190" i="9" s="1"/>
  <c r="Q26" i="9"/>
  <c r="Q30" i="9"/>
  <c r="Q34" i="9"/>
  <c r="L7" i="9"/>
  <c r="L5" i="9" s="1"/>
  <c r="K5" i="9"/>
  <c r="N6" i="9"/>
  <c r="Q28" i="9"/>
  <c r="Q32" i="9"/>
  <c r="Q36" i="9"/>
  <c r="E39" i="9"/>
  <c r="J39" i="9" s="1"/>
  <c r="Q39" i="9" s="1"/>
  <c r="J58" i="9"/>
  <c r="M58" i="9"/>
  <c r="P59" i="9"/>
  <c r="Q59" i="9" s="1"/>
  <c r="J117" i="9"/>
  <c r="Q117" i="9" s="1"/>
  <c r="J149" i="9"/>
  <c r="Q149" i="9" s="1"/>
  <c r="Q217" i="9"/>
  <c r="Q191" i="9"/>
  <c r="Q256" i="9"/>
  <c r="Q260" i="9"/>
  <c r="Q264" i="9"/>
  <c r="Q268" i="9"/>
  <c r="Q272" i="9"/>
  <c r="N86" i="9"/>
  <c r="P86" i="9" s="1"/>
  <c r="Q86" i="9" s="1"/>
  <c r="Q184" i="9"/>
  <c r="Q188" i="9"/>
  <c r="Q201" i="9"/>
  <c r="Q205" i="9"/>
  <c r="Q209" i="9"/>
  <c r="Q213" i="9"/>
  <c r="J232" i="9"/>
  <c r="Q232" i="9" s="1"/>
  <c r="P231" i="9"/>
  <c r="Q233" i="9"/>
  <c r="Q259" i="9"/>
  <c r="Q263" i="9"/>
  <c r="Q267" i="9"/>
  <c r="Q271" i="9"/>
  <c r="F278" i="9"/>
  <c r="J278" i="9" s="1"/>
  <c r="Q278" i="9" s="1"/>
  <c r="J307" i="9"/>
  <c r="Q307" i="9" s="1"/>
  <c r="Q183" i="9"/>
  <c r="Q187" i="9"/>
  <c r="J198" i="9"/>
  <c r="Q198" i="9" s="1"/>
  <c r="E277" i="9"/>
  <c r="J277" i="9" s="1"/>
  <c r="Q277" i="9" s="1"/>
  <c r="J285" i="9"/>
  <c r="Q285" i="9" s="1"/>
  <c r="Q308" i="9"/>
  <c r="Q182" i="9"/>
  <c r="Q186" i="9"/>
  <c r="J199" i="9"/>
  <c r="M199" i="9"/>
  <c r="K191" i="9"/>
  <c r="M191" i="9" s="1"/>
  <c r="P199" i="9"/>
  <c r="Q203" i="9"/>
  <c r="Q207" i="9"/>
  <c r="Q211" i="9"/>
  <c r="Q215" i="9"/>
  <c r="Q257" i="9"/>
  <c r="Q261" i="9"/>
  <c r="Q265" i="9"/>
  <c r="Q269" i="9"/>
  <c r="Q273" i="9"/>
  <c r="Q286" i="9"/>
  <c r="P184" i="11"/>
  <c r="Q184" i="11" s="1"/>
  <c r="M184" i="11"/>
  <c r="J184" i="11"/>
  <c r="P183" i="11"/>
  <c r="Q183" i="11" s="1"/>
  <c r="M183" i="11"/>
  <c r="J183" i="11"/>
  <c r="P182" i="11"/>
  <c r="Q182" i="11" s="1"/>
  <c r="M182" i="11"/>
  <c r="J182" i="11"/>
  <c r="P181" i="11"/>
  <c r="Q181" i="11" s="1"/>
  <c r="M181" i="11"/>
  <c r="J181" i="11"/>
  <c r="P180" i="11"/>
  <c r="Q180" i="11" s="1"/>
  <c r="M180" i="11"/>
  <c r="J180" i="11"/>
  <c r="P179" i="11"/>
  <c r="Q179" i="11" s="1"/>
  <c r="M179" i="11"/>
  <c r="J179" i="11"/>
  <c r="P178" i="11"/>
  <c r="Q178" i="11" s="1"/>
  <c r="M178" i="11"/>
  <c r="J178" i="11"/>
  <c r="P177" i="11"/>
  <c r="Q177" i="11" s="1"/>
  <c r="M177" i="11"/>
  <c r="J177" i="11"/>
  <c r="P176" i="11"/>
  <c r="Q176" i="11" s="1"/>
  <c r="M176" i="11"/>
  <c r="J176" i="11"/>
  <c r="P175" i="11"/>
  <c r="Q175" i="11" s="1"/>
  <c r="M175" i="11"/>
  <c r="J175" i="11"/>
  <c r="P174" i="11"/>
  <c r="Q174" i="11" s="1"/>
  <c r="M174" i="11"/>
  <c r="J174" i="11"/>
  <c r="P173" i="11"/>
  <c r="Q173" i="11" s="1"/>
  <c r="M173" i="11"/>
  <c r="J173" i="11"/>
  <c r="P172" i="11"/>
  <c r="Q172" i="11" s="1"/>
  <c r="M172" i="11"/>
  <c r="J172" i="11"/>
  <c r="P171" i="11"/>
  <c r="Q171" i="11" s="1"/>
  <c r="M171" i="11"/>
  <c r="J171" i="11"/>
  <c r="P170" i="11"/>
  <c r="Q170" i="11" s="1"/>
  <c r="M170" i="11"/>
  <c r="J170" i="11"/>
  <c r="P169" i="11"/>
  <c r="Q169" i="11" s="1"/>
  <c r="M169" i="11"/>
  <c r="J169" i="11"/>
  <c r="P168" i="11"/>
  <c r="Q168" i="11" s="1"/>
  <c r="M168" i="11"/>
  <c r="J168" i="11"/>
  <c r="P167" i="11"/>
  <c r="Q167" i="11" s="1"/>
  <c r="M167" i="11"/>
  <c r="J167" i="11"/>
  <c r="P166" i="11"/>
  <c r="Q166" i="11" s="1"/>
  <c r="M166" i="11"/>
  <c r="J166" i="11"/>
  <c r="P165" i="11"/>
  <c r="Q165" i="11" s="1"/>
  <c r="M165" i="11"/>
  <c r="J165" i="11"/>
  <c r="P164" i="11"/>
  <c r="Q164" i="11" s="1"/>
  <c r="M164" i="11"/>
  <c r="J164" i="11"/>
  <c r="P163" i="11"/>
  <c r="Q163" i="11" s="1"/>
  <c r="M163" i="11"/>
  <c r="J163" i="11"/>
  <c r="P162" i="11"/>
  <c r="Q162" i="11" s="1"/>
  <c r="M162" i="11"/>
  <c r="J162" i="11"/>
  <c r="P161" i="11"/>
  <c r="Q161" i="11" s="1"/>
  <c r="M161" i="11"/>
  <c r="J161" i="11"/>
  <c r="O160" i="11"/>
  <c r="N160" i="11"/>
  <c r="P160" i="11" s="1"/>
  <c r="L160" i="11"/>
  <c r="K160" i="11"/>
  <c r="M160" i="11" s="1"/>
  <c r="I160" i="11"/>
  <c r="H160" i="11"/>
  <c r="G160" i="11"/>
  <c r="F160" i="11"/>
  <c r="J160" i="11" s="1"/>
  <c r="E160" i="11"/>
  <c r="O159" i="11"/>
  <c r="P159" i="11" s="1"/>
  <c r="Q159" i="11" s="1"/>
  <c r="N159" i="11"/>
  <c r="L159" i="11"/>
  <c r="K159" i="11"/>
  <c r="M159" i="11" s="1"/>
  <c r="I159" i="11"/>
  <c r="H159" i="11"/>
  <c r="G159" i="11"/>
  <c r="F159" i="11"/>
  <c r="E159" i="11"/>
  <c r="J159" i="11" s="1"/>
  <c r="J185" i="11"/>
  <c r="M185" i="11"/>
  <c r="P185" i="11"/>
  <c r="Q185" i="11"/>
  <c r="J186" i="11"/>
  <c r="M186" i="11"/>
  <c r="P186" i="11"/>
  <c r="Q186" i="11"/>
  <c r="G160" i="1"/>
  <c r="Q58" i="9" l="1"/>
  <c r="F5" i="9"/>
  <c r="J5" i="9" s="1"/>
  <c r="Q231" i="9"/>
  <c r="G4" i="9"/>
  <c r="Q22" i="9"/>
  <c r="Q190" i="9"/>
  <c r="M5" i="9"/>
  <c r="Q199" i="9"/>
  <c r="Q23" i="9"/>
  <c r="M7" i="9"/>
  <c r="Q7" i="9" s="1"/>
  <c r="P6" i="9"/>
  <c r="Q6" i="9" s="1"/>
  <c r="N4" i="9"/>
  <c r="P4" i="9" s="1"/>
  <c r="E4" i="9"/>
  <c r="N5" i="9"/>
  <c r="P5" i="9" s="1"/>
  <c r="L4" i="9"/>
  <c r="M4" i="9" s="1"/>
  <c r="Q160" i="11"/>
  <c r="D319" i="13"/>
  <c r="D311" i="13"/>
  <c r="AB224" i="13"/>
  <c r="D214" i="13"/>
  <c r="D212" i="13"/>
  <c r="AB210" i="13"/>
  <c r="D206" i="13"/>
  <c r="D204" i="13"/>
  <c r="AB202" i="13"/>
  <c r="D132" i="13"/>
  <c r="X150" i="13"/>
  <c r="X132" i="13"/>
  <c r="X130" i="13"/>
  <c r="X128" i="13"/>
  <c r="X126" i="13"/>
  <c r="X124" i="13"/>
  <c r="X120" i="13"/>
  <c r="V171" i="13"/>
  <c r="V167" i="13"/>
  <c r="V163" i="13"/>
  <c r="V150" i="13"/>
  <c r="V145" i="13"/>
  <c r="V141" i="13"/>
  <c r="V137" i="13"/>
  <c r="V132" i="13"/>
  <c r="V130" i="13"/>
  <c r="V128" i="13"/>
  <c r="V126" i="13"/>
  <c r="V124" i="13"/>
  <c r="V122" i="13"/>
  <c r="V120" i="13"/>
  <c r="P336" i="5"/>
  <c r="M336" i="5"/>
  <c r="J336" i="5"/>
  <c r="P335" i="5"/>
  <c r="Q335" i="5" s="1"/>
  <c r="M335" i="5"/>
  <c r="J335" i="5"/>
  <c r="P334" i="5"/>
  <c r="M334" i="5"/>
  <c r="J334" i="5"/>
  <c r="P333" i="5"/>
  <c r="M333" i="5"/>
  <c r="J333" i="5"/>
  <c r="P332" i="5"/>
  <c r="M332" i="5"/>
  <c r="J332" i="5"/>
  <c r="P331" i="5"/>
  <c r="Q331" i="5" s="1"/>
  <c r="M331" i="5"/>
  <c r="J331" i="5"/>
  <c r="P330" i="5"/>
  <c r="M330" i="5"/>
  <c r="J330" i="5"/>
  <c r="P329" i="5"/>
  <c r="M329" i="5"/>
  <c r="J329" i="5"/>
  <c r="P328" i="5"/>
  <c r="M328" i="5"/>
  <c r="J328" i="5"/>
  <c r="P327" i="5"/>
  <c r="Q327" i="5" s="1"/>
  <c r="M327" i="5"/>
  <c r="J327" i="5"/>
  <c r="P326" i="5"/>
  <c r="M326" i="5"/>
  <c r="J326" i="5"/>
  <c r="P325" i="5"/>
  <c r="M325" i="5"/>
  <c r="J325" i="5"/>
  <c r="P324" i="5"/>
  <c r="M324" i="5"/>
  <c r="J324" i="5"/>
  <c r="P323" i="5"/>
  <c r="Q323" i="5" s="1"/>
  <c r="M323" i="5"/>
  <c r="J323" i="5"/>
  <c r="P322" i="5"/>
  <c r="M322" i="5"/>
  <c r="J322" i="5"/>
  <c r="P321" i="5"/>
  <c r="M321" i="5"/>
  <c r="J321" i="5"/>
  <c r="P320" i="5"/>
  <c r="M320" i="5"/>
  <c r="J320" i="5"/>
  <c r="P319" i="5"/>
  <c r="Q319" i="5" s="1"/>
  <c r="M319" i="5"/>
  <c r="J319" i="5"/>
  <c r="P318" i="5"/>
  <c r="M318" i="5"/>
  <c r="J318" i="5"/>
  <c r="P317" i="5"/>
  <c r="M317" i="5"/>
  <c r="J317" i="5"/>
  <c r="P316" i="5"/>
  <c r="M316" i="5"/>
  <c r="J316" i="5"/>
  <c r="P315" i="5"/>
  <c r="Q315" i="5" s="1"/>
  <c r="M315" i="5"/>
  <c r="J315" i="5"/>
  <c r="P314" i="5"/>
  <c r="M314" i="5"/>
  <c r="J314" i="5"/>
  <c r="P313" i="5"/>
  <c r="M313" i="5"/>
  <c r="J313" i="5"/>
  <c r="P312" i="5"/>
  <c r="M312" i="5"/>
  <c r="J312" i="5"/>
  <c r="P311" i="5"/>
  <c r="Q311" i="5" s="1"/>
  <c r="M311" i="5"/>
  <c r="J311" i="5"/>
  <c r="P310" i="5"/>
  <c r="M310" i="5"/>
  <c r="J310" i="5"/>
  <c r="P309" i="5"/>
  <c r="M309" i="5"/>
  <c r="J309" i="5"/>
  <c r="O308" i="5"/>
  <c r="N308" i="5"/>
  <c r="P308" i="5" s="1"/>
  <c r="L308" i="5"/>
  <c r="K308" i="5"/>
  <c r="I308" i="5"/>
  <c r="H308" i="5"/>
  <c r="G308" i="5"/>
  <c r="F308" i="5"/>
  <c r="E308" i="5"/>
  <c r="O307" i="5"/>
  <c r="O277" i="5" s="1"/>
  <c r="N307" i="5"/>
  <c r="L307" i="5"/>
  <c r="K307" i="5"/>
  <c r="M307" i="5" s="1"/>
  <c r="I307" i="5"/>
  <c r="H307" i="5"/>
  <c r="G307" i="5"/>
  <c r="F307" i="5"/>
  <c r="E307" i="5"/>
  <c r="J307" i="5" s="1"/>
  <c r="P306" i="5"/>
  <c r="M306" i="5"/>
  <c r="J306" i="5"/>
  <c r="P305" i="5"/>
  <c r="Q305" i="5" s="1"/>
  <c r="M305" i="5"/>
  <c r="J305" i="5"/>
  <c r="P304" i="5"/>
  <c r="M304" i="5"/>
  <c r="J304" i="5"/>
  <c r="P303" i="5"/>
  <c r="Q303" i="5" s="1"/>
  <c r="M303" i="5"/>
  <c r="J303" i="5"/>
  <c r="P302" i="5"/>
  <c r="M302" i="5"/>
  <c r="J302" i="5"/>
  <c r="P301" i="5"/>
  <c r="Q301" i="5" s="1"/>
  <c r="M301" i="5"/>
  <c r="J301" i="5"/>
  <c r="P300" i="5"/>
  <c r="M300" i="5"/>
  <c r="J300" i="5"/>
  <c r="P299" i="5"/>
  <c r="Q299" i="5" s="1"/>
  <c r="M299" i="5"/>
  <c r="J299" i="5"/>
  <c r="P298" i="5"/>
  <c r="M298" i="5"/>
  <c r="J298" i="5"/>
  <c r="P297" i="5"/>
  <c r="Q297" i="5" s="1"/>
  <c r="M297" i="5"/>
  <c r="J297" i="5"/>
  <c r="P296" i="5"/>
  <c r="M296" i="5"/>
  <c r="J296" i="5"/>
  <c r="P295" i="5"/>
  <c r="Q295" i="5" s="1"/>
  <c r="M295" i="5"/>
  <c r="J295" i="5"/>
  <c r="P294" i="5"/>
  <c r="M294" i="5"/>
  <c r="J294" i="5"/>
  <c r="P293" i="5"/>
  <c r="Q293" i="5" s="1"/>
  <c r="M293" i="5"/>
  <c r="J293" i="5"/>
  <c r="P292" i="5"/>
  <c r="M292" i="5"/>
  <c r="J292" i="5"/>
  <c r="P291" i="5"/>
  <c r="Q291" i="5" s="1"/>
  <c r="M291" i="5"/>
  <c r="J291" i="5"/>
  <c r="P290" i="5"/>
  <c r="M290" i="5"/>
  <c r="J290" i="5"/>
  <c r="P289" i="5"/>
  <c r="Q289" i="5" s="1"/>
  <c r="M289" i="5"/>
  <c r="J289" i="5"/>
  <c r="P288" i="5"/>
  <c r="M288" i="5"/>
  <c r="J288" i="5"/>
  <c r="P287" i="5"/>
  <c r="Q287" i="5" s="1"/>
  <c r="M287" i="5"/>
  <c r="J287" i="5"/>
  <c r="P286" i="5"/>
  <c r="O286" i="5"/>
  <c r="N286" i="5"/>
  <c r="L286" i="5"/>
  <c r="L278" i="5" s="1"/>
  <c r="K286" i="5"/>
  <c r="I286" i="5"/>
  <c r="I278" i="5" s="1"/>
  <c r="H286" i="5"/>
  <c r="H278" i="5" s="1"/>
  <c r="G286" i="5"/>
  <c r="F286" i="5"/>
  <c r="E286" i="5"/>
  <c r="O285" i="5"/>
  <c r="N285" i="5"/>
  <c r="M285" i="5"/>
  <c r="L285" i="5"/>
  <c r="K285" i="5"/>
  <c r="I285" i="5"/>
  <c r="I277" i="5" s="1"/>
  <c r="H285" i="5"/>
  <c r="G285" i="5"/>
  <c r="F285" i="5"/>
  <c r="F277" i="5" s="1"/>
  <c r="E285" i="5"/>
  <c r="E277" i="5" s="1"/>
  <c r="J277" i="5" s="1"/>
  <c r="P284" i="5"/>
  <c r="M284" i="5"/>
  <c r="J284" i="5"/>
  <c r="P283" i="5"/>
  <c r="Q283" i="5" s="1"/>
  <c r="M283" i="5"/>
  <c r="J283" i="5"/>
  <c r="P282" i="5"/>
  <c r="M282" i="5"/>
  <c r="J282" i="5"/>
  <c r="P281" i="5"/>
  <c r="M281" i="5"/>
  <c r="J281" i="5"/>
  <c r="P280" i="5"/>
  <c r="M280" i="5"/>
  <c r="J280" i="5"/>
  <c r="P279" i="5"/>
  <c r="Q279" i="5" s="1"/>
  <c r="M279" i="5"/>
  <c r="J279" i="5"/>
  <c r="O278" i="5"/>
  <c r="N278" i="5"/>
  <c r="P278" i="5" s="1"/>
  <c r="F278" i="5"/>
  <c r="L277" i="5"/>
  <c r="K277" i="5"/>
  <c r="M277" i="5" s="1"/>
  <c r="H277" i="5"/>
  <c r="G277" i="5"/>
  <c r="P275" i="5"/>
  <c r="Q275" i="5" s="1"/>
  <c r="R274" i="13" s="1"/>
  <c r="J275" i="5"/>
  <c r="P274" i="5"/>
  <c r="M274" i="5"/>
  <c r="J274" i="5"/>
  <c r="P273" i="5"/>
  <c r="M273" i="5"/>
  <c r="J273" i="5"/>
  <c r="P272" i="5"/>
  <c r="Q272" i="5" s="1"/>
  <c r="M272" i="5"/>
  <c r="J272" i="5"/>
  <c r="P271" i="5"/>
  <c r="M271" i="5"/>
  <c r="J271" i="5"/>
  <c r="P270" i="5"/>
  <c r="M270" i="5"/>
  <c r="J270" i="5"/>
  <c r="P269" i="5"/>
  <c r="M269" i="5"/>
  <c r="J269" i="5"/>
  <c r="P268" i="5"/>
  <c r="Q268" i="5" s="1"/>
  <c r="M268" i="5"/>
  <c r="J268" i="5"/>
  <c r="P267" i="5"/>
  <c r="M267" i="5"/>
  <c r="J267" i="5"/>
  <c r="P266" i="5"/>
  <c r="M266" i="5"/>
  <c r="J266" i="5"/>
  <c r="P265" i="5"/>
  <c r="M265" i="5"/>
  <c r="J265" i="5"/>
  <c r="P264" i="5"/>
  <c r="Q264" i="5" s="1"/>
  <c r="M264" i="5"/>
  <c r="J264" i="5"/>
  <c r="P263" i="5"/>
  <c r="M263" i="5"/>
  <c r="J263" i="5"/>
  <c r="P262" i="5"/>
  <c r="M262" i="5"/>
  <c r="J262" i="5"/>
  <c r="P261" i="5"/>
  <c r="M261" i="5"/>
  <c r="J261" i="5"/>
  <c r="P260" i="5"/>
  <c r="M260" i="5"/>
  <c r="J260" i="5"/>
  <c r="P259" i="5"/>
  <c r="M259" i="5"/>
  <c r="P258" i="5"/>
  <c r="M258" i="5"/>
  <c r="J258" i="5"/>
  <c r="O257" i="5"/>
  <c r="N257" i="5"/>
  <c r="L257" i="5"/>
  <c r="K257" i="5"/>
  <c r="M257" i="5" s="1"/>
  <c r="I257" i="5"/>
  <c r="H257" i="5"/>
  <c r="G257" i="5"/>
  <c r="F257" i="5"/>
  <c r="E257" i="5"/>
  <c r="O256" i="5"/>
  <c r="P256" i="5" s="1"/>
  <c r="N256" i="5"/>
  <c r="L256" i="5"/>
  <c r="K256" i="5"/>
  <c r="M256" i="5" s="1"/>
  <c r="I256" i="5"/>
  <c r="H256" i="5"/>
  <c r="G256" i="5"/>
  <c r="F256" i="5"/>
  <c r="E256" i="5"/>
  <c r="P254" i="5"/>
  <c r="M254" i="5"/>
  <c r="J254" i="5"/>
  <c r="Q254" i="5" s="1"/>
  <c r="R253" i="13" s="1"/>
  <c r="Q253" i="5"/>
  <c r="P253" i="5"/>
  <c r="M253" i="5"/>
  <c r="J253" i="5"/>
  <c r="P252" i="5"/>
  <c r="M252" i="5"/>
  <c r="J252" i="5"/>
  <c r="Q252" i="5" s="1"/>
  <c r="R251" i="13" s="1"/>
  <c r="Q251" i="5"/>
  <c r="P251" i="5"/>
  <c r="M251" i="5"/>
  <c r="J251" i="5"/>
  <c r="P250" i="5"/>
  <c r="M250" i="5"/>
  <c r="J250" i="5"/>
  <c r="Q250" i="5" s="1"/>
  <c r="R249" i="13" s="1"/>
  <c r="Q249" i="5"/>
  <c r="P249" i="5"/>
  <c r="M249" i="5"/>
  <c r="J249" i="5"/>
  <c r="P248" i="5"/>
  <c r="M248" i="5"/>
  <c r="J248" i="5"/>
  <c r="Q248" i="5" s="1"/>
  <c r="R247" i="13" s="1"/>
  <c r="Q247" i="5"/>
  <c r="P247" i="5"/>
  <c r="M247" i="5"/>
  <c r="J247" i="5"/>
  <c r="P246" i="5"/>
  <c r="M246" i="5"/>
  <c r="J246" i="5"/>
  <c r="Q246" i="5" s="1"/>
  <c r="R245" i="13" s="1"/>
  <c r="Q245" i="5"/>
  <c r="P245" i="5"/>
  <c r="M245" i="5"/>
  <c r="J245" i="5"/>
  <c r="P244" i="5"/>
  <c r="M244" i="5"/>
  <c r="J244" i="5"/>
  <c r="Q244" i="5" s="1"/>
  <c r="R243" i="13" s="1"/>
  <c r="Q243" i="5"/>
  <c r="P243" i="5"/>
  <c r="M243" i="5"/>
  <c r="J243" i="5"/>
  <c r="P242" i="5"/>
  <c r="M242" i="5"/>
  <c r="J242" i="5"/>
  <c r="Q242" i="5" s="1"/>
  <c r="R241" i="13" s="1"/>
  <c r="Q241" i="5"/>
  <c r="P241" i="5"/>
  <c r="M241" i="5"/>
  <c r="J241" i="5"/>
  <c r="P240" i="5"/>
  <c r="M240" i="5"/>
  <c r="J240" i="5"/>
  <c r="Q240" i="5" s="1"/>
  <c r="R239" i="13" s="1"/>
  <c r="Q239" i="5"/>
  <c r="P239" i="5"/>
  <c r="M239" i="5"/>
  <c r="J239" i="5"/>
  <c r="P238" i="5"/>
  <c r="M238" i="5"/>
  <c r="J238" i="5"/>
  <c r="Q238" i="5" s="1"/>
  <c r="R237" i="13" s="1"/>
  <c r="Q237" i="5"/>
  <c r="P237" i="5"/>
  <c r="M237" i="5"/>
  <c r="J237" i="5"/>
  <c r="P236" i="5"/>
  <c r="M236" i="5"/>
  <c r="J236" i="5"/>
  <c r="Q236" i="5" s="1"/>
  <c r="R235" i="13" s="1"/>
  <c r="Q235" i="5"/>
  <c r="P235" i="5"/>
  <c r="M235" i="5"/>
  <c r="J235" i="5"/>
  <c r="P234" i="5"/>
  <c r="M234" i="5"/>
  <c r="J234" i="5"/>
  <c r="Q234" i="5" s="1"/>
  <c r="R233" i="13" s="1"/>
  <c r="Q233" i="5"/>
  <c r="P233" i="5"/>
  <c r="P231" i="5" s="1"/>
  <c r="M233" i="5"/>
  <c r="J233" i="5"/>
  <c r="P232" i="5"/>
  <c r="O232" i="5"/>
  <c r="N232" i="5"/>
  <c r="M232" i="5"/>
  <c r="L232" i="5"/>
  <c r="K232" i="5"/>
  <c r="I232" i="5"/>
  <c r="H232" i="5"/>
  <c r="G232" i="5"/>
  <c r="F232" i="5"/>
  <c r="E232" i="5"/>
  <c r="Q231" i="5"/>
  <c r="O231" i="5"/>
  <c r="N231" i="5"/>
  <c r="M231" i="5"/>
  <c r="L231" i="5"/>
  <c r="K231" i="5"/>
  <c r="I231" i="5"/>
  <c r="H231" i="5"/>
  <c r="G231" i="5"/>
  <c r="F231" i="5"/>
  <c r="E231" i="5"/>
  <c r="J231" i="5" s="1"/>
  <c r="P229" i="5"/>
  <c r="M229" i="5"/>
  <c r="J229" i="5"/>
  <c r="P228" i="5"/>
  <c r="M228" i="5"/>
  <c r="J228" i="5"/>
  <c r="P227" i="5"/>
  <c r="M227" i="5"/>
  <c r="J227" i="5"/>
  <c r="P226" i="5"/>
  <c r="M226" i="5"/>
  <c r="J226" i="5"/>
  <c r="P225" i="5"/>
  <c r="M225" i="5"/>
  <c r="J225" i="5"/>
  <c r="P224" i="5"/>
  <c r="M224" i="5"/>
  <c r="J224" i="5"/>
  <c r="P223" i="5"/>
  <c r="M223" i="5"/>
  <c r="J223" i="5"/>
  <c r="P222" i="5"/>
  <c r="M222" i="5"/>
  <c r="J222" i="5"/>
  <c r="P221" i="5"/>
  <c r="Q221" i="5" s="1"/>
  <c r="M221" i="5"/>
  <c r="J221" i="5"/>
  <c r="P220" i="5"/>
  <c r="M220" i="5"/>
  <c r="J220" i="5"/>
  <c r="P219" i="5"/>
  <c r="M219" i="5"/>
  <c r="J219" i="5"/>
  <c r="P218" i="5"/>
  <c r="M218" i="5"/>
  <c r="J218" i="5"/>
  <c r="O217" i="5"/>
  <c r="N217" i="5"/>
  <c r="L217" i="5"/>
  <c r="K217" i="5"/>
  <c r="M217" i="5" s="1"/>
  <c r="I217" i="5"/>
  <c r="H217" i="5"/>
  <c r="G217" i="5"/>
  <c r="F217" i="5"/>
  <c r="E217" i="5"/>
  <c r="O216" i="5"/>
  <c r="N216" i="5"/>
  <c r="L216" i="5"/>
  <c r="K216" i="5"/>
  <c r="M216" i="5" s="1"/>
  <c r="I216" i="5"/>
  <c r="H216" i="5"/>
  <c r="H190" i="5" s="1"/>
  <c r="G216" i="5"/>
  <c r="F216" i="5"/>
  <c r="E216" i="5"/>
  <c r="J216" i="5" s="1"/>
  <c r="P215" i="5"/>
  <c r="M215" i="5"/>
  <c r="J215" i="5"/>
  <c r="Q214" i="5"/>
  <c r="P214" i="5"/>
  <c r="M214" i="5"/>
  <c r="J214" i="5"/>
  <c r="P213" i="5"/>
  <c r="M213" i="5"/>
  <c r="J213" i="5"/>
  <c r="Q213" i="5" s="1"/>
  <c r="R212" i="13" s="1"/>
  <c r="Q212" i="5"/>
  <c r="P212" i="5"/>
  <c r="M212" i="5"/>
  <c r="J212" i="5"/>
  <c r="P211" i="5"/>
  <c r="M211" i="5"/>
  <c r="J211" i="5"/>
  <c r="Q211" i="5" s="1"/>
  <c r="R210" i="13" s="1"/>
  <c r="Q210" i="5"/>
  <c r="P210" i="5"/>
  <c r="M210" i="5"/>
  <c r="J210" i="5"/>
  <c r="P209" i="5"/>
  <c r="M209" i="5"/>
  <c r="J209" i="5"/>
  <c r="Q208" i="5"/>
  <c r="P208" i="5"/>
  <c r="M208" i="5"/>
  <c r="J208" i="5"/>
  <c r="P207" i="5"/>
  <c r="M207" i="5"/>
  <c r="J207" i="5"/>
  <c r="Q206" i="5"/>
  <c r="P206" i="5"/>
  <c r="M206" i="5"/>
  <c r="J206" i="5"/>
  <c r="P205" i="5"/>
  <c r="M205" i="5"/>
  <c r="J205" i="5"/>
  <c r="Q204" i="5"/>
  <c r="P204" i="5"/>
  <c r="M204" i="5"/>
  <c r="J204" i="5"/>
  <c r="P203" i="5"/>
  <c r="M203" i="5"/>
  <c r="J203" i="5"/>
  <c r="Q202" i="5"/>
  <c r="P202" i="5"/>
  <c r="M202" i="5"/>
  <c r="J202" i="5"/>
  <c r="P201" i="5"/>
  <c r="Q201" i="5" s="1"/>
  <c r="R200" i="13" s="1"/>
  <c r="M201" i="5"/>
  <c r="J201" i="5"/>
  <c r="Q200" i="5"/>
  <c r="P200" i="5"/>
  <c r="M200" i="5"/>
  <c r="J200" i="5"/>
  <c r="O199" i="5"/>
  <c r="P199" i="5" s="1"/>
  <c r="N199" i="5"/>
  <c r="M199" i="5"/>
  <c r="L199" i="5"/>
  <c r="L191" i="5" s="1"/>
  <c r="K199" i="5"/>
  <c r="I199" i="5"/>
  <c r="I191" i="5" s="1"/>
  <c r="H199" i="5"/>
  <c r="H191" i="5" s="1"/>
  <c r="G199" i="5"/>
  <c r="F199" i="5"/>
  <c r="E199" i="5"/>
  <c r="O198" i="5"/>
  <c r="N198" i="5"/>
  <c r="M198" i="5"/>
  <c r="L198" i="5"/>
  <c r="K198" i="5"/>
  <c r="I198" i="5"/>
  <c r="I190" i="5" s="1"/>
  <c r="H198" i="5"/>
  <c r="G198" i="5"/>
  <c r="F198" i="5"/>
  <c r="E198" i="5"/>
  <c r="P197" i="5"/>
  <c r="M197" i="5"/>
  <c r="J197" i="5"/>
  <c r="P196" i="5"/>
  <c r="M196" i="5"/>
  <c r="J196" i="5"/>
  <c r="P195" i="5"/>
  <c r="M195" i="5"/>
  <c r="J195" i="5"/>
  <c r="P194" i="5"/>
  <c r="M194" i="5"/>
  <c r="J194" i="5"/>
  <c r="P193" i="5"/>
  <c r="M193" i="5"/>
  <c r="J193" i="5"/>
  <c r="P192" i="5"/>
  <c r="M192" i="5"/>
  <c r="J192" i="5"/>
  <c r="N191" i="5"/>
  <c r="K191" i="5"/>
  <c r="M191" i="5" s="1"/>
  <c r="F191" i="5"/>
  <c r="L190" i="5"/>
  <c r="K190" i="5"/>
  <c r="M190" i="5" s="1"/>
  <c r="G190" i="5"/>
  <c r="F190" i="5"/>
  <c r="P188" i="5"/>
  <c r="M188" i="5"/>
  <c r="J188" i="5"/>
  <c r="P187" i="5"/>
  <c r="Q187" i="5" s="1"/>
  <c r="M187" i="5"/>
  <c r="J187" i="5"/>
  <c r="P186" i="5"/>
  <c r="M186" i="5"/>
  <c r="J186" i="5"/>
  <c r="P185" i="5"/>
  <c r="M185" i="5"/>
  <c r="J185" i="5"/>
  <c r="P184" i="5"/>
  <c r="M184" i="5"/>
  <c r="J184" i="5"/>
  <c r="Q184" i="5" s="1"/>
  <c r="R183" i="13" s="1"/>
  <c r="Q183" i="5"/>
  <c r="P183" i="5"/>
  <c r="M183" i="5"/>
  <c r="J183" i="5"/>
  <c r="P182" i="5"/>
  <c r="M182" i="5"/>
  <c r="J182" i="5"/>
  <c r="Q182" i="5" s="1"/>
  <c r="R181" i="13" s="1"/>
  <c r="Q181" i="5"/>
  <c r="P181" i="5"/>
  <c r="M181" i="5"/>
  <c r="J181" i="5"/>
  <c r="Q180" i="5"/>
  <c r="R179" i="13" s="1"/>
  <c r="P180" i="5"/>
  <c r="M180" i="5"/>
  <c r="J180" i="5"/>
  <c r="Q179" i="5"/>
  <c r="P179" i="5"/>
  <c r="M179" i="5"/>
  <c r="J179" i="5"/>
  <c r="P178" i="5"/>
  <c r="M178" i="5"/>
  <c r="J178" i="5"/>
  <c r="Q178" i="5" s="1"/>
  <c r="R177" i="13" s="1"/>
  <c r="Q177" i="5"/>
  <c r="P177" i="5"/>
  <c r="M177" i="5"/>
  <c r="J177" i="5"/>
  <c r="P176" i="5"/>
  <c r="M176" i="5"/>
  <c r="J176" i="5"/>
  <c r="Q176" i="5" s="1"/>
  <c r="R175" i="13" s="1"/>
  <c r="Q175" i="5"/>
  <c r="P175" i="5"/>
  <c r="M175" i="5"/>
  <c r="J175" i="5"/>
  <c r="P174" i="5"/>
  <c r="M174" i="5"/>
  <c r="J174" i="5"/>
  <c r="Q174" i="5" s="1"/>
  <c r="R173" i="13" s="1"/>
  <c r="Q173" i="5"/>
  <c r="P173" i="5"/>
  <c r="M173" i="5"/>
  <c r="J173" i="5"/>
  <c r="P172" i="5"/>
  <c r="M172" i="5"/>
  <c r="J172" i="5"/>
  <c r="P171" i="5"/>
  <c r="M171" i="5"/>
  <c r="J171" i="5"/>
  <c r="Q171" i="5" s="1"/>
  <c r="P170" i="5"/>
  <c r="M170" i="5"/>
  <c r="J170" i="5"/>
  <c r="Q170" i="5" s="1"/>
  <c r="R169" i="13" s="1"/>
  <c r="Q169" i="5"/>
  <c r="P169" i="5"/>
  <c r="M169" i="5"/>
  <c r="J169" i="5"/>
  <c r="P168" i="5"/>
  <c r="M168" i="5"/>
  <c r="J168" i="5"/>
  <c r="Q168" i="5" s="1"/>
  <c r="R167" i="13" s="1"/>
  <c r="Q167" i="5"/>
  <c r="P167" i="5"/>
  <c r="M167" i="5"/>
  <c r="J167" i="5"/>
  <c r="P166" i="5"/>
  <c r="M166" i="5"/>
  <c r="J166" i="5"/>
  <c r="Q166" i="5" s="1"/>
  <c r="R165" i="13" s="1"/>
  <c r="Q165" i="5"/>
  <c r="P165" i="5"/>
  <c r="M165" i="5"/>
  <c r="J165" i="5"/>
  <c r="P164" i="5"/>
  <c r="M164" i="5"/>
  <c r="J164" i="5"/>
  <c r="Q164" i="5" s="1"/>
  <c r="R163" i="13" s="1"/>
  <c r="P163" i="5"/>
  <c r="M163" i="5"/>
  <c r="J163" i="5"/>
  <c r="Q163" i="5" s="1"/>
  <c r="P162" i="5"/>
  <c r="M162" i="5"/>
  <c r="J162" i="5"/>
  <c r="Q162" i="5" s="1"/>
  <c r="R161" i="13" s="1"/>
  <c r="Q161" i="5"/>
  <c r="P161" i="5"/>
  <c r="M161" i="5"/>
  <c r="J161" i="5"/>
  <c r="O160" i="5"/>
  <c r="N160" i="5"/>
  <c r="L160" i="5"/>
  <c r="K160" i="5"/>
  <c r="M160" i="5" s="1"/>
  <c r="I160" i="5"/>
  <c r="H160" i="5"/>
  <c r="G160" i="5"/>
  <c r="F160" i="5"/>
  <c r="E160" i="5"/>
  <c r="O159" i="5"/>
  <c r="N159" i="5"/>
  <c r="L159" i="5"/>
  <c r="K159" i="5"/>
  <c r="M159" i="5" s="1"/>
  <c r="I159" i="5"/>
  <c r="H159" i="5"/>
  <c r="G159" i="5"/>
  <c r="F159" i="5"/>
  <c r="E159" i="5"/>
  <c r="P157" i="5"/>
  <c r="M157" i="5"/>
  <c r="J157" i="5"/>
  <c r="P156" i="5"/>
  <c r="M156" i="5"/>
  <c r="J156" i="5"/>
  <c r="P155" i="5"/>
  <c r="M155" i="5"/>
  <c r="J155" i="5"/>
  <c r="P154" i="5"/>
  <c r="M154" i="5"/>
  <c r="J154" i="5"/>
  <c r="P153" i="5"/>
  <c r="M153" i="5"/>
  <c r="J153" i="5"/>
  <c r="P152" i="5"/>
  <c r="M152" i="5"/>
  <c r="J152" i="5"/>
  <c r="P151" i="5"/>
  <c r="M151" i="5"/>
  <c r="Q151" i="5" s="1"/>
  <c r="J151" i="5"/>
  <c r="P150" i="5"/>
  <c r="M150" i="5"/>
  <c r="J150" i="5"/>
  <c r="O149" i="5"/>
  <c r="N149" i="5"/>
  <c r="P149" i="5" s="1"/>
  <c r="M149" i="5"/>
  <c r="L149" i="5"/>
  <c r="K149" i="5"/>
  <c r="I149" i="5"/>
  <c r="H149" i="5"/>
  <c r="G149" i="5"/>
  <c r="F149" i="5"/>
  <c r="E149" i="5"/>
  <c r="O148" i="5"/>
  <c r="N148" i="5"/>
  <c r="P148" i="5" s="1"/>
  <c r="L148" i="5"/>
  <c r="K148" i="5"/>
  <c r="I148" i="5"/>
  <c r="H148" i="5"/>
  <c r="G148" i="5"/>
  <c r="F148" i="5"/>
  <c r="E148" i="5"/>
  <c r="P146" i="5"/>
  <c r="M146" i="5"/>
  <c r="J146" i="5"/>
  <c r="Q146" i="5" s="1"/>
  <c r="R145" i="13" s="1"/>
  <c r="Q145" i="5"/>
  <c r="P145" i="5"/>
  <c r="M145" i="5"/>
  <c r="J145" i="5"/>
  <c r="P144" i="5"/>
  <c r="M144" i="5"/>
  <c r="J144" i="5"/>
  <c r="Q144" i="5" s="1"/>
  <c r="R143" i="13" s="1"/>
  <c r="Q143" i="5"/>
  <c r="P143" i="5"/>
  <c r="M143" i="5"/>
  <c r="J143" i="5"/>
  <c r="P142" i="5"/>
  <c r="M142" i="5"/>
  <c r="J142" i="5"/>
  <c r="Q142" i="5" s="1"/>
  <c r="R141" i="13" s="1"/>
  <c r="Q141" i="5"/>
  <c r="P141" i="5"/>
  <c r="M141" i="5"/>
  <c r="J141" i="5"/>
  <c r="P140" i="5"/>
  <c r="M140" i="5"/>
  <c r="J140" i="5"/>
  <c r="Q140" i="5" s="1"/>
  <c r="R139" i="13" s="1"/>
  <c r="Q139" i="5"/>
  <c r="P139" i="5"/>
  <c r="M139" i="5"/>
  <c r="J139" i="5"/>
  <c r="P138" i="5"/>
  <c r="M138" i="5"/>
  <c r="J138" i="5"/>
  <c r="Q137" i="5"/>
  <c r="P137" i="5"/>
  <c r="M137" i="5"/>
  <c r="J137" i="5"/>
  <c r="O136" i="5"/>
  <c r="P136" i="5" s="1"/>
  <c r="N136" i="5"/>
  <c r="L136" i="5"/>
  <c r="K136" i="5"/>
  <c r="M136" i="5" s="1"/>
  <c r="I136" i="5"/>
  <c r="I5" i="5" s="1"/>
  <c r="H136" i="5"/>
  <c r="G136" i="5"/>
  <c r="F136" i="5"/>
  <c r="E136" i="5"/>
  <c r="O135" i="5"/>
  <c r="N135" i="5"/>
  <c r="P135" i="5" s="1"/>
  <c r="L135" i="5"/>
  <c r="M135" i="5" s="1"/>
  <c r="K135" i="5"/>
  <c r="I135" i="5"/>
  <c r="H135" i="5"/>
  <c r="G135" i="5"/>
  <c r="F135" i="5"/>
  <c r="E135" i="5"/>
  <c r="P133" i="5"/>
  <c r="M133" i="5"/>
  <c r="J133" i="5"/>
  <c r="P132" i="5"/>
  <c r="M132" i="5"/>
  <c r="J132" i="5"/>
  <c r="P131" i="5"/>
  <c r="M131" i="5"/>
  <c r="Q131" i="5" s="1"/>
  <c r="J131" i="5"/>
  <c r="P130" i="5"/>
  <c r="M130" i="5"/>
  <c r="Q130" i="5" s="1"/>
  <c r="J130" i="5"/>
  <c r="P129" i="5"/>
  <c r="M129" i="5"/>
  <c r="J129" i="5"/>
  <c r="P128" i="5"/>
  <c r="M128" i="5"/>
  <c r="J128" i="5"/>
  <c r="P127" i="5"/>
  <c r="M127" i="5"/>
  <c r="J127" i="5"/>
  <c r="P126" i="5"/>
  <c r="M126" i="5"/>
  <c r="Q126" i="5" s="1"/>
  <c r="J126" i="5"/>
  <c r="P125" i="5"/>
  <c r="M125" i="5"/>
  <c r="J125" i="5"/>
  <c r="P124" i="5"/>
  <c r="M124" i="5"/>
  <c r="J124" i="5"/>
  <c r="P123" i="5"/>
  <c r="M123" i="5"/>
  <c r="J123" i="5"/>
  <c r="P122" i="5"/>
  <c r="M122" i="5"/>
  <c r="Q122" i="5" s="1"/>
  <c r="J122" i="5"/>
  <c r="P121" i="5"/>
  <c r="M121" i="5"/>
  <c r="J121" i="5"/>
  <c r="P120" i="5"/>
  <c r="M120" i="5"/>
  <c r="J120" i="5"/>
  <c r="P119" i="5"/>
  <c r="M119" i="5"/>
  <c r="J119" i="5"/>
  <c r="P118" i="5"/>
  <c r="M118" i="5"/>
  <c r="Q118" i="5" s="1"/>
  <c r="J118" i="5"/>
  <c r="O117" i="5"/>
  <c r="N117" i="5"/>
  <c r="L117" i="5"/>
  <c r="K117" i="5"/>
  <c r="M117" i="5" s="1"/>
  <c r="I117" i="5"/>
  <c r="H117" i="5"/>
  <c r="G117" i="5"/>
  <c r="F117" i="5"/>
  <c r="E117" i="5"/>
  <c r="O116" i="5"/>
  <c r="N116" i="5"/>
  <c r="P116" i="5" s="1"/>
  <c r="L116" i="5"/>
  <c r="K116" i="5"/>
  <c r="I116" i="5"/>
  <c r="H116" i="5"/>
  <c r="G116" i="5"/>
  <c r="F116" i="5"/>
  <c r="J116" i="5" s="1"/>
  <c r="E116" i="5"/>
  <c r="P114" i="5"/>
  <c r="M114" i="5"/>
  <c r="J114" i="5"/>
  <c r="Q114" i="5" s="1"/>
  <c r="P113" i="5"/>
  <c r="M113" i="5"/>
  <c r="J113" i="5"/>
  <c r="Q113" i="5" s="1"/>
  <c r="P112" i="5"/>
  <c r="M112" i="5"/>
  <c r="J112" i="5"/>
  <c r="Q111" i="5"/>
  <c r="P111" i="5"/>
  <c r="M111" i="5"/>
  <c r="J111" i="5"/>
  <c r="P110" i="5"/>
  <c r="O110" i="5"/>
  <c r="N110" i="5"/>
  <c r="L110" i="5"/>
  <c r="K110" i="5"/>
  <c r="M110" i="5" s="1"/>
  <c r="I110" i="5"/>
  <c r="H110" i="5"/>
  <c r="G110" i="5"/>
  <c r="F110" i="5"/>
  <c r="E110" i="5"/>
  <c r="O109" i="5"/>
  <c r="N109" i="5"/>
  <c r="P109" i="5" s="1"/>
  <c r="M109" i="5"/>
  <c r="L109" i="5"/>
  <c r="K109" i="5"/>
  <c r="I109" i="5"/>
  <c r="H109" i="5"/>
  <c r="G109" i="5"/>
  <c r="F109" i="5"/>
  <c r="J109" i="5" s="1"/>
  <c r="E109" i="5"/>
  <c r="P107" i="5"/>
  <c r="M107" i="5"/>
  <c r="J107" i="5"/>
  <c r="P106" i="5"/>
  <c r="M106" i="5"/>
  <c r="P105" i="5"/>
  <c r="M105" i="5"/>
  <c r="J105" i="5"/>
  <c r="Q105" i="5" s="1"/>
  <c r="Q104" i="5"/>
  <c r="P104" i="5"/>
  <c r="M104" i="5"/>
  <c r="J104" i="5"/>
  <c r="P103" i="5"/>
  <c r="M103" i="5"/>
  <c r="J103" i="5"/>
  <c r="Q103" i="5" s="1"/>
  <c r="P102" i="5"/>
  <c r="M102" i="5"/>
  <c r="J102" i="5"/>
  <c r="Q102" i="5" s="1"/>
  <c r="P101" i="5"/>
  <c r="M101" i="5"/>
  <c r="J101" i="5"/>
  <c r="Q101" i="5" s="1"/>
  <c r="Q100" i="5"/>
  <c r="P100" i="5"/>
  <c r="M100" i="5"/>
  <c r="J100" i="5"/>
  <c r="P99" i="5"/>
  <c r="M99" i="5"/>
  <c r="J99" i="5"/>
  <c r="Q99" i="5" s="1"/>
  <c r="Q98" i="5"/>
  <c r="P98" i="5"/>
  <c r="M98" i="5"/>
  <c r="J98" i="5"/>
  <c r="O97" i="5"/>
  <c r="N97" i="5"/>
  <c r="P97" i="5" s="1"/>
  <c r="M97" i="5"/>
  <c r="L97" i="5"/>
  <c r="K97" i="5"/>
  <c r="I97" i="5"/>
  <c r="H97" i="5"/>
  <c r="G97" i="5"/>
  <c r="F97" i="5"/>
  <c r="E97" i="5"/>
  <c r="P96" i="5"/>
  <c r="O96" i="5"/>
  <c r="N96" i="5"/>
  <c r="L96" i="5"/>
  <c r="K96" i="5"/>
  <c r="M96" i="5" s="1"/>
  <c r="I96" i="5"/>
  <c r="H96" i="5"/>
  <c r="G96" i="5"/>
  <c r="F96" i="5"/>
  <c r="E96" i="5"/>
  <c r="P94" i="5"/>
  <c r="M94" i="5"/>
  <c r="J94" i="5"/>
  <c r="P93" i="5"/>
  <c r="Q93" i="5" s="1"/>
  <c r="M93" i="5"/>
  <c r="J93" i="5"/>
  <c r="P92" i="5"/>
  <c r="M92" i="5"/>
  <c r="J92" i="5"/>
  <c r="P91" i="5"/>
  <c r="Q91" i="5" s="1"/>
  <c r="M91" i="5"/>
  <c r="J91" i="5"/>
  <c r="Q90" i="5"/>
  <c r="M90" i="5"/>
  <c r="N86" i="5" s="1"/>
  <c r="P86" i="5" s="1"/>
  <c r="J90" i="5"/>
  <c r="Q89" i="5"/>
  <c r="M89" i="5"/>
  <c r="P89" i="5" s="1"/>
  <c r="J89" i="5"/>
  <c r="P88" i="5"/>
  <c r="M88" i="5"/>
  <c r="J88" i="5"/>
  <c r="P87" i="5"/>
  <c r="M87" i="5"/>
  <c r="J87" i="5"/>
  <c r="O86" i="5"/>
  <c r="L86" i="5"/>
  <c r="K86" i="5"/>
  <c r="M86" i="5" s="1"/>
  <c r="I86" i="5"/>
  <c r="H86" i="5"/>
  <c r="G86" i="5"/>
  <c r="F86" i="5"/>
  <c r="E86" i="5"/>
  <c r="O85" i="5"/>
  <c r="N85" i="5"/>
  <c r="P85" i="5" s="1"/>
  <c r="L85" i="5"/>
  <c r="M85" i="5" s="1"/>
  <c r="K85" i="5"/>
  <c r="I85" i="5"/>
  <c r="H85" i="5"/>
  <c r="G85" i="5"/>
  <c r="F85" i="5"/>
  <c r="J85" i="5" s="1"/>
  <c r="E85" i="5"/>
  <c r="P83" i="5"/>
  <c r="M83" i="5"/>
  <c r="Q83" i="5" s="1"/>
  <c r="J83" i="5"/>
  <c r="P82" i="5"/>
  <c r="M82" i="5"/>
  <c r="Q82" i="5" s="1"/>
  <c r="J82" i="5"/>
  <c r="P81" i="5"/>
  <c r="M81" i="5"/>
  <c r="J81" i="5"/>
  <c r="P80" i="5"/>
  <c r="M80" i="5"/>
  <c r="J80" i="5"/>
  <c r="P79" i="5"/>
  <c r="M79" i="5"/>
  <c r="J79" i="5"/>
  <c r="P78" i="5"/>
  <c r="M78" i="5"/>
  <c r="Q78" i="5" s="1"/>
  <c r="J78" i="5"/>
  <c r="P77" i="5"/>
  <c r="M77" i="5"/>
  <c r="Q77" i="5" s="1"/>
  <c r="J77" i="5"/>
  <c r="P76" i="5"/>
  <c r="M76" i="5"/>
  <c r="Q76" i="5" s="1"/>
  <c r="J76" i="5"/>
  <c r="P75" i="5"/>
  <c r="M75" i="5"/>
  <c r="J75" i="5"/>
  <c r="P74" i="5"/>
  <c r="M74" i="5"/>
  <c r="Q74" i="5" s="1"/>
  <c r="J74" i="5"/>
  <c r="P73" i="5"/>
  <c r="M73" i="5"/>
  <c r="Q73" i="5" s="1"/>
  <c r="J73" i="5"/>
  <c r="P72" i="5"/>
  <c r="M72" i="5"/>
  <c r="Q72" i="5" s="1"/>
  <c r="J72" i="5"/>
  <c r="P71" i="5"/>
  <c r="M71" i="5"/>
  <c r="Q71" i="5" s="1"/>
  <c r="J71" i="5"/>
  <c r="P70" i="5"/>
  <c r="M70" i="5"/>
  <c r="Q70" i="5" s="1"/>
  <c r="J70" i="5"/>
  <c r="P69" i="5"/>
  <c r="M69" i="5"/>
  <c r="J69" i="5"/>
  <c r="P68" i="5"/>
  <c r="M68" i="5"/>
  <c r="Q68" i="5" s="1"/>
  <c r="J68" i="5"/>
  <c r="P67" i="5"/>
  <c r="M67" i="5"/>
  <c r="Q67" i="5" s="1"/>
  <c r="J67" i="5"/>
  <c r="P66" i="5"/>
  <c r="M66" i="5"/>
  <c r="Q66" i="5" s="1"/>
  <c r="J66" i="5"/>
  <c r="P65" i="5"/>
  <c r="M65" i="5"/>
  <c r="J65" i="5"/>
  <c r="P64" i="5"/>
  <c r="M64" i="5"/>
  <c r="Q64" i="5" s="1"/>
  <c r="J64" i="5"/>
  <c r="P63" i="5"/>
  <c r="M63" i="5"/>
  <c r="J63" i="5"/>
  <c r="P62" i="5"/>
  <c r="M62" i="5"/>
  <c r="J62" i="5"/>
  <c r="P61" i="5"/>
  <c r="M61" i="5"/>
  <c r="J61" i="5"/>
  <c r="P60" i="5"/>
  <c r="M60" i="5"/>
  <c r="Q60" i="5" s="1"/>
  <c r="J60" i="5"/>
  <c r="O59" i="5"/>
  <c r="N59" i="5"/>
  <c r="L59" i="5"/>
  <c r="K59" i="5"/>
  <c r="M59" i="5" s="1"/>
  <c r="I59" i="5"/>
  <c r="H59" i="5"/>
  <c r="G59" i="5"/>
  <c r="F59" i="5"/>
  <c r="E59" i="5"/>
  <c r="O58" i="5"/>
  <c r="N58" i="5"/>
  <c r="P58" i="5" s="1"/>
  <c r="L58" i="5"/>
  <c r="K58" i="5"/>
  <c r="I58" i="5"/>
  <c r="H58" i="5"/>
  <c r="G58" i="5"/>
  <c r="F58" i="5"/>
  <c r="E58" i="5"/>
  <c r="P56" i="5"/>
  <c r="M56" i="5"/>
  <c r="J56" i="5"/>
  <c r="P55" i="5"/>
  <c r="M55" i="5"/>
  <c r="Q55" i="5" s="1"/>
  <c r="J55" i="5"/>
  <c r="P54" i="5"/>
  <c r="M54" i="5"/>
  <c r="J54" i="5"/>
  <c r="P53" i="5"/>
  <c r="M53" i="5"/>
  <c r="Q53" i="5" s="1"/>
  <c r="J53" i="5"/>
  <c r="P52" i="5"/>
  <c r="M52" i="5"/>
  <c r="J52" i="5"/>
  <c r="P51" i="5"/>
  <c r="M51" i="5"/>
  <c r="Q51" i="5" s="1"/>
  <c r="J51" i="5"/>
  <c r="P50" i="5"/>
  <c r="M50" i="5"/>
  <c r="J50" i="5"/>
  <c r="P49" i="5"/>
  <c r="M49" i="5"/>
  <c r="Q49" i="5" s="1"/>
  <c r="J49" i="5"/>
  <c r="P48" i="5"/>
  <c r="M48" i="5"/>
  <c r="Q48" i="5" s="1"/>
  <c r="J48" i="5"/>
  <c r="P47" i="5"/>
  <c r="M47" i="5"/>
  <c r="Q47" i="5" s="1"/>
  <c r="J47" i="5"/>
  <c r="P46" i="5"/>
  <c r="Q46" i="5" s="1"/>
  <c r="M46" i="5"/>
  <c r="J46" i="5"/>
  <c r="P45" i="5"/>
  <c r="P43" i="5" s="1"/>
  <c r="M45" i="5"/>
  <c r="M43" i="5" s="1"/>
  <c r="Q43" i="5" s="1"/>
  <c r="J45" i="5"/>
  <c r="J44" i="5"/>
  <c r="Q44" i="5" s="1"/>
  <c r="O43" i="5"/>
  <c r="O39" i="5" s="1"/>
  <c r="N43" i="5"/>
  <c r="L43" i="5"/>
  <c r="K43" i="5"/>
  <c r="K39" i="5" s="1"/>
  <c r="I43" i="5"/>
  <c r="H43" i="5"/>
  <c r="E43" i="5"/>
  <c r="J43" i="5" s="1"/>
  <c r="P42" i="5"/>
  <c r="M42" i="5"/>
  <c r="J42" i="5"/>
  <c r="P41" i="5"/>
  <c r="Q41" i="5" s="1"/>
  <c r="M41" i="5"/>
  <c r="J41" i="5"/>
  <c r="O40" i="5"/>
  <c r="N40" i="5"/>
  <c r="P40" i="5" s="1"/>
  <c r="L40" i="5"/>
  <c r="M40" i="5" s="1"/>
  <c r="K40" i="5"/>
  <c r="I40" i="5"/>
  <c r="H40" i="5"/>
  <c r="G40" i="5"/>
  <c r="F40" i="5"/>
  <c r="E40" i="5"/>
  <c r="N39" i="5"/>
  <c r="L39" i="5"/>
  <c r="I39" i="5"/>
  <c r="H39" i="5"/>
  <c r="G39" i="5"/>
  <c r="F39" i="5"/>
  <c r="P37" i="5"/>
  <c r="M37" i="5"/>
  <c r="J37" i="5"/>
  <c r="P36" i="5"/>
  <c r="M36" i="5"/>
  <c r="J36" i="5"/>
  <c r="P35" i="5"/>
  <c r="Q35" i="5" s="1"/>
  <c r="M35" i="5"/>
  <c r="J35" i="5"/>
  <c r="P34" i="5"/>
  <c r="M34" i="5"/>
  <c r="J34" i="5"/>
  <c r="P33" i="5"/>
  <c r="M33" i="5"/>
  <c r="J33" i="5"/>
  <c r="P32" i="5"/>
  <c r="M32" i="5"/>
  <c r="J32" i="5"/>
  <c r="P31" i="5"/>
  <c r="Q31" i="5" s="1"/>
  <c r="M31" i="5"/>
  <c r="J31" i="5"/>
  <c r="P30" i="5"/>
  <c r="M30" i="5"/>
  <c r="J30" i="5"/>
  <c r="P29" i="5"/>
  <c r="M29" i="5"/>
  <c r="J29" i="5"/>
  <c r="P28" i="5"/>
  <c r="M28" i="5"/>
  <c r="J28" i="5"/>
  <c r="P27" i="5"/>
  <c r="M27" i="5"/>
  <c r="J27" i="5"/>
  <c r="P26" i="5"/>
  <c r="M26" i="5"/>
  <c r="M22" i="5" s="1"/>
  <c r="J26" i="5"/>
  <c r="P25" i="5"/>
  <c r="M25" i="5"/>
  <c r="M23" i="5" s="1"/>
  <c r="J25" i="5"/>
  <c r="P24" i="5"/>
  <c r="M24" i="5"/>
  <c r="J24" i="5"/>
  <c r="J22" i="5" s="1"/>
  <c r="P23" i="5"/>
  <c r="O23" i="5"/>
  <c r="N23" i="5"/>
  <c r="L23" i="5"/>
  <c r="K23" i="5"/>
  <c r="I23" i="5"/>
  <c r="H23" i="5"/>
  <c r="G23" i="5"/>
  <c r="F23" i="5"/>
  <c r="E23" i="5"/>
  <c r="P22" i="5"/>
  <c r="O22" i="5"/>
  <c r="N22" i="5"/>
  <c r="L22" i="5"/>
  <c r="L6" i="5" s="1"/>
  <c r="K22" i="5"/>
  <c r="I22" i="5"/>
  <c r="H22" i="5"/>
  <c r="G22" i="5"/>
  <c r="G6" i="5" s="1"/>
  <c r="F22" i="5"/>
  <c r="E22" i="5"/>
  <c r="P21" i="5"/>
  <c r="M21" i="5"/>
  <c r="J21" i="5"/>
  <c r="P20" i="5"/>
  <c r="Q20" i="5" s="1"/>
  <c r="M20" i="5"/>
  <c r="J20" i="5"/>
  <c r="P19" i="5"/>
  <c r="M19" i="5"/>
  <c r="J19" i="5"/>
  <c r="P18" i="5"/>
  <c r="Q18" i="5" s="1"/>
  <c r="M18" i="5"/>
  <c r="J18" i="5"/>
  <c r="P17" i="5"/>
  <c r="M17" i="5"/>
  <c r="J17" i="5"/>
  <c r="P16" i="5"/>
  <c r="Q16" i="5" s="1"/>
  <c r="M16" i="5"/>
  <c r="J16" i="5"/>
  <c r="P15" i="5"/>
  <c r="M15" i="5"/>
  <c r="J15" i="5"/>
  <c r="P14" i="5"/>
  <c r="Q14" i="5" s="1"/>
  <c r="M14" i="5"/>
  <c r="J14" i="5"/>
  <c r="P13" i="5"/>
  <c r="M13" i="5"/>
  <c r="J13" i="5"/>
  <c r="P12" i="5"/>
  <c r="Q12" i="5" s="1"/>
  <c r="M12" i="5"/>
  <c r="J12" i="5"/>
  <c r="P11" i="5"/>
  <c r="M11" i="5"/>
  <c r="J11" i="5"/>
  <c r="P10" i="5"/>
  <c r="Q10" i="5" s="1"/>
  <c r="M10" i="5"/>
  <c r="J10" i="5"/>
  <c r="P9" i="5"/>
  <c r="O9" i="5"/>
  <c r="N9" i="5"/>
  <c r="L9" i="5"/>
  <c r="M9" i="5" s="1"/>
  <c r="K9" i="5"/>
  <c r="I9" i="5"/>
  <c r="I7" i="5" s="1"/>
  <c r="H9" i="5"/>
  <c r="H7" i="5" s="1"/>
  <c r="G9" i="5"/>
  <c r="F9" i="5"/>
  <c r="E9" i="5"/>
  <c r="E7" i="5" s="1"/>
  <c r="O8" i="5"/>
  <c r="N8" i="5"/>
  <c r="M8" i="5"/>
  <c r="L8" i="5"/>
  <c r="K8" i="5"/>
  <c r="I8" i="5"/>
  <c r="H8" i="5"/>
  <c r="G8" i="5"/>
  <c r="F8" i="5"/>
  <c r="E8" i="5"/>
  <c r="J8" i="5" s="1"/>
  <c r="P7" i="5"/>
  <c r="O7" i="5"/>
  <c r="N7" i="5"/>
  <c r="K7" i="5"/>
  <c r="F7" i="5"/>
  <c r="O6" i="5"/>
  <c r="K6" i="5"/>
  <c r="I6" i="5"/>
  <c r="H6" i="5"/>
  <c r="H4" i="5" s="1"/>
  <c r="F6" i="5"/>
  <c r="E6" i="5"/>
  <c r="P156" i="13"/>
  <c r="P336" i="3"/>
  <c r="Q336" i="3" s="1"/>
  <c r="M336" i="3"/>
  <c r="J336" i="3"/>
  <c r="P335" i="3"/>
  <c r="Q335" i="3" s="1"/>
  <c r="M335" i="3"/>
  <c r="J335" i="3"/>
  <c r="P19" i="3"/>
  <c r="M19" i="3"/>
  <c r="J19" i="3"/>
  <c r="P18" i="3"/>
  <c r="Q18" i="3" s="1"/>
  <c r="M18" i="3"/>
  <c r="J18" i="3"/>
  <c r="P17" i="3"/>
  <c r="M17" i="3"/>
  <c r="J17" i="3"/>
  <c r="P16" i="3"/>
  <c r="Q16" i="3" s="1"/>
  <c r="M16" i="3"/>
  <c r="J16" i="3"/>
  <c r="P15" i="3"/>
  <c r="M15" i="3"/>
  <c r="J15" i="3"/>
  <c r="P14" i="3"/>
  <c r="Q14" i="3" s="1"/>
  <c r="M14" i="3"/>
  <c r="J14" i="3"/>
  <c r="P13" i="3"/>
  <c r="M13" i="3"/>
  <c r="J13" i="3"/>
  <c r="P12" i="3"/>
  <c r="Q12" i="3" s="1"/>
  <c r="M12" i="3"/>
  <c r="J12" i="3"/>
  <c r="P11" i="3"/>
  <c r="M11" i="3"/>
  <c r="J11" i="3"/>
  <c r="P10" i="3"/>
  <c r="Q10" i="3" s="1"/>
  <c r="M10" i="3"/>
  <c r="J10" i="3"/>
  <c r="P9" i="3"/>
  <c r="O9" i="3"/>
  <c r="N9" i="3"/>
  <c r="L9" i="3"/>
  <c r="L7" i="3" s="1"/>
  <c r="K9" i="3"/>
  <c r="I9" i="3"/>
  <c r="I7" i="3" s="1"/>
  <c r="I5" i="3" s="1"/>
  <c r="H9" i="3"/>
  <c r="H7" i="3" s="1"/>
  <c r="H5" i="3" s="1"/>
  <c r="G9" i="3"/>
  <c r="F9" i="3"/>
  <c r="E9" i="3"/>
  <c r="E7" i="3" s="1"/>
  <c r="O8" i="3"/>
  <c r="N8" i="3"/>
  <c r="P8" i="3" s="1"/>
  <c r="M8" i="3"/>
  <c r="L8" i="3"/>
  <c r="K8" i="3"/>
  <c r="I8" i="3"/>
  <c r="I6" i="3" s="1"/>
  <c r="I4" i="3" s="1"/>
  <c r="H8" i="3"/>
  <c r="G8" i="3"/>
  <c r="F8" i="3"/>
  <c r="F6" i="3" s="1"/>
  <c r="F4" i="3" s="1"/>
  <c r="E8" i="3"/>
  <c r="E6" i="3" s="1"/>
  <c r="O7" i="3"/>
  <c r="O5" i="3" s="1"/>
  <c r="N7" i="3"/>
  <c r="P7" i="3" s="1"/>
  <c r="K7" i="3"/>
  <c r="G7" i="3"/>
  <c r="G5" i="3" s="1"/>
  <c r="F7" i="3"/>
  <c r="F5" i="3" s="1"/>
  <c r="O6" i="3"/>
  <c r="O4" i="3" s="1"/>
  <c r="L6" i="3"/>
  <c r="L4" i="3" s="1"/>
  <c r="K6" i="3"/>
  <c r="M6" i="3" s="1"/>
  <c r="H6" i="3"/>
  <c r="H4" i="3" s="1"/>
  <c r="G6" i="3"/>
  <c r="G4" i="3" s="1"/>
  <c r="P336" i="2"/>
  <c r="Q336" i="2" s="1"/>
  <c r="M336" i="2"/>
  <c r="J336" i="2"/>
  <c r="P335" i="2"/>
  <c r="Q335" i="2" s="1"/>
  <c r="M335" i="2"/>
  <c r="J335" i="2"/>
  <c r="P19" i="2"/>
  <c r="M19" i="2"/>
  <c r="J19" i="2"/>
  <c r="Q19" i="2" s="1"/>
  <c r="Q18" i="2"/>
  <c r="P18" i="2"/>
  <c r="M18" i="2"/>
  <c r="J18" i="2"/>
  <c r="P17" i="2"/>
  <c r="M17" i="2"/>
  <c r="J17" i="2"/>
  <c r="Q17" i="2" s="1"/>
  <c r="Q16" i="2"/>
  <c r="P16" i="2"/>
  <c r="M16" i="2"/>
  <c r="J16" i="2"/>
  <c r="Q15" i="2"/>
  <c r="P15" i="2"/>
  <c r="M15" i="2"/>
  <c r="J15" i="2"/>
  <c r="Q14" i="2"/>
  <c r="P14" i="2"/>
  <c r="M14" i="2"/>
  <c r="J14" i="2"/>
  <c r="P13" i="2"/>
  <c r="M13" i="2"/>
  <c r="J13" i="2"/>
  <c r="Q13" i="2" s="1"/>
  <c r="Q12" i="2"/>
  <c r="P12" i="2"/>
  <c r="M12" i="2"/>
  <c r="J12" i="2"/>
  <c r="P11" i="2"/>
  <c r="M11" i="2"/>
  <c r="J11" i="2"/>
  <c r="Q11" i="2" s="1"/>
  <c r="Q10" i="2"/>
  <c r="P10" i="2"/>
  <c r="M10" i="2"/>
  <c r="J10" i="2"/>
  <c r="O9" i="2"/>
  <c r="N9" i="2"/>
  <c r="P9" i="2" s="1"/>
  <c r="L9" i="2"/>
  <c r="M9" i="2" s="1"/>
  <c r="K9" i="2"/>
  <c r="I9" i="2"/>
  <c r="I7" i="2" s="1"/>
  <c r="I5" i="2" s="1"/>
  <c r="H9" i="2"/>
  <c r="H7" i="2" s="1"/>
  <c r="H5" i="2" s="1"/>
  <c r="G9" i="2"/>
  <c r="F9" i="2"/>
  <c r="J9" i="2" s="1"/>
  <c r="E9" i="2"/>
  <c r="E7" i="2" s="1"/>
  <c r="O8" i="2"/>
  <c r="N8" i="2"/>
  <c r="P8" i="2" s="1"/>
  <c r="L8" i="2"/>
  <c r="K8" i="2"/>
  <c r="M8" i="2" s="1"/>
  <c r="I8" i="2"/>
  <c r="H8" i="2"/>
  <c r="G8" i="2"/>
  <c r="F8" i="2"/>
  <c r="F6" i="2" s="1"/>
  <c r="F4" i="2" s="1"/>
  <c r="E8" i="2"/>
  <c r="J8" i="2" s="1"/>
  <c r="O7" i="2"/>
  <c r="N7" i="2"/>
  <c r="P7" i="2" s="1"/>
  <c r="L7" i="2"/>
  <c r="L5" i="2" s="1"/>
  <c r="K7" i="2"/>
  <c r="M7" i="2" s="1"/>
  <c r="G7" i="2"/>
  <c r="G5" i="2" s="1"/>
  <c r="O6" i="2"/>
  <c r="L6" i="2"/>
  <c r="L4" i="2" s="1"/>
  <c r="K6" i="2"/>
  <c r="M6" i="2" s="1"/>
  <c r="I6" i="2"/>
  <c r="H6" i="2"/>
  <c r="H4" i="2" s="1"/>
  <c r="G6" i="2"/>
  <c r="G4" i="2" s="1"/>
  <c r="E6" i="2"/>
  <c r="E4" i="2" s="1"/>
  <c r="O4" i="2"/>
  <c r="I4" i="2"/>
  <c r="P336" i="1"/>
  <c r="M336" i="1"/>
  <c r="Q336" i="1" s="1"/>
  <c r="J336" i="1"/>
  <c r="P335" i="1"/>
  <c r="Q335" i="1" s="1"/>
  <c r="M335" i="1"/>
  <c r="J335" i="1"/>
  <c r="P334" i="1"/>
  <c r="M334" i="1"/>
  <c r="J334" i="1"/>
  <c r="P333" i="1"/>
  <c r="Q333" i="1" s="1"/>
  <c r="M333" i="1"/>
  <c r="J333" i="1"/>
  <c r="P332" i="1"/>
  <c r="M332" i="1"/>
  <c r="J332" i="1"/>
  <c r="P331" i="1"/>
  <c r="Q331" i="1" s="1"/>
  <c r="M331" i="1"/>
  <c r="J331" i="1"/>
  <c r="P330" i="1"/>
  <c r="M330" i="1"/>
  <c r="J330" i="1"/>
  <c r="P329" i="1"/>
  <c r="Q329" i="1" s="1"/>
  <c r="M329" i="1"/>
  <c r="J329" i="1"/>
  <c r="P328" i="1"/>
  <c r="Q328" i="1" s="1"/>
  <c r="M328" i="1"/>
  <c r="J328" i="1"/>
  <c r="P327" i="1"/>
  <c r="Q327" i="1" s="1"/>
  <c r="M327" i="1"/>
  <c r="J327" i="1"/>
  <c r="P326" i="1"/>
  <c r="M326" i="1"/>
  <c r="J326" i="1"/>
  <c r="P325" i="1"/>
  <c r="Q325" i="1" s="1"/>
  <c r="M325" i="1"/>
  <c r="J325" i="1"/>
  <c r="P324" i="1"/>
  <c r="M324" i="1"/>
  <c r="J324" i="1"/>
  <c r="P323" i="1"/>
  <c r="Q323" i="1" s="1"/>
  <c r="M323" i="1"/>
  <c r="J323" i="1"/>
  <c r="P322" i="1"/>
  <c r="M322" i="1"/>
  <c r="J322" i="1"/>
  <c r="P321" i="1"/>
  <c r="Q321" i="1" s="1"/>
  <c r="M321" i="1"/>
  <c r="J321" i="1"/>
  <c r="P320" i="1"/>
  <c r="M320" i="1"/>
  <c r="J320" i="1"/>
  <c r="P319" i="1"/>
  <c r="Q319" i="1" s="1"/>
  <c r="M319" i="1"/>
  <c r="J319" i="1"/>
  <c r="P318" i="1"/>
  <c r="M318" i="1"/>
  <c r="J318" i="1"/>
  <c r="P317" i="1"/>
  <c r="Q317" i="1" s="1"/>
  <c r="M317" i="1"/>
  <c r="J317" i="1"/>
  <c r="P316" i="1"/>
  <c r="M316" i="1"/>
  <c r="J316" i="1"/>
  <c r="P315" i="1"/>
  <c r="Q315" i="1" s="1"/>
  <c r="M315" i="1"/>
  <c r="J315" i="1"/>
  <c r="P314" i="1"/>
  <c r="M314" i="1"/>
  <c r="J314" i="1"/>
  <c r="P313" i="1"/>
  <c r="Q313" i="1" s="1"/>
  <c r="M313" i="1"/>
  <c r="J313" i="1"/>
  <c r="P312" i="1"/>
  <c r="M312" i="1"/>
  <c r="J312" i="1"/>
  <c r="P311" i="1"/>
  <c r="Q311" i="1" s="1"/>
  <c r="M311" i="1"/>
  <c r="J311" i="1"/>
  <c r="P310" i="1"/>
  <c r="M310" i="1"/>
  <c r="J310" i="1"/>
  <c r="P309" i="1"/>
  <c r="Q309" i="1" s="1"/>
  <c r="M309" i="1"/>
  <c r="J309" i="1"/>
  <c r="O308" i="1"/>
  <c r="N308" i="1"/>
  <c r="P308" i="1" s="1"/>
  <c r="L308" i="1"/>
  <c r="K308" i="1"/>
  <c r="M308" i="1" s="1"/>
  <c r="I308" i="1"/>
  <c r="H308" i="1"/>
  <c r="G308" i="1"/>
  <c r="F308" i="1"/>
  <c r="E308" i="1"/>
  <c r="O307" i="1"/>
  <c r="P307" i="1" s="1"/>
  <c r="N307" i="1"/>
  <c r="L307" i="1"/>
  <c r="K307" i="1"/>
  <c r="M307" i="1" s="1"/>
  <c r="I307" i="1"/>
  <c r="H307" i="1"/>
  <c r="G307" i="1"/>
  <c r="F307" i="1"/>
  <c r="E307" i="1"/>
  <c r="J307" i="1" s="1"/>
  <c r="P306" i="1"/>
  <c r="M306" i="1"/>
  <c r="J306" i="1"/>
  <c r="P305" i="1"/>
  <c r="Q305" i="1" s="1"/>
  <c r="M305" i="1"/>
  <c r="J305" i="1"/>
  <c r="P304" i="1"/>
  <c r="M304" i="1"/>
  <c r="J304" i="1"/>
  <c r="P303" i="1"/>
  <c r="Q303" i="1" s="1"/>
  <c r="M303" i="1"/>
  <c r="J303" i="1"/>
  <c r="P302" i="1"/>
  <c r="Q302" i="1" s="1"/>
  <c r="M302" i="1"/>
  <c r="J302" i="1"/>
  <c r="P301" i="1"/>
  <c r="Q301" i="1" s="1"/>
  <c r="M301" i="1"/>
  <c r="J301" i="1"/>
  <c r="P300" i="1"/>
  <c r="M300" i="1"/>
  <c r="J300" i="1"/>
  <c r="P299" i="1"/>
  <c r="Q299" i="1" s="1"/>
  <c r="M299" i="1"/>
  <c r="J299" i="1"/>
  <c r="P298" i="1"/>
  <c r="M298" i="1"/>
  <c r="J298" i="1"/>
  <c r="P297" i="1"/>
  <c r="Q297" i="1" s="1"/>
  <c r="M297" i="1"/>
  <c r="J297" i="1"/>
  <c r="P296" i="1"/>
  <c r="M296" i="1"/>
  <c r="J296" i="1"/>
  <c r="P295" i="1"/>
  <c r="Q295" i="1" s="1"/>
  <c r="M295" i="1"/>
  <c r="J295" i="1"/>
  <c r="P294" i="1"/>
  <c r="M294" i="1"/>
  <c r="J294" i="1"/>
  <c r="P293" i="1"/>
  <c r="Q293" i="1" s="1"/>
  <c r="M293" i="1"/>
  <c r="J293" i="1"/>
  <c r="P292" i="1"/>
  <c r="M292" i="1"/>
  <c r="J292" i="1"/>
  <c r="P291" i="1"/>
  <c r="Q291" i="1" s="1"/>
  <c r="M291" i="1"/>
  <c r="J291" i="1"/>
  <c r="P290" i="1"/>
  <c r="M290" i="1"/>
  <c r="J290" i="1"/>
  <c r="P289" i="1"/>
  <c r="Q289" i="1" s="1"/>
  <c r="M289" i="1"/>
  <c r="J289" i="1"/>
  <c r="P288" i="1"/>
  <c r="M288" i="1"/>
  <c r="J288" i="1"/>
  <c r="P287" i="1"/>
  <c r="Q287" i="1" s="1"/>
  <c r="M287" i="1"/>
  <c r="J287" i="1"/>
  <c r="P286" i="1"/>
  <c r="O286" i="1"/>
  <c r="N286" i="1"/>
  <c r="L286" i="1"/>
  <c r="L278" i="1" s="1"/>
  <c r="K286" i="1"/>
  <c r="I286" i="1"/>
  <c r="I278" i="1" s="1"/>
  <c r="H286" i="1"/>
  <c r="H278" i="1" s="1"/>
  <c r="G286" i="1"/>
  <c r="F286" i="1"/>
  <c r="E286" i="1"/>
  <c r="E278" i="1" s="1"/>
  <c r="O285" i="1"/>
  <c r="N285" i="1"/>
  <c r="P285" i="1" s="1"/>
  <c r="M285" i="1"/>
  <c r="L285" i="1"/>
  <c r="K285" i="1"/>
  <c r="I285" i="1"/>
  <c r="I277" i="1" s="1"/>
  <c r="H285" i="1"/>
  <c r="G285" i="1"/>
  <c r="F285" i="1"/>
  <c r="F277" i="1" s="1"/>
  <c r="E285" i="1"/>
  <c r="E277" i="1" s="1"/>
  <c r="J277" i="1" s="1"/>
  <c r="P284" i="1"/>
  <c r="M284" i="1"/>
  <c r="J284" i="1"/>
  <c r="P283" i="1"/>
  <c r="Q283" i="1" s="1"/>
  <c r="M283" i="1"/>
  <c r="J283" i="1"/>
  <c r="P282" i="1"/>
  <c r="M282" i="1"/>
  <c r="J282" i="1"/>
  <c r="P281" i="1"/>
  <c r="Q281" i="1" s="1"/>
  <c r="M281" i="1"/>
  <c r="J281" i="1"/>
  <c r="P280" i="1"/>
  <c r="M280" i="1"/>
  <c r="J280" i="1"/>
  <c r="P279" i="1"/>
  <c r="Q279" i="1" s="1"/>
  <c r="M279" i="1"/>
  <c r="J279" i="1"/>
  <c r="O278" i="1"/>
  <c r="N278" i="1"/>
  <c r="P278" i="1" s="1"/>
  <c r="K278" i="1"/>
  <c r="F278" i="1"/>
  <c r="O277" i="1"/>
  <c r="L277" i="1"/>
  <c r="K277" i="1"/>
  <c r="M277" i="1" s="1"/>
  <c r="H277" i="1"/>
  <c r="G277" i="1"/>
  <c r="P275" i="1"/>
  <c r="Q275" i="1" s="1"/>
  <c r="J275" i="1"/>
  <c r="P274" i="1"/>
  <c r="Q274" i="1" s="1"/>
  <c r="M274" i="1"/>
  <c r="J274" i="1"/>
  <c r="P273" i="1"/>
  <c r="Q273" i="1" s="1"/>
  <c r="M273" i="1"/>
  <c r="J273" i="1"/>
  <c r="P272" i="1"/>
  <c r="Q272" i="1" s="1"/>
  <c r="M272" i="1"/>
  <c r="J272" i="1"/>
  <c r="P271" i="1"/>
  <c r="M271" i="1"/>
  <c r="J271" i="1"/>
  <c r="P270" i="1"/>
  <c r="Q270" i="1" s="1"/>
  <c r="M270" i="1"/>
  <c r="J270" i="1"/>
  <c r="P269" i="1"/>
  <c r="Q269" i="1" s="1"/>
  <c r="M269" i="1"/>
  <c r="J269" i="1"/>
  <c r="P268" i="1"/>
  <c r="Q268" i="1" s="1"/>
  <c r="M268" i="1"/>
  <c r="J268" i="1"/>
  <c r="P267" i="1"/>
  <c r="M267" i="1"/>
  <c r="J267" i="1"/>
  <c r="P266" i="1"/>
  <c r="Q266" i="1" s="1"/>
  <c r="M266" i="1"/>
  <c r="J266" i="1"/>
  <c r="P265" i="1"/>
  <c r="Q265" i="1" s="1"/>
  <c r="M265" i="1"/>
  <c r="J265" i="1"/>
  <c r="P264" i="1"/>
  <c r="Q264" i="1" s="1"/>
  <c r="M264" i="1"/>
  <c r="J264" i="1"/>
  <c r="P263" i="1"/>
  <c r="M263" i="1"/>
  <c r="J263" i="1"/>
  <c r="P262" i="1"/>
  <c r="Q262" i="1" s="1"/>
  <c r="M262" i="1"/>
  <c r="J262" i="1"/>
  <c r="P261" i="1"/>
  <c r="Q261" i="1" s="1"/>
  <c r="M261" i="1"/>
  <c r="J261" i="1"/>
  <c r="P260" i="1"/>
  <c r="M260" i="1"/>
  <c r="J260" i="1"/>
  <c r="P259" i="1"/>
  <c r="Q259" i="1" s="1"/>
  <c r="M259" i="1"/>
  <c r="P258" i="1"/>
  <c r="Q258" i="1" s="1"/>
  <c r="M258" i="1"/>
  <c r="J258" i="1"/>
  <c r="O257" i="1"/>
  <c r="N257" i="1"/>
  <c r="P257" i="1" s="1"/>
  <c r="L257" i="1"/>
  <c r="K257" i="1"/>
  <c r="M257" i="1" s="1"/>
  <c r="I257" i="1"/>
  <c r="H257" i="1"/>
  <c r="G257" i="1"/>
  <c r="F257" i="1"/>
  <c r="E257" i="1"/>
  <c r="O256" i="1"/>
  <c r="P256" i="1" s="1"/>
  <c r="N256" i="1"/>
  <c r="L256" i="1"/>
  <c r="K256" i="1"/>
  <c r="M256" i="1" s="1"/>
  <c r="I256" i="1"/>
  <c r="H256" i="1"/>
  <c r="G256" i="1"/>
  <c r="F256" i="1"/>
  <c r="E256" i="1"/>
  <c r="P254" i="1"/>
  <c r="M254" i="1"/>
  <c r="J254" i="1"/>
  <c r="P253" i="1"/>
  <c r="Q253" i="1" s="1"/>
  <c r="M253" i="1"/>
  <c r="J253" i="1"/>
  <c r="P252" i="1"/>
  <c r="M252" i="1"/>
  <c r="J252" i="1"/>
  <c r="P251" i="1"/>
  <c r="Q251" i="1" s="1"/>
  <c r="M251" i="1"/>
  <c r="J251" i="1"/>
  <c r="P250" i="1"/>
  <c r="M250" i="1"/>
  <c r="J250" i="1"/>
  <c r="P249" i="1"/>
  <c r="Q249" i="1" s="1"/>
  <c r="M249" i="1"/>
  <c r="J249" i="1"/>
  <c r="P248" i="1"/>
  <c r="M248" i="1"/>
  <c r="J248" i="1"/>
  <c r="P247" i="1"/>
  <c r="Q247" i="1" s="1"/>
  <c r="M247" i="1"/>
  <c r="J247" i="1"/>
  <c r="P246" i="1"/>
  <c r="M246" i="1"/>
  <c r="J246" i="1"/>
  <c r="P245" i="1"/>
  <c r="Q245" i="1" s="1"/>
  <c r="M245" i="1"/>
  <c r="J245" i="1"/>
  <c r="P244" i="1"/>
  <c r="M244" i="1"/>
  <c r="J244" i="1"/>
  <c r="P243" i="1"/>
  <c r="Q243" i="1" s="1"/>
  <c r="M243" i="1"/>
  <c r="J243" i="1"/>
  <c r="P242" i="1"/>
  <c r="M242" i="1"/>
  <c r="J242" i="1"/>
  <c r="P241" i="1"/>
  <c r="Q241" i="1" s="1"/>
  <c r="M241" i="1"/>
  <c r="J241" i="1"/>
  <c r="P240" i="1"/>
  <c r="M240" i="1"/>
  <c r="J240" i="1"/>
  <c r="P239" i="1"/>
  <c r="Q239" i="1" s="1"/>
  <c r="M239" i="1"/>
  <c r="J239" i="1"/>
  <c r="P238" i="1"/>
  <c r="M238" i="1"/>
  <c r="J238" i="1"/>
  <c r="P237" i="1"/>
  <c r="Q237" i="1" s="1"/>
  <c r="M237" i="1"/>
  <c r="J237" i="1"/>
  <c r="P236" i="1"/>
  <c r="M236" i="1"/>
  <c r="J236" i="1"/>
  <c r="P235" i="1"/>
  <c r="Q235" i="1" s="1"/>
  <c r="M235" i="1"/>
  <c r="J235" i="1"/>
  <c r="P234" i="1"/>
  <c r="M234" i="1"/>
  <c r="J234" i="1"/>
  <c r="P233" i="1"/>
  <c r="P231" i="1" s="1"/>
  <c r="Q231" i="1" s="1"/>
  <c r="M233" i="1"/>
  <c r="J233" i="1"/>
  <c r="P232" i="1"/>
  <c r="O232" i="1"/>
  <c r="N232" i="1"/>
  <c r="M232" i="1"/>
  <c r="L232" i="1"/>
  <c r="K232" i="1"/>
  <c r="I232" i="1"/>
  <c r="H232" i="1"/>
  <c r="G232" i="1"/>
  <c r="F232" i="1"/>
  <c r="E232" i="1"/>
  <c r="O231" i="1"/>
  <c r="N231" i="1"/>
  <c r="M231" i="1"/>
  <c r="L231" i="1"/>
  <c r="K231" i="1"/>
  <c r="I231" i="1"/>
  <c r="H231" i="1"/>
  <c r="G231" i="1"/>
  <c r="F231" i="1"/>
  <c r="E231" i="1"/>
  <c r="J231" i="1" s="1"/>
  <c r="P229" i="1"/>
  <c r="M229" i="1"/>
  <c r="J229" i="1"/>
  <c r="P228" i="1"/>
  <c r="M228" i="1"/>
  <c r="J228" i="1"/>
  <c r="P227" i="1"/>
  <c r="M227" i="1"/>
  <c r="J227" i="1"/>
  <c r="P226" i="1"/>
  <c r="Q226" i="1" s="1"/>
  <c r="M226" i="1"/>
  <c r="J226" i="1"/>
  <c r="P225" i="1"/>
  <c r="M225" i="1"/>
  <c r="J225" i="1"/>
  <c r="P224" i="1"/>
  <c r="M224" i="1"/>
  <c r="J224" i="1"/>
  <c r="P223" i="1"/>
  <c r="M223" i="1"/>
  <c r="J223" i="1"/>
  <c r="P222" i="1"/>
  <c r="M222" i="1"/>
  <c r="J222" i="1"/>
  <c r="P221" i="1"/>
  <c r="M221" i="1"/>
  <c r="J221" i="1"/>
  <c r="P220" i="1"/>
  <c r="M220" i="1"/>
  <c r="J220" i="1"/>
  <c r="P219" i="1"/>
  <c r="M219" i="1"/>
  <c r="J219" i="1"/>
  <c r="P218" i="1"/>
  <c r="M218" i="1"/>
  <c r="J218" i="1"/>
  <c r="O217" i="1"/>
  <c r="N217" i="1"/>
  <c r="P217" i="1" s="1"/>
  <c r="L217" i="1"/>
  <c r="K217" i="1"/>
  <c r="M217" i="1" s="1"/>
  <c r="I217" i="1"/>
  <c r="H217" i="1"/>
  <c r="G217" i="1"/>
  <c r="G191" i="1" s="1"/>
  <c r="F217" i="1"/>
  <c r="E217" i="1"/>
  <c r="P216" i="1"/>
  <c r="O216" i="1"/>
  <c r="N216" i="1"/>
  <c r="L216" i="1"/>
  <c r="K216" i="1"/>
  <c r="M216" i="1" s="1"/>
  <c r="I216" i="1"/>
  <c r="H216" i="1"/>
  <c r="G216" i="1"/>
  <c r="F216" i="1"/>
  <c r="E216" i="1"/>
  <c r="P215" i="1"/>
  <c r="M215" i="1"/>
  <c r="J215" i="1"/>
  <c r="P214" i="1"/>
  <c r="Q214" i="1" s="1"/>
  <c r="M214" i="1"/>
  <c r="J214" i="1"/>
  <c r="P213" i="1"/>
  <c r="M213" i="1"/>
  <c r="J213" i="1"/>
  <c r="P212" i="1"/>
  <c r="Q212" i="1" s="1"/>
  <c r="M212" i="1"/>
  <c r="J212" i="1"/>
  <c r="P211" i="1"/>
  <c r="M211" i="1"/>
  <c r="J211" i="1"/>
  <c r="P210" i="1"/>
  <c r="Q210" i="1" s="1"/>
  <c r="M210" i="1"/>
  <c r="J210" i="1"/>
  <c r="P209" i="1"/>
  <c r="M209" i="1"/>
  <c r="J209" i="1"/>
  <c r="P208" i="1"/>
  <c r="Q208" i="1" s="1"/>
  <c r="M208" i="1"/>
  <c r="J208" i="1"/>
  <c r="P207" i="1"/>
  <c r="M207" i="1"/>
  <c r="J207" i="1"/>
  <c r="P206" i="1"/>
  <c r="Q206" i="1" s="1"/>
  <c r="M206" i="1"/>
  <c r="J206" i="1"/>
  <c r="P205" i="1"/>
  <c r="M205" i="1"/>
  <c r="J205" i="1"/>
  <c r="P204" i="1"/>
  <c r="Q204" i="1" s="1"/>
  <c r="M204" i="1"/>
  <c r="J204" i="1"/>
  <c r="P203" i="1"/>
  <c r="M203" i="1"/>
  <c r="J203" i="1"/>
  <c r="P202" i="1"/>
  <c r="Q202" i="1" s="1"/>
  <c r="M202" i="1"/>
  <c r="J202" i="1"/>
  <c r="P201" i="1"/>
  <c r="M201" i="1"/>
  <c r="J201" i="1"/>
  <c r="P200" i="1"/>
  <c r="Q200" i="1" s="1"/>
  <c r="M200" i="1"/>
  <c r="J200" i="1"/>
  <c r="O199" i="1"/>
  <c r="O191" i="1" s="1"/>
  <c r="N199" i="1"/>
  <c r="L199" i="1"/>
  <c r="L191" i="1" s="1"/>
  <c r="K199" i="1"/>
  <c r="I199" i="1"/>
  <c r="I191" i="1" s="1"/>
  <c r="H199" i="1"/>
  <c r="H191" i="1" s="1"/>
  <c r="G199" i="1"/>
  <c r="F199" i="1"/>
  <c r="E199" i="1"/>
  <c r="O198" i="1"/>
  <c r="N198" i="1"/>
  <c r="M198" i="1"/>
  <c r="L198" i="1"/>
  <c r="K198" i="1"/>
  <c r="I198" i="1"/>
  <c r="I190" i="1" s="1"/>
  <c r="H198" i="1"/>
  <c r="G198" i="1"/>
  <c r="F198" i="1"/>
  <c r="F190" i="1" s="1"/>
  <c r="E198" i="1"/>
  <c r="E190" i="1" s="1"/>
  <c r="P197" i="1"/>
  <c r="M197" i="1"/>
  <c r="J197" i="1"/>
  <c r="P196" i="1"/>
  <c r="M196" i="1"/>
  <c r="J196" i="1"/>
  <c r="P195" i="1"/>
  <c r="Q195" i="1" s="1"/>
  <c r="M195" i="1"/>
  <c r="J195" i="1"/>
  <c r="P194" i="1"/>
  <c r="Q194" i="1" s="1"/>
  <c r="M194" i="1"/>
  <c r="J194" i="1"/>
  <c r="P193" i="1"/>
  <c r="M193" i="1"/>
  <c r="J193" i="1"/>
  <c r="P192" i="1"/>
  <c r="M192" i="1"/>
  <c r="J192" i="1"/>
  <c r="K191" i="1"/>
  <c r="F191" i="1"/>
  <c r="O190" i="1"/>
  <c r="L190" i="1"/>
  <c r="H190" i="1"/>
  <c r="G190" i="1"/>
  <c r="Q188" i="1"/>
  <c r="P188" i="1"/>
  <c r="M188" i="1"/>
  <c r="J188" i="1"/>
  <c r="Q187" i="1"/>
  <c r="P187" i="1"/>
  <c r="M187" i="1"/>
  <c r="J187" i="1"/>
  <c r="Q186" i="1"/>
  <c r="P186" i="1"/>
  <c r="M186" i="1"/>
  <c r="J186" i="1"/>
  <c r="Q185" i="1"/>
  <c r="P185" i="1"/>
  <c r="M185" i="1"/>
  <c r="J185" i="1"/>
  <c r="P184" i="1"/>
  <c r="M184" i="1"/>
  <c r="J184" i="1"/>
  <c r="Q184" i="1" s="1"/>
  <c r="J183" i="13" s="1"/>
  <c r="Q183" i="1"/>
  <c r="P183" i="1"/>
  <c r="M183" i="1"/>
  <c r="J183" i="1"/>
  <c r="P182" i="1"/>
  <c r="M182" i="1"/>
  <c r="J182" i="1"/>
  <c r="Q182" i="1" s="1"/>
  <c r="J181" i="13" s="1"/>
  <c r="Q181" i="1"/>
  <c r="P181" i="1"/>
  <c r="M181" i="1"/>
  <c r="J181" i="1"/>
  <c r="P180" i="1"/>
  <c r="M180" i="1"/>
  <c r="J180" i="1"/>
  <c r="Q180" i="1" s="1"/>
  <c r="Q179" i="1"/>
  <c r="P179" i="1"/>
  <c r="M179" i="1"/>
  <c r="J179" i="1"/>
  <c r="P178" i="1"/>
  <c r="M178" i="1"/>
  <c r="J178" i="1"/>
  <c r="Q178" i="1" s="1"/>
  <c r="Q177" i="1"/>
  <c r="P177" i="1"/>
  <c r="M177" i="1"/>
  <c r="J177" i="1"/>
  <c r="P176" i="1"/>
  <c r="M176" i="1"/>
  <c r="J176" i="1"/>
  <c r="Q176" i="1" s="1"/>
  <c r="Q175" i="1"/>
  <c r="P175" i="1"/>
  <c r="M175" i="1"/>
  <c r="J175" i="1"/>
  <c r="P174" i="1"/>
  <c r="M174" i="1"/>
  <c r="J174" i="1"/>
  <c r="Q174" i="1" s="1"/>
  <c r="Q173" i="1"/>
  <c r="P173" i="1"/>
  <c r="M173" i="1"/>
  <c r="J173" i="1"/>
  <c r="P172" i="1"/>
  <c r="M172" i="1"/>
  <c r="J172" i="1"/>
  <c r="Q171" i="1"/>
  <c r="P171" i="1"/>
  <c r="M171" i="1"/>
  <c r="J171" i="1"/>
  <c r="P170" i="1"/>
  <c r="M170" i="1"/>
  <c r="J170" i="1"/>
  <c r="Q170" i="1" s="1"/>
  <c r="Q169" i="1"/>
  <c r="P169" i="1"/>
  <c r="M169" i="1"/>
  <c r="J169" i="1"/>
  <c r="P168" i="1"/>
  <c r="M168" i="1"/>
  <c r="J168" i="1"/>
  <c r="Q168" i="1" s="1"/>
  <c r="Q167" i="1"/>
  <c r="P167" i="1"/>
  <c r="M167" i="1"/>
  <c r="J167" i="1"/>
  <c r="P166" i="1"/>
  <c r="M166" i="1"/>
  <c r="J166" i="1"/>
  <c r="Q166" i="1" s="1"/>
  <c r="Q165" i="1"/>
  <c r="P165" i="1"/>
  <c r="M165" i="1"/>
  <c r="J165" i="1"/>
  <c r="P164" i="1"/>
  <c r="M164" i="1"/>
  <c r="J164" i="1"/>
  <c r="Q164" i="1" s="1"/>
  <c r="Q163" i="1"/>
  <c r="P163" i="1"/>
  <c r="M163" i="1"/>
  <c r="J163" i="1"/>
  <c r="P162" i="1"/>
  <c r="M162" i="1"/>
  <c r="J162" i="1"/>
  <c r="Q162" i="1" s="1"/>
  <c r="P161" i="1"/>
  <c r="M161" i="1"/>
  <c r="J161" i="1"/>
  <c r="Q161" i="1" s="1"/>
  <c r="P160" i="1"/>
  <c r="O160" i="1"/>
  <c r="N160" i="1"/>
  <c r="L160" i="1"/>
  <c r="K160" i="1"/>
  <c r="M160" i="1" s="1"/>
  <c r="I160" i="1"/>
  <c r="H160" i="1"/>
  <c r="F160" i="1"/>
  <c r="E160" i="1"/>
  <c r="O159" i="1"/>
  <c r="N159" i="1"/>
  <c r="P159" i="1" s="1"/>
  <c r="M159" i="1"/>
  <c r="L159" i="1"/>
  <c r="K159" i="1"/>
  <c r="I159" i="1"/>
  <c r="H159" i="1"/>
  <c r="G159" i="1"/>
  <c r="F159" i="1"/>
  <c r="E159" i="1"/>
  <c r="P157" i="1"/>
  <c r="M157" i="1"/>
  <c r="J157" i="1"/>
  <c r="P156" i="1"/>
  <c r="M156" i="1"/>
  <c r="J156" i="1"/>
  <c r="P155" i="1"/>
  <c r="M155" i="1"/>
  <c r="J155" i="1"/>
  <c r="P154" i="1"/>
  <c r="M154" i="1"/>
  <c r="J154" i="1"/>
  <c r="P153" i="1"/>
  <c r="M153" i="1"/>
  <c r="J153" i="1"/>
  <c r="P152" i="1"/>
  <c r="M152" i="1"/>
  <c r="J152" i="1"/>
  <c r="P151" i="1"/>
  <c r="M151" i="1"/>
  <c r="J151" i="1"/>
  <c r="P150" i="1"/>
  <c r="M150" i="1"/>
  <c r="J150" i="1"/>
  <c r="P149" i="1"/>
  <c r="O149" i="1"/>
  <c r="N149" i="1"/>
  <c r="L149" i="1"/>
  <c r="M149" i="1" s="1"/>
  <c r="K149" i="1"/>
  <c r="I149" i="1"/>
  <c r="H149" i="1"/>
  <c r="G149" i="1"/>
  <c r="F149" i="1"/>
  <c r="E149" i="1"/>
  <c r="O148" i="1"/>
  <c r="N148" i="1"/>
  <c r="P148" i="1" s="1"/>
  <c r="M148" i="1"/>
  <c r="L148" i="1"/>
  <c r="K148" i="1"/>
  <c r="I148" i="1"/>
  <c r="H148" i="1"/>
  <c r="G148" i="1"/>
  <c r="F148" i="1"/>
  <c r="E148" i="1"/>
  <c r="P146" i="1"/>
  <c r="M146" i="1"/>
  <c r="Q146" i="1" s="1"/>
  <c r="J146" i="1"/>
  <c r="P145" i="1"/>
  <c r="M145" i="1"/>
  <c r="Q145" i="1" s="1"/>
  <c r="J145" i="1"/>
  <c r="P144" i="1"/>
  <c r="M144" i="1"/>
  <c r="J144" i="1"/>
  <c r="P143" i="1"/>
  <c r="M143" i="1"/>
  <c r="Q143" i="1" s="1"/>
  <c r="J143" i="1"/>
  <c r="P142" i="1"/>
  <c r="M142" i="1"/>
  <c r="Q142" i="1" s="1"/>
  <c r="J142" i="1"/>
  <c r="P141" i="1"/>
  <c r="M141" i="1"/>
  <c r="Q141" i="1" s="1"/>
  <c r="J141" i="1"/>
  <c r="P140" i="1"/>
  <c r="M140" i="1"/>
  <c r="J140" i="1"/>
  <c r="P139" i="1"/>
  <c r="M139" i="1"/>
  <c r="J139" i="1"/>
  <c r="P138" i="1"/>
  <c r="M138" i="1"/>
  <c r="J138" i="1"/>
  <c r="P137" i="1"/>
  <c r="Q137" i="1" s="1"/>
  <c r="M137" i="1"/>
  <c r="J137" i="1"/>
  <c r="O136" i="1"/>
  <c r="N136" i="1"/>
  <c r="P136" i="1" s="1"/>
  <c r="L136" i="1"/>
  <c r="K136" i="1"/>
  <c r="M136" i="1" s="1"/>
  <c r="I136" i="1"/>
  <c r="H136" i="1"/>
  <c r="G136" i="1"/>
  <c r="F136" i="1"/>
  <c r="E136" i="1"/>
  <c r="O135" i="1"/>
  <c r="P135" i="1" s="1"/>
  <c r="N135" i="1"/>
  <c r="L135" i="1"/>
  <c r="K135" i="1"/>
  <c r="M135" i="1" s="1"/>
  <c r="I135" i="1"/>
  <c r="H135" i="1"/>
  <c r="G135" i="1"/>
  <c r="F135" i="1"/>
  <c r="E135" i="1"/>
  <c r="J135" i="1" s="1"/>
  <c r="P133" i="1"/>
  <c r="M133" i="1"/>
  <c r="J133" i="1"/>
  <c r="P132" i="1"/>
  <c r="Q132" i="1" s="1"/>
  <c r="M132" i="1"/>
  <c r="J132" i="1"/>
  <c r="P131" i="1"/>
  <c r="Q131" i="1" s="1"/>
  <c r="M131" i="1"/>
  <c r="J131" i="1"/>
  <c r="P130" i="1"/>
  <c r="Q130" i="1" s="1"/>
  <c r="M130" i="1"/>
  <c r="J130" i="1"/>
  <c r="P129" i="1"/>
  <c r="M129" i="1"/>
  <c r="J129" i="1"/>
  <c r="P128" i="1"/>
  <c r="Q128" i="1" s="1"/>
  <c r="M128" i="1"/>
  <c r="J128" i="1"/>
  <c r="P127" i="1"/>
  <c r="M127" i="1"/>
  <c r="J127" i="1"/>
  <c r="P126" i="1"/>
  <c r="Q126" i="1" s="1"/>
  <c r="M126" i="1"/>
  <c r="J126" i="1"/>
  <c r="P125" i="1"/>
  <c r="M125" i="1"/>
  <c r="J125" i="1"/>
  <c r="P124" i="1"/>
  <c r="Q124" i="1" s="1"/>
  <c r="M124" i="1"/>
  <c r="J124" i="1"/>
  <c r="P123" i="1"/>
  <c r="M123" i="1"/>
  <c r="J123" i="1"/>
  <c r="P122" i="1"/>
  <c r="Q122" i="1" s="1"/>
  <c r="M122" i="1"/>
  <c r="J122" i="1"/>
  <c r="P121" i="1"/>
  <c r="M121" i="1"/>
  <c r="J121" i="1"/>
  <c r="P120" i="1"/>
  <c r="Q120" i="1" s="1"/>
  <c r="M120" i="1"/>
  <c r="J120" i="1"/>
  <c r="P119" i="1"/>
  <c r="M119" i="1"/>
  <c r="J119" i="1"/>
  <c r="P118" i="1"/>
  <c r="Q118" i="1" s="1"/>
  <c r="M118" i="1"/>
  <c r="J118" i="1"/>
  <c r="O117" i="1"/>
  <c r="P117" i="1" s="1"/>
  <c r="N117" i="1"/>
  <c r="L117" i="1"/>
  <c r="K117" i="1"/>
  <c r="I117" i="1"/>
  <c r="H117" i="1"/>
  <c r="G117" i="1"/>
  <c r="F117" i="1"/>
  <c r="E117" i="1"/>
  <c r="O116" i="1"/>
  <c r="N116" i="1"/>
  <c r="P116" i="1" s="1"/>
  <c r="M116" i="1"/>
  <c r="L116" i="1"/>
  <c r="K116" i="1"/>
  <c r="I116" i="1"/>
  <c r="H116" i="1"/>
  <c r="G116" i="1"/>
  <c r="F116" i="1"/>
  <c r="E116" i="1"/>
  <c r="J116" i="1" s="1"/>
  <c r="P114" i="1"/>
  <c r="M114" i="1"/>
  <c r="J114" i="1"/>
  <c r="P113" i="1"/>
  <c r="Q113" i="1" s="1"/>
  <c r="M113" i="1"/>
  <c r="J113" i="1"/>
  <c r="P112" i="1"/>
  <c r="M112" i="1"/>
  <c r="J112" i="1"/>
  <c r="P111" i="1"/>
  <c r="Q111" i="1" s="1"/>
  <c r="M111" i="1"/>
  <c r="J111" i="1"/>
  <c r="O110" i="1"/>
  <c r="N110" i="1"/>
  <c r="P110" i="1" s="1"/>
  <c r="L110" i="1"/>
  <c r="K110" i="1"/>
  <c r="M110" i="1" s="1"/>
  <c r="I110" i="1"/>
  <c r="H110" i="1"/>
  <c r="G110" i="1"/>
  <c r="F110" i="1"/>
  <c r="E110" i="1"/>
  <c r="O109" i="1"/>
  <c r="P109" i="1" s="1"/>
  <c r="N109" i="1"/>
  <c r="L109" i="1"/>
  <c r="K109" i="1"/>
  <c r="M109" i="1" s="1"/>
  <c r="I109" i="1"/>
  <c r="H109" i="1"/>
  <c r="G109" i="1"/>
  <c r="F109" i="1"/>
  <c r="E109" i="1"/>
  <c r="J109" i="1" s="1"/>
  <c r="P107" i="1"/>
  <c r="M107" i="1"/>
  <c r="J107" i="1"/>
  <c r="P106" i="1"/>
  <c r="Q106" i="1" s="1"/>
  <c r="M106" i="1"/>
  <c r="J106" i="1"/>
  <c r="P105" i="1"/>
  <c r="M105" i="1"/>
  <c r="J105" i="1"/>
  <c r="P104" i="1"/>
  <c r="Q104" i="1" s="1"/>
  <c r="M104" i="1"/>
  <c r="J104" i="1"/>
  <c r="P103" i="1"/>
  <c r="M103" i="1"/>
  <c r="J103" i="1"/>
  <c r="P102" i="1"/>
  <c r="M102" i="1"/>
  <c r="J102" i="1"/>
  <c r="P101" i="1"/>
  <c r="M101" i="1"/>
  <c r="J101" i="1"/>
  <c r="P100" i="1"/>
  <c r="Q100" i="1" s="1"/>
  <c r="M100" i="1"/>
  <c r="J100" i="1"/>
  <c r="P99" i="1"/>
  <c r="M99" i="1"/>
  <c r="J99" i="1"/>
  <c r="P98" i="1"/>
  <c r="Q98" i="1" s="1"/>
  <c r="M98" i="1"/>
  <c r="J98" i="1"/>
  <c r="P97" i="1"/>
  <c r="O97" i="1"/>
  <c r="N97" i="1"/>
  <c r="L97" i="1"/>
  <c r="M97" i="1" s="1"/>
  <c r="K97" i="1"/>
  <c r="I97" i="1"/>
  <c r="H97" i="1"/>
  <c r="G97" i="1"/>
  <c r="F97" i="1"/>
  <c r="E97" i="1"/>
  <c r="O96" i="1"/>
  <c r="N96" i="1"/>
  <c r="P96" i="1" s="1"/>
  <c r="M96" i="1"/>
  <c r="L96" i="1"/>
  <c r="K96" i="1"/>
  <c r="I96" i="1"/>
  <c r="H96" i="1"/>
  <c r="G96" i="1"/>
  <c r="F96" i="1"/>
  <c r="E96" i="1"/>
  <c r="J96" i="1" s="1"/>
  <c r="P94" i="1"/>
  <c r="M94" i="1"/>
  <c r="J94" i="1"/>
  <c r="P93" i="1"/>
  <c r="Q93" i="1" s="1"/>
  <c r="M93" i="1"/>
  <c r="J93" i="1"/>
  <c r="P92" i="1"/>
  <c r="M92" i="1"/>
  <c r="J92" i="1"/>
  <c r="P91" i="1"/>
  <c r="Q91" i="1" s="1"/>
  <c r="M91" i="1"/>
  <c r="J91" i="1"/>
  <c r="Q90" i="1"/>
  <c r="J90" i="1"/>
  <c r="M90" i="1" s="1"/>
  <c r="Q89" i="1"/>
  <c r="J89" i="1"/>
  <c r="M89" i="1" s="1"/>
  <c r="P88" i="1"/>
  <c r="M88" i="1"/>
  <c r="J88" i="1"/>
  <c r="P87" i="1"/>
  <c r="Q87" i="1" s="1"/>
  <c r="M87" i="1"/>
  <c r="J87" i="1"/>
  <c r="O86" i="1"/>
  <c r="L86" i="1"/>
  <c r="I86" i="1"/>
  <c r="H86" i="1"/>
  <c r="G86" i="1"/>
  <c r="F86" i="1"/>
  <c r="E86" i="1"/>
  <c r="O85" i="1"/>
  <c r="L85" i="1"/>
  <c r="K85" i="1"/>
  <c r="M85" i="1" s="1"/>
  <c r="I85" i="1"/>
  <c r="H85" i="1"/>
  <c r="G85" i="1"/>
  <c r="F85" i="1"/>
  <c r="E85" i="1"/>
  <c r="J85" i="1" s="1"/>
  <c r="P83" i="1"/>
  <c r="Q83" i="1" s="1"/>
  <c r="M83" i="1"/>
  <c r="J83" i="1"/>
  <c r="P82" i="1"/>
  <c r="Q82" i="1" s="1"/>
  <c r="M82" i="1"/>
  <c r="J82" i="1"/>
  <c r="P81" i="1"/>
  <c r="M81" i="1"/>
  <c r="J81" i="1"/>
  <c r="P80" i="1"/>
  <c r="M80" i="1"/>
  <c r="J80" i="1"/>
  <c r="P79" i="1"/>
  <c r="Q79" i="1" s="1"/>
  <c r="M79" i="1"/>
  <c r="J79" i="1"/>
  <c r="P78" i="1"/>
  <c r="Q78" i="1" s="1"/>
  <c r="M78" i="1"/>
  <c r="J78" i="1"/>
  <c r="P77" i="1"/>
  <c r="M77" i="1"/>
  <c r="J77" i="1"/>
  <c r="P76" i="1"/>
  <c r="Q76" i="1" s="1"/>
  <c r="M76" i="1"/>
  <c r="J76" i="1"/>
  <c r="P75" i="1"/>
  <c r="Q75" i="1" s="1"/>
  <c r="M75" i="1"/>
  <c r="J75" i="1"/>
  <c r="P74" i="1"/>
  <c r="Q74" i="1" s="1"/>
  <c r="M74" i="1"/>
  <c r="J74" i="1"/>
  <c r="P73" i="1"/>
  <c r="Q73" i="1" s="1"/>
  <c r="M73" i="1"/>
  <c r="J73" i="1"/>
  <c r="P72" i="1"/>
  <c r="Q72" i="1" s="1"/>
  <c r="M72" i="1"/>
  <c r="J72" i="1"/>
  <c r="P71" i="1"/>
  <c r="Q71" i="1" s="1"/>
  <c r="M71" i="1"/>
  <c r="J71" i="1"/>
  <c r="P70" i="1"/>
  <c r="Q70" i="1" s="1"/>
  <c r="M70" i="1"/>
  <c r="J70" i="1"/>
  <c r="P69" i="1"/>
  <c r="M69" i="1"/>
  <c r="J69" i="1"/>
  <c r="P68" i="1"/>
  <c r="Q68" i="1" s="1"/>
  <c r="M68" i="1"/>
  <c r="J68" i="1"/>
  <c r="P67" i="1"/>
  <c r="Q67" i="1" s="1"/>
  <c r="M67" i="1"/>
  <c r="J67" i="1"/>
  <c r="P66" i="1"/>
  <c r="Q66" i="1" s="1"/>
  <c r="M66" i="1"/>
  <c r="J66" i="1"/>
  <c r="P65" i="1"/>
  <c r="M65" i="1"/>
  <c r="J65" i="1"/>
  <c r="P64" i="1"/>
  <c r="Q64" i="1" s="1"/>
  <c r="M64" i="1"/>
  <c r="J64" i="1"/>
  <c r="P63" i="1"/>
  <c r="M63" i="1"/>
  <c r="J63" i="1"/>
  <c r="P62" i="1"/>
  <c r="Q62" i="1" s="1"/>
  <c r="M62" i="1"/>
  <c r="J62" i="1"/>
  <c r="P61" i="1"/>
  <c r="M61" i="1"/>
  <c r="J61" i="1"/>
  <c r="P60" i="1"/>
  <c r="Q60" i="1" s="1"/>
  <c r="M60" i="1"/>
  <c r="J60" i="1"/>
  <c r="P59" i="1"/>
  <c r="O59" i="1"/>
  <c r="N59" i="1"/>
  <c r="L59" i="1"/>
  <c r="K59" i="1"/>
  <c r="I59" i="1"/>
  <c r="H59" i="1"/>
  <c r="G59" i="1"/>
  <c r="F59" i="1"/>
  <c r="E59" i="1"/>
  <c r="O58" i="1"/>
  <c r="N58" i="1"/>
  <c r="P58" i="1" s="1"/>
  <c r="M58" i="1"/>
  <c r="L58" i="1"/>
  <c r="K58" i="1"/>
  <c r="I58" i="1"/>
  <c r="H58" i="1"/>
  <c r="G58" i="1"/>
  <c r="F58" i="1"/>
  <c r="E58" i="1"/>
  <c r="J58" i="1" s="1"/>
  <c r="P56" i="1"/>
  <c r="Q56" i="1" s="1"/>
  <c r="M56" i="1"/>
  <c r="J56" i="1"/>
  <c r="P55" i="1"/>
  <c r="Q55" i="1" s="1"/>
  <c r="M55" i="1"/>
  <c r="J55" i="1"/>
  <c r="P54" i="1"/>
  <c r="M54" i="1"/>
  <c r="J54" i="1"/>
  <c r="P53" i="1"/>
  <c r="Q53" i="1" s="1"/>
  <c r="M53" i="1"/>
  <c r="J53" i="1"/>
  <c r="P52" i="1"/>
  <c r="M52" i="1"/>
  <c r="J52" i="1"/>
  <c r="P51" i="1"/>
  <c r="Q51" i="1" s="1"/>
  <c r="M51" i="1"/>
  <c r="J51" i="1"/>
  <c r="P50" i="1"/>
  <c r="M50" i="1"/>
  <c r="J50" i="1"/>
  <c r="P49" i="1"/>
  <c r="Q49" i="1" s="1"/>
  <c r="M49" i="1"/>
  <c r="J49" i="1"/>
  <c r="P48" i="1"/>
  <c r="Q48" i="1" s="1"/>
  <c r="M48" i="1"/>
  <c r="J48" i="1"/>
  <c r="P47" i="1"/>
  <c r="Q47" i="1" s="1"/>
  <c r="M47" i="1"/>
  <c r="J47" i="1"/>
  <c r="P46" i="1"/>
  <c r="Q46" i="1" s="1"/>
  <c r="M46" i="1"/>
  <c r="J46" i="1"/>
  <c r="P45" i="1"/>
  <c r="Q45" i="1" s="1"/>
  <c r="M45" i="1"/>
  <c r="J45" i="1"/>
  <c r="J44" i="1"/>
  <c r="Q44" i="1" s="1"/>
  <c r="P43" i="1"/>
  <c r="O43" i="1"/>
  <c r="N43" i="1"/>
  <c r="M43" i="1"/>
  <c r="L43" i="1"/>
  <c r="K43" i="1"/>
  <c r="I43" i="1"/>
  <c r="H43" i="1"/>
  <c r="J43" i="1" s="1"/>
  <c r="E43" i="1"/>
  <c r="P42" i="1"/>
  <c r="Q42" i="1" s="1"/>
  <c r="M42" i="1"/>
  <c r="J42" i="1"/>
  <c r="P41" i="1"/>
  <c r="Q41" i="1" s="1"/>
  <c r="M41" i="1"/>
  <c r="J41" i="1"/>
  <c r="O40" i="1"/>
  <c r="P40" i="1" s="1"/>
  <c r="N40" i="1"/>
  <c r="L40" i="1"/>
  <c r="K40" i="1"/>
  <c r="M40" i="1" s="1"/>
  <c r="I40" i="1"/>
  <c r="H40" i="1"/>
  <c r="G40" i="1"/>
  <c r="F40" i="1"/>
  <c r="E40" i="1"/>
  <c r="P39" i="1"/>
  <c r="O39" i="1"/>
  <c r="N39" i="1"/>
  <c r="L39" i="1"/>
  <c r="M39" i="1" s="1"/>
  <c r="K39" i="1"/>
  <c r="I39" i="1"/>
  <c r="H39" i="1"/>
  <c r="G39" i="1"/>
  <c r="F39" i="1"/>
  <c r="E39" i="1"/>
  <c r="J39" i="1" s="1"/>
  <c r="P37" i="1"/>
  <c r="M37" i="1"/>
  <c r="J37" i="1"/>
  <c r="Q37" i="1" s="1"/>
  <c r="Q36" i="1"/>
  <c r="P36" i="1"/>
  <c r="M36" i="1"/>
  <c r="J36" i="1"/>
  <c r="P35" i="1"/>
  <c r="M35" i="1"/>
  <c r="Q35" i="1" s="1"/>
  <c r="J35" i="1"/>
  <c r="P34" i="1"/>
  <c r="M34" i="1"/>
  <c r="Q34" i="1" s="1"/>
  <c r="J34" i="1"/>
  <c r="P33" i="1"/>
  <c r="M33" i="1"/>
  <c r="J33" i="1"/>
  <c r="Q33" i="1" s="1"/>
  <c r="Q32" i="1"/>
  <c r="P32" i="1"/>
  <c r="M32" i="1"/>
  <c r="J32" i="1"/>
  <c r="Q31" i="1"/>
  <c r="P31" i="1"/>
  <c r="M31" i="1"/>
  <c r="J31" i="1"/>
  <c r="Q30" i="1"/>
  <c r="P30" i="1"/>
  <c r="M30" i="1"/>
  <c r="J30" i="1"/>
  <c r="P29" i="1"/>
  <c r="M29" i="1"/>
  <c r="J29" i="1"/>
  <c r="Q29" i="1" s="1"/>
  <c r="P28" i="1"/>
  <c r="M28" i="1"/>
  <c r="J28" i="1"/>
  <c r="Q28" i="1" s="1"/>
  <c r="P27" i="1"/>
  <c r="M27" i="1"/>
  <c r="J27" i="1"/>
  <c r="Q27" i="1" s="1"/>
  <c r="Q26" i="1"/>
  <c r="P26" i="1"/>
  <c r="M26" i="1"/>
  <c r="J26" i="1"/>
  <c r="Q25" i="1"/>
  <c r="P25" i="1"/>
  <c r="M25" i="1"/>
  <c r="J25" i="1"/>
  <c r="Q24" i="1"/>
  <c r="P24" i="1"/>
  <c r="M24" i="1"/>
  <c r="J24" i="1"/>
  <c r="P23" i="1"/>
  <c r="O23" i="1"/>
  <c r="N23" i="1"/>
  <c r="M23" i="1"/>
  <c r="L23" i="1"/>
  <c r="K23" i="1"/>
  <c r="I23" i="1"/>
  <c r="I7" i="1" s="1"/>
  <c r="H23" i="1"/>
  <c r="G23" i="1"/>
  <c r="F23" i="1"/>
  <c r="E23" i="1"/>
  <c r="P22" i="1"/>
  <c r="O22" i="1"/>
  <c r="N22" i="1"/>
  <c r="M22" i="1"/>
  <c r="L22" i="1"/>
  <c r="K22" i="1"/>
  <c r="I22" i="1"/>
  <c r="H22" i="1"/>
  <c r="G22" i="1"/>
  <c r="F22" i="1"/>
  <c r="E22" i="1"/>
  <c r="P21" i="1"/>
  <c r="M21" i="1"/>
  <c r="J21" i="1"/>
  <c r="P20" i="1"/>
  <c r="M20" i="1"/>
  <c r="J20" i="1"/>
  <c r="P19" i="1"/>
  <c r="M19" i="1"/>
  <c r="J19" i="1"/>
  <c r="P18" i="1"/>
  <c r="Q18" i="1" s="1"/>
  <c r="M18" i="1"/>
  <c r="J18" i="1"/>
  <c r="P17" i="1"/>
  <c r="M17" i="1"/>
  <c r="J17" i="1"/>
  <c r="P16" i="1"/>
  <c r="Q16" i="1" s="1"/>
  <c r="M16" i="1"/>
  <c r="J16" i="1"/>
  <c r="P15" i="1"/>
  <c r="M15" i="1"/>
  <c r="J15" i="1"/>
  <c r="P14" i="1"/>
  <c r="Q14" i="1" s="1"/>
  <c r="M14" i="1"/>
  <c r="J14" i="1"/>
  <c r="P13" i="1"/>
  <c r="M13" i="1"/>
  <c r="J13" i="1"/>
  <c r="P12" i="1"/>
  <c r="Q12" i="1" s="1"/>
  <c r="M12" i="1"/>
  <c r="J12" i="1"/>
  <c r="P11" i="1"/>
  <c r="M11" i="1"/>
  <c r="J11" i="1"/>
  <c r="P10" i="1"/>
  <c r="Q10" i="1" s="1"/>
  <c r="M10" i="1"/>
  <c r="J10" i="1"/>
  <c r="O9" i="1"/>
  <c r="P9" i="1" s="1"/>
  <c r="N9" i="1"/>
  <c r="L9" i="1"/>
  <c r="L7" i="1" s="1"/>
  <c r="L5" i="1" s="1"/>
  <c r="K9" i="1"/>
  <c r="M9" i="1" s="1"/>
  <c r="I9" i="1"/>
  <c r="H9" i="1"/>
  <c r="H7" i="1" s="1"/>
  <c r="G9" i="1"/>
  <c r="F9" i="1"/>
  <c r="E9" i="1"/>
  <c r="P8" i="1"/>
  <c r="O8" i="1"/>
  <c r="N8" i="1"/>
  <c r="L8" i="1"/>
  <c r="M8" i="1" s="1"/>
  <c r="K8" i="1"/>
  <c r="I8" i="1"/>
  <c r="I6" i="1" s="1"/>
  <c r="I4" i="1" s="1"/>
  <c r="H8" i="1"/>
  <c r="H6" i="1" s="1"/>
  <c r="H4" i="1" s="1"/>
  <c r="G8" i="1"/>
  <c r="F8" i="1"/>
  <c r="E8" i="1"/>
  <c r="E6" i="1" s="1"/>
  <c r="N7" i="1"/>
  <c r="F7" i="1"/>
  <c r="O6" i="1"/>
  <c r="O4" i="1" s="1"/>
  <c r="N6" i="1"/>
  <c r="K6" i="1"/>
  <c r="G6" i="1"/>
  <c r="G4" i="1" s="1"/>
  <c r="F6" i="1"/>
  <c r="AB247" i="13"/>
  <c r="AB239" i="13"/>
  <c r="D208" i="13"/>
  <c r="D200" i="13"/>
  <c r="D169" i="13"/>
  <c r="D165" i="13"/>
  <c r="D143" i="13"/>
  <c r="D139" i="13"/>
  <c r="AB132" i="13"/>
  <c r="AB128" i="13"/>
  <c r="AB124" i="13"/>
  <c r="AB120" i="13"/>
  <c r="X154" i="13"/>
  <c r="V154" i="13"/>
  <c r="V139" i="13"/>
  <c r="T173" i="13"/>
  <c r="T171" i="13"/>
  <c r="T169" i="13"/>
  <c r="T167" i="13"/>
  <c r="T165" i="13"/>
  <c r="T163" i="13"/>
  <c r="T161" i="13"/>
  <c r="T156" i="13"/>
  <c r="T154" i="13"/>
  <c r="T152" i="13"/>
  <c r="T150" i="13"/>
  <c r="T145" i="13"/>
  <c r="T143" i="13"/>
  <c r="T132" i="13"/>
  <c r="T124" i="13"/>
  <c r="P202" i="13"/>
  <c r="P154" i="13"/>
  <c r="P150" i="13"/>
  <c r="P143" i="13"/>
  <c r="P139" i="13"/>
  <c r="P132" i="13"/>
  <c r="P128" i="13"/>
  <c r="N253" i="13"/>
  <c r="N249" i="13"/>
  <c r="N247" i="13"/>
  <c r="N245" i="13"/>
  <c r="N243" i="13"/>
  <c r="N241" i="13"/>
  <c r="N239" i="13"/>
  <c r="N235" i="13"/>
  <c r="N233" i="13"/>
  <c r="N130" i="13"/>
  <c r="N126" i="13"/>
  <c r="N122" i="13"/>
  <c r="L305" i="13"/>
  <c r="L297" i="13"/>
  <c r="L293" i="13"/>
  <c r="L289" i="13"/>
  <c r="L274" i="13"/>
  <c r="L253" i="13"/>
  <c r="L251" i="13"/>
  <c r="L249" i="13"/>
  <c r="L247" i="13"/>
  <c r="L245" i="13"/>
  <c r="L243" i="13"/>
  <c r="L241" i="13"/>
  <c r="L239" i="13"/>
  <c r="L237" i="13"/>
  <c r="L233" i="13"/>
  <c r="L171" i="13"/>
  <c r="P336" i="11"/>
  <c r="M336" i="11"/>
  <c r="J336" i="11"/>
  <c r="P335" i="11"/>
  <c r="Q335" i="11" s="1"/>
  <c r="M335" i="11"/>
  <c r="J335" i="11"/>
  <c r="P334" i="11"/>
  <c r="Q334" i="11" s="1"/>
  <c r="M334" i="11"/>
  <c r="J334" i="11"/>
  <c r="P333" i="11"/>
  <c r="M333" i="11"/>
  <c r="J333" i="11"/>
  <c r="P332" i="11"/>
  <c r="M332" i="11"/>
  <c r="J332" i="11"/>
  <c r="P331" i="11"/>
  <c r="Q331" i="11" s="1"/>
  <c r="M331" i="11"/>
  <c r="J331" i="11"/>
  <c r="P330" i="11"/>
  <c r="Q330" i="11" s="1"/>
  <c r="M330" i="11"/>
  <c r="J330" i="11"/>
  <c r="P329" i="11"/>
  <c r="M329" i="11"/>
  <c r="J329" i="11"/>
  <c r="P328" i="11"/>
  <c r="M328" i="11"/>
  <c r="J328" i="11"/>
  <c r="P327" i="11"/>
  <c r="Q327" i="11" s="1"/>
  <c r="M327" i="11"/>
  <c r="J327" i="11"/>
  <c r="P326" i="11"/>
  <c r="Q326" i="11" s="1"/>
  <c r="M326" i="11"/>
  <c r="J326" i="11"/>
  <c r="P325" i="11"/>
  <c r="M325" i="11"/>
  <c r="J325" i="11"/>
  <c r="P324" i="11"/>
  <c r="M324" i="11"/>
  <c r="J324" i="11"/>
  <c r="P323" i="11"/>
  <c r="Q323" i="11" s="1"/>
  <c r="M323" i="11"/>
  <c r="J323" i="11"/>
  <c r="P322" i="11"/>
  <c r="Q322" i="11" s="1"/>
  <c r="M322" i="11"/>
  <c r="J322" i="11"/>
  <c r="P321" i="11"/>
  <c r="M321" i="11"/>
  <c r="J321" i="11"/>
  <c r="P320" i="11"/>
  <c r="M320" i="11"/>
  <c r="J320" i="11"/>
  <c r="P319" i="11"/>
  <c r="Q319" i="11" s="1"/>
  <c r="M319" i="11"/>
  <c r="J319" i="11"/>
  <c r="P318" i="11"/>
  <c r="Q318" i="11" s="1"/>
  <c r="M318" i="11"/>
  <c r="J318" i="11"/>
  <c r="P317" i="11"/>
  <c r="M317" i="11"/>
  <c r="J317" i="11"/>
  <c r="P316" i="11"/>
  <c r="M316" i="11"/>
  <c r="J316" i="11"/>
  <c r="P315" i="11"/>
  <c r="Q315" i="11" s="1"/>
  <c r="M315" i="11"/>
  <c r="J315" i="11"/>
  <c r="P314" i="11"/>
  <c r="Q314" i="11" s="1"/>
  <c r="M314" i="11"/>
  <c r="J314" i="11"/>
  <c r="P313" i="11"/>
  <c r="M313" i="11"/>
  <c r="J313" i="11"/>
  <c r="P312" i="11"/>
  <c r="M312" i="11"/>
  <c r="J312" i="11"/>
  <c r="P311" i="11"/>
  <c r="Q311" i="11" s="1"/>
  <c r="M311" i="11"/>
  <c r="J311" i="11"/>
  <c r="P310" i="11"/>
  <c r="Q310" i="11" s="1"/>
  <c r="M310" i="11"/>
  <c r="J310" i="11"/>
  <c r="P309" i="11"/>
  <c r="M309" i="11"/>
  <c r="J309" i="11"/>
  <c r="O308" i="11"/>
  <c r="N308" i="11"/>
  <c r="P308" i="11" s="1"/>
  <c r="L308" i="11"/>
  <c r="K308" i="11"/>
  <c r="M308" i="11" s="1"/>
  <c r="I308" i="11"/>
  <c r="H308" i="11"/>
  <c r="G308" i="11"/>
  <c r="G278" i="11" s="1"/>
  <c r="F308" i="11"/>
  <c r="E308" i="11"/>
  <c r="O307" i="11"/>
  <c r="P307" i="11" s="1"/>
  <c r="N307" i="11"/>
  <c r="L307" i="11"/>
  <c r="K307" i="11"/>
  <c r="M307" i="11" s="1"/>
  <c r="I307" i="11"/>
  <c r="H307" i="11"/>
  <c r="G307" i="11"/>
  <c r="F307" i="11"/>
  <c r="E307" i="11"/>
  <c r="J307" i="11" s="1"/>
  <c r="P306" i="11"/>
  <c r="Q306" i="11" s="1"/>
  <c r="M306" i="11"/>
  <c r="J306" i="11"/>
  <c r="P305" i="11"/>
  <c r="Q305" i="11" s="1"/>
  <c r="M305" i="11"/>
  <c r="J305" i="11"/>
  <c r="P304" i="11"/>
  <c r="M304" i="11"/>
  <c r="J304" i="11"/>
  <c r="P303" i="11"/>
  <c r="Q303" i="11" s="1"/>
  <c r="M303" i="11"/>
  <c r="J303" i="11"/>
  <c r="P302" i="11"/>
  <c r="Q302" i="11" s="1"/>
  <c r="M302" i="11"/>
  <c r="J302" i="11"/>
  <c r="P301" i="11"/>
  <c r="Q301" i="11" s="1"/>
  <c r="M301" i="11"/>
  <c r="J301" i="11"/>
  <c r="P300" i="11"/>
  <c r="M300" i="11"/>
  <c r="J300" i="11"/>
  <c r="P299" i="11"/>
  <c r="Q299" i="11" s="1"/>
  <c r="M299" i="11"/>
  <c r="J299" i="11"/>
  <c r="P298" i="11"/>
  <c r="Q298" i="11" s="1"/>
  <c r="M298" i="11"/>
  <c r="J298" i="11"/>
  <c r="P297" i="11"/>
  <c r="Q297" i="11" s="1"/>
  <c r="M297" i="11"/>
  <c r="J297" i="11"/>
  <c r="P296" i="11"/>
  <c r="M296" i="11"/>
  <c r="J296" i="11"/>
  <c r="P295" i="11"/>
  <c r="Q295" i="11" s="1"/>
  <c r="M295" i="11"/>
  <c r="J295" i="11"/>
  <c r="P294" i="11"/>
  <c r="Q294" i="11" s="1"/>
  <c r="M294" i="11"/>
  <c r="J294" i="11"/>
  <c r="P293" i="11"/>
  <c r="Q293" i="11" s="1"/>
  <c r="M293" i="11"/>
  <c r="J293" i="11"/>
  <c r="P292" i="11"/>
  <c r="M292" i="11"/>
  <c r="J292" i="11"/>
  <c r="P291" i="11"/>
  <c r="Q291" i="11" s="1"/>
  <c r="M291" i="11"/>
  <c r="J291" i="11"/>
  <c r="P290" i="11"/>
  <c r="Q290" i="11" s="1"/>
  <c r="M290" i="11"/>
  <c r="J290" i="11"/>
  <c r="P289" i="11"/>
  <c r="Q289" i="11" s="1"/>
  <c r="M289" i="11"/>
  <c r="J289" i="11"/>
  <c r="P288" i="11"/>
  <c r="M288" i="11"/>
  <c r="J288" i="11"/>
  <c r="P287" i="11"/>
  <c r="Q287" i="11" s="1"/>
  <c r="M287" i="11"/>
  <c r="J287" i="11"/>
  <c r="P286" i="11"/>
  <c r="O286" i="11"/>
  <c r="N286" i="11"/>
  <c r="L286" i="11"/>
  <c r="K286" i="11"/>
  <c r="I286" i="11"/>
  <c r="H286" i="11"/>
  <c r="H278" i="11" s="1"/>
  <c r="G286" i="11"/>
  <c r="F286" i="11"/>
  <c r="E286" i="11"/>
  <c r="O285" i="11"/>
  <c r="N285" i="11"/>
  <c r="P285" i="11" s="1"/>
  <c r="M285" i="11"/>
  <c r="L285" i="11"/>
  <c r="K285" i="11"/>
  <c r="I285" i="11"/>
  <c r="I277" i="11" s="1"/>
  <c r="H285" i="11"/>
  <c r="G285" i="11"/>
  <c r="F285" i="11"/>
  <c r="E285" i="11"/>
  <c r="P284" i="11"/>
  <c r="M284" i="11"/>
  <c r="J284" i="11"/>
  <c r="P283" i="11"/>
  <c r="Q283" i="11" s="1"/>
  <c r="M283" i="11"/>
  <c r="J283" i="11"/>
  <c r="P282" i="11"/>
  <c r="M282" i="11"/>
  <c r="J282" i="11"/>
  <c r="P281" i="11"/>
  <c r="M281" i="11"/>
  <c r="J281" i="11"/>
  <c r="P280" i="11"/>
  <c r="M280" i="11"/>
  <c r="J280" i="11"/>
  <c r="P279" i="11"/>
  <c r="Q279" i="11" s="1"/>
  <c r="M279" i="11"/>
  <c r="J279" i="11"/>
  <c r="O278" i="11"/>
  <c r="N278" i="11"/>
  <c r="P278" i="11" s="1"/>
  <c r="K278" i="11"/>
  <c r="I278" i="11"/>
  <c r="F278" i="11"/>
  <c r="E278" i="11"/>
  <c r="O277" i="11"/>
  <c r="P277" i="11" s="1"/>
  <c r="N277" i="11"/>
  <c r="L277" i="11"/>
  <c r="K277" i="11"/>
  <c r="M277" i="11" s="1"/>
  <c r="H277" i="11"/>
  <c r="G277" i="11"/>
  <c r="F277" i="11"/>
  <c r="P275" i="11"/>
  <c r="Q275" i="11" s="1"/>
  <c r="J275" i="11"/>
  <c r="P274" i="11"/>
  <c r="Q274" i="11" s="1"/>
  <c r="M274" i="11"/>
  <c r="J274" i="11"/>
  <c r="P273" i="11"/>
  <c r="M273" i="11"/>
  <c r="J273" i="11"/>
  <c r="P272" i="11"/>
  <c r="Q272" i="11" s="1"/>
  <c r="M272" i="11"/>
  <c r="J272" i="11"/>
  <c r="P271" i="11"/>
  <c r="M271" i="11"/>
  <c r="J271" i="11"/>
  <c r="P270" i="11"/>
  <c r="Q270" i="11" s="1"/>
  <c r="M270" i="11"/>
  <c r="J270" i="11"/>
  <c r="P269" i="11"/>
  <c r="M269" i="11"/>
  <c r="J269" i="11"/>
  <c r="P268" i="11"/>
  <c r="Q268" i="11" s="1"/>
  <c r="M268" i="11"/>
  <c r="J268" i="11"/>
  <c r="P267" i="11"/>
  <c r="M267" i="11"/>
  <c r="J267" i="11"/>
  <c r="P266" i="11"/>
  <c r="Q266" i="11" s="1"/>
  <c r="M266" i="11"/>
  <c r="J266" i="11"/>
  <c r="P265" i="11"/>
  <c r="M265" i="11"/>
  <c r="J265" i="11"/>
  <c r="P264" i="11"/>
  <c r="Q264" i="11" s="1"/>
  <c r="M264" i="11"/>
  <c r="J264" i="11"/>
  <c r="P263" i="11"/>
  <c r="M263" i="11"/>
  <c r="J263" i="11"/>
  <c r="P262" i="11"/>
  <c r="Q262" i="11" s="1"/>
  <c r="M262" i="11"/>
  <c r="J262" i="11"/>
  <c r="P261" i="11"/>
  <c r="M261" i="11"/>
  <c r="J261" i="11"/>
  <c r="P260" i="11"/>
  <c r="M260" i="11"/>
  <c r="J260" i="11"/>
  <c r="P259" i="11"/>
  <c r="M259" i="11"/>
  <c r="P258" i="11"/>
  <c r="M258" i="11"/>
  <c r="Q258" i="11" s="1"/>
  <c r="J258" i="11"/>
  <c r="O257" i="11"/>
  <c r="N257" i="11"/>
  <c r="L257" i="11"/>
  <c r="K257" i="11"/>
  <c r="M257" i="11" s="1"/>
  <c r="I257" i="11"/>
  <c r="H257" i="11"/>
  <c r="G257" i="11"/>
  <c r="F257" i="11"/>
  <c r="J257" i="11" s="1"/>
  <c r="E257" i="11"/>
  <c r="O256" i="11"/>
  <c r="P256" i="11" s="1"/>
  <c r="N256" i="11"/>
  <c r="L256" i="11"/>
  <c r="K256" i="11"/>
  <c r="M256" i="11" s="1"/>
  <c r="I256" i="11"/>
  <c r="H256" i="11"/>
  <c r="G256" i="11"/>
  <c r="F256" i="11"/>
  <c r="E256" i="11"/>
  <c r="P254" i="11"/>
  <c r="M254" i="11"/>
  <c r="J254" i="11"/>
  <c r="P253" i="11"/>
  <c r="Q253" i="11" s="1"/>
  <c r="M253" i="11"/>
  <c r="J253" i="11"/>
  <c r="P252" i="11"/>
  <c r="M252" i="11"/>
  <c r="J252" i="11"/>
  <c r="P251" i="11"/>
  <c r="Q251" i="11" s="1"/>
  <c r="M251" i="11"/>
  <c r="J251" i="11"/>
  <c r="P250" i="11"/>
  <c r="M250" i="11"/>
  <c r="J250" i="11"/>
  <c r="P249" i="11"/>
  <c r="Q249" i="11" s="1"/>
  <c r="M249" i="11"/>
  <c r="J249" i="11"/>
  <c r="P248" i="11"/>
  <c r="M248" i="11"/>
  <c r="J248" i="11"/>
  <c r="P247" i="11"/>
  <c r="Q247" i="11" s="1"/>
  <c r="M247" i="11"/>
  <c r="J247" i="11"/>
  <c r="P246" i="11"/>
  <c r="M246" i="11"/>
  <c r="J246" i="11"/>
  <c r="P245" i="11"/>
  <c r="Q245" i="11" s="1"/>
  <c r="M245" i="11"/>
  <c r="J245" i="11"/>
  <c r="P244" i="11"/>
  <c r="M244" i="11"/>
  <c r="J244" i="11"/>
  <c r="P243" i="11"/>
  <c r="Q243" i="11" s="1"/>
  <c r="M243" i="11"/>
  <c r="J243" i="11"/>
  <c r="P242" i="11"/>
  <c r="M242" i="11"/>
  <c r="J242" i="11"/>
  <c r="P241" i="11"/>
  <c r="Q241" i="11" s="1"/>
  <c r="M241" i="11"/>
  <c r="J241" i="11"/>
  <c r="P240" i="11"/>
  <c r="M240" i="11"/>
  <c r="J240" i="11"/>
  <c r="P239" i="11"/>
  <c r="Q239" i="11" s="1"/>
  <c r="M239" i="11"/>
  <c r="J239" i="11"/>
  <c r="P238" i="11"/>
  <c r="M238" i="11"/>
  <c r="J238" i="11"/>
  <c r="P237" i="11"/>
  <c r="Q237" i="11" s="1"/>
  <c r="M237" i="11"/>
  <c r="J237" i="11"/>
  <c r="P236" i="11"/>
  <c r="M236" i="11"/>
  <c r="J236" i="11"/>
  <c r="P235" i="11"/>
  <c r="Q235" i="11" s="1"/>
  <c r="M235" i="11"/>
  <c r="J235" i="11"/>
  <c r="P234" i="11"/>
  <c r="M234" i="11"/>
  <c r="M232" i="11" s="1"/>
  <c r="J234" i="11"/>
  <c r="P233" i="11"/>
  <c r="M233" i="11"/>
  <c r="J233" i="11"/>
  <c r="P232" i="11"/>
  <c r="O232" i="11"/>
  <c r="N232" i="11"/>
  <c r="L232" i="11"/>
  <c r="K232" i="11"/>
  <c r="I232" i="11"/>
  <c r="H232" i="11"/>
  <c r="G232" i="11"/>
  <c r="F232" i="11"/>
  <c r="E232" i="11"/>
  <c r="O231" i="11"/>
  <c r="N231" i="11"/>
  <c r="M231" i="11"/>
  <c r="L231" i="11"/>
  <c r="K231" i="11"/>
  <c r="I231" i="11"/>
  <c r="H231" i="11"/>
  <c r="G231" i="11"/>
  <c r="F231" i="11"/>
  <c r="E231" i="11"/>
  <c r="J231" i="11" s="1"/>
  <c r="P229" i="11"/>
  <c r="M229" i="11"/>
  <c r="J229" i="11"/>
  <c r="P228" i="11"/>
  <c r="M228" i="11"/>
  <c r="J228" i="11"/>
  <c r="Q228" i="11" s="1"/>
  <c r="P227" i="11"/>
  <c r="M227" i="11"/>
  <c r="J227" i="11"/>
  <c r="Q227" i="11" s="1"/>
  <c r="P226" i="11"/>
  <c r="M226" i="11"/>
  <c r="J226" i="11"/>
  <c r="Q226" i="11" s="1"/>
  <c r="P225" i="11"/>
  <c r="M225" i="11"/>
  <c r="J225" i="11"/>
  <c r="Q225" i="11" s="1"/>
  <c r="P224" i="11"/>
  <c r="M224" i="11"/>
  <c r="J224" i="11"/>
  <c r="Q224" i="11" s="1"/>
  <c r="P223" i="11"/>
  <c r="M223" i="11"/>
  <c r="J223" i="11"/>
  <c r="Q223" i="11" s="1"/>
  <c r="P222" i="11"/>
  <c r="M222" i="11"/>
  <c r="J222" i="11"/>
  <c r="Q222" i="11" s="1"/>
  <c r="P221" i="11"/>
  <c r="M221" i="11"/>
  <c r="J221" i="11"/>
  <c r="Q221" i="11" s="1"/>
  <c r="P220" i="11"/>
  <c r="M220" i="11"/>
  <c r="J220" i="11"/>
  <c r="Q220" i="11" s="1"/>
  <c r="P219" i="11"/>
  <c r="M219" i="11"/>
  <c r="J219" i="11"/>
  <c r="Q219" i="11" s="1"/>
  <c r="P218" i="11"/>
  <c r="M218" i="11"/>
  <c r="J218" i="11"/>
  <c r="Q218" i="11" s="1"/>
  <c r="O217" i="11"/>
  <c r="N217" i="11"/>
  <c r="P217" i="11" s="1"/>
  <c r="M217" i="11"/>
  <c r="L217" i="11"/>
  <c r="K217" i="11"/>
  <c r="I217" i="11"/>
  <c r="H217" i="11"/>
  <c r="G217" i="11"/>
  <c r="G191" i="11" s="1"/>
  <c r="F217" i="11"/>
  <c r="E217" i="11"/>
  <c r="O216" i="11"/>
  <c r="N216" i="11"/>
  <c r="P216" i="11" s="1"/>
  <c r="Q216" i="11" s="1"/>
  <c r="L216" i="11"/>
  <c r="K216" i="11"/>
  <c r="M216" i="11" s="1"/>
  <c r="I216" i="11"/>
  <c r="H216" i="11"/>
  <c r="G216" i="11"/>
  <c r="F216" i="11"/>
  <c r="J216" i="11" s="1"/>
  <c r="E216" i="11"/>
  <c r="P215" i="11"/>
  <c r="Q215" i="11" s="1"/>
  <c r="M215" i="11"/>
  <c r="J215" i="11"/>
  <c r="P214" i="11"/>
  <c r="Q214" i="11" s="1"/>
  <c r="M214" i="11"/>
  <c r="J214" i="11"/>
  <c r="P213" i="11"/>
  <c r="M213" i="11"/>
  <c r="J213" i="11"/>
  <c r="P212" i="11"/>
  <c r="Q212" i="11" s="1"/>
  <c r="M212" i="11"/>
  <c r="J212" i="11"/>
  <c r="P211" i="11"/>
  <c r="Q211" i="11" s="1"/>
  <c r="M211" i="11"/>
  <c r="J211" i="11"/>
  <c r="P210" i="11"/>
  <c r="Q210" i="11" s="1"/>
  <c r="M210" i="11"/>
  <c r="J210" i="11"/>
  <c r="P209" i="11"/>
  <c r="M209" i="11"/>
  <c r="J209" i="11"/>
  <c r="P208" i="11"/>
  <c r="Q208" i="11" s="1"/>
  <c r="M208" i="11"/>
  <c r="J208" i="11"/>
  <c r="P207" i="11"/>
  <c r="Q207" i="11" s="1"/>
  <c r="M207" i="11"/>
  <c r="J207" i="11"/>
  <c r="P206" i="11"/>
  <c r="Q206" i="11" s="1"/>
  <c r="M206" i="11"/>
  <c r="J206" i="11"/>
  <c r="P205" i="11"/>
  <c r="M205" i="11"/>
  <c r="J205" i="11"/>
  <c r="P204" i="11"/>
  <c r="Q204" i="11" s="1"/>
  <c r="M204" i="11"/>
  <c r="J204" i="11"/>
  <c r="P203" i="11"/>
  <c r="Q203" i="11" s="1"/>
  <c r="M203" i="11"/>
  <c r="J203" i="11"/>
  <c r="P202" i="11"/>
  <c r="Q202" i="11" s="1"/>
  <c r="M202" i="11"/>
  <c r="J202" i="11"/>
  <c r="P201" i="11"/>
  <c r="M201" i="11"/>
  <c r="J201" i="11"/>
  <c r="P200" i="11"/>
  <c r="Q200" i="11" s="1"/>
  <c r="M200" i="11"/>
  <c r="J200" i="11"/>
  <c r="P199" i="11"/>
  <c r="O199" i="11"/>
  <c r="O191" i="11" s="1"/>
  <c r="N199" i="11"/>
  <c r="L199" i="11"/>
  <c r="L191" i="11" s="1"/>
  <c r="K199" i="11"/>
  <c r="M199" i="11" s="1"/>
  <c r="I199" i="11"/>
  <c r="H199" i="11"/>
  <c r="H191" i="11" s="1"/>
  <c r="G199" i="11"/>
  <c r="F199" i="11"/>
  <c r="J199" i="11" s="1"/>
  <c r="E199" i="11"/>
  <c r="P198" i="11"/>
  <c r="O198" i="11"/>
  <c r="N198" i="11"/>
  <c r="M198" i="11"/>
  <c r="L198" i="11"/>
  <c r="K198" i="11"/>
  <c r="I198" i="11"/>
  <c r="I190" i="11" s="1"/>
  <c r="H198" i="11"/>
  <c r="G198" i="11"/>
  <c r="F198" i="11"/>
  <c r="E198" i="11"/>
  <c r="P197" i="11"/>
  <c r="M197" i="11"/>
  <c r="J197" i="11"/>
  <c r="P196" i="11"/>
  <c r="M196" i="11"/>
  <c r="J196" i="11"/>
  <c r="Q196" i="11" s="1"/>
  <c r="P195" i="11"/>
  <c r="M195" i="11"/>
  <c r="J195" i="11"/>
  <c r="Q195" i="11" s="1"/>
  <c r="P194" i="11"/>
  <c r="M194" i="11"/>
  <c r="J194" i="11"/>
  <c r="Q194" i="11" s="1"/>
  <c r="P193" i="11"/>
  <c r="M193" i="11"/>
  <c r="J193" i="11"/>
  <c r="Q193" i="11" s="1"/>
  <c r="P192" i="11"/>
  <c r="M192" i="11"/>
  <c r="J192" i="11"/>
  <c r="Q192" i="11" s="1"/>
  <c r="N191" i="11"/>
  <c r="K191" i="11"/>
  <c r="I191" i="11"/>
  <c r="F191" i="11"/>
  <c r="E191" i="11"/>
  <c r="O190" i="11"/>
  <c r="N190" i="11"/>
  <c r="L190" i="11"/>
  <c r="K190" i="11"/>
  <c r="M190" i="11" s="1"/>
  <c r="H190" i="11"/>
  <c r="G190" i="11"/>
  <c r="F190" i="11"/>
  <c r="P188" i="11"/>
  <c r="Q188" i="11" s="1"/>
  <c r="M188" i="11"/>
  <c r="J188" i="11"/>
  <c r="P187" i="11"/>
  <c r="Q187" i="11" s="1"/>
  <c r="M187" i="11"/>
  <c r="J187" i="11"/>
  <c r="H175" i="13"/>
  <c r="P157" i="11"/>
  <c r="M157" i="11"/>
  <c r="J157" i="11"/>
  <c r="P156" i="11"/>
  <c r="M156" i="11"/>
  <c r="J156" i="11"/>
  <c r="P155" i="11"/>
  <c r="Q155" i="11" s="1"/>
  <c r="M155" i="11"/>
  <c r="J155" i="11"/>
  <c r="P154" i="11"/>
  <c r="M154" i="11"/>
  <c r="J154" i="11"/>
  <c r="P153" i="11"/>
  <c r="M153" i="11"/>
  <c r="J153" i="11"/>
  <c r="P152" i="11"/>
  <c r="M152" i="11"/>
  <c r="J152" i="11"/>
  <c r="P151" i="11"/>
  <c r="Q151" i="11" s="1"/>
  <c r="H150" i="13" s="1"/>
  <c r="M151" i="11"/>
  <c r="J151" i="11"/>
  <c r="P150" i="11"/>
  <c r="M150" i="11"/>
  <c r="J150" i="11"/>
  <c r="O149" i="11"/>
  <c r="N149" i="11"/>
  <c r="P149" i="11" s="1"/>
  <c r="L149" i="11"/>
  <c r="M149" i="11" s="1"/>
  <c r="K149" i="11"/>
  <c r="I149" i="11"/>
  <c r="H149" i="11"/>
  <c r="G149" i="11"/>
  <c r="F149" i="11"/>
  <c r="E149" i="11"/>
  <c r="O148" i="11"/>
  <c r="N148" i="11"/>
  <c r="P148" i="11" s="1"/>
  <c r="L148" i="11"/>
  <c r="K148" i="11"/>
  <c r="M148" i="11" s="1"/>
  <c r="I148" i="11"/>
  <c r="H148" i="11"/>
  <c r="G148" i="11"/>
  <c r="F148" i="11"/>
  <c r="E148" i="11"/>
  <c r="P146" i="11"/>
  <c r="Q146" i="11" s="1"/>
  <c r="M146" i="11"/>
  <c r="J146" i="11"/>
  <c r="P145" i="11"/>
  <c r="Q145" i="11" s="1"/>
  <c r="M145" i="11"/>
  <c r="J145" i="11"/>
  <c r="P144" i="11"/>
  <c r="M144" i="11"/>
  <c r="J144" i="11"/>
  <c r="P143" i="11"/>
  <c r="Q143" i="11" s="1"/>
  <c r="M143" i="11"/>
  <c r="J143" i="11"/>
  <c r="P142" i="11"/>
  <c r="Q142" i="11" s="1"/>
  <c r="M142" i="11"/>
  <c r="J142" i="11"/>
  <c r="P141" i="11"/>
  <c r="Q141" i="11" s="1"/>
  <c r="M141" i="11"/>
  <c r="J141" i="11"/>
  <c r="P140" i="11"/>
  <c r="M140" i="11"/>
  <c r="J140" i="11"/>
  <c r="P139" i="11"/>
  <c r="M139" i="11"/>
  <c r="J139" i="11"/>
  <c r="P138" i="11"/>
  <c r="M138" i="11"/>
  <c r="J138" i="11"/>
  <c r="P137" i="11"/>
  <c r="Q137" i="11" s="1"/>
  <c r="M137" i="11"/>
  <c r="J137" i="11"/>
  <c r="P136" i="11"/>
  <c r="O136" i="11"/>
  <c r="N136" i="11"/>
  <c r="L136" i="11"/>
  <c r="K136" i="11"/>
  <c r="M136" i="11" s="1"/>
  <c r="I136" i="11"/>
  <c r="H136" i="11"/>
  <c r="G136" i="11"/>
  <c r="F136" i="11"/>
  <c r="E136" i="11"/>
  <c r="O135" i="11"/>
  <c r="N135" i="11"/>
  <c r="L135" i="11"/>
  <c r="K135" i="11"/>
  <c r="M135" i="11" s="1"/>
  <c r="I135" i="11"/>
  <c r="H135" i="11"/>
  <c r="G135" i="11"/>
  <c r="F135" i="11"/>
  <c r="E135" i="11"/>
  <c r="J135" i="11" s="1"/>
  <c r="P133" i="11"/>
  <c r="M133" i="11"/>
  <c r="J133" i="11"/>
  <c r="P132" i="11"/>
  <c r="M132" i="11"/>
  <c r="J132" i="11"/>
  <c r="P131" i="11"/>
  <c r="M131" i="11"/>
  <c r="J131" i="11"/>
  <c r="P130" i="11"/>
  <c r="Q130" i="11" s="1"/>
  <c r="M130" i="11"/>
  <c r="J130" i="11"/>
  <c r="P129" i="11"/>
  <c r="M129" i="11"/>
  <c r="J129" i="11"/>
  <c r="P128" i="11"/>
  <c r="M128" i="11"/>
  <c r="J128" i="11"/>
  <c r="P127" i="11"/>
  <c r="M127" i="11"/>
  <c r="J127" i="11"/>
  <c r="P126" i="11"/>
  <c r="Q126" i="11" s="1"/>
  <c r="M126" i="11"/>
  <c r="J126" i="11"/>
  <c r="P125" i="11"/>
  <c r="M125" i="11"/>
  <c r="J125" i="11"/>
  <c r="P124" i="11"/>
  <c r="M124" i="11"/>
  <c r="J124" i="11"/>
  <c r="P123" i="11"/>
  <c r="M123" i="11"/>
  <c r="J123" i="11"/>
  <c r="P122" i="11"/>
  <c r="Q122" i="11" s="1"/>
  <c r="M122" i="11"/>
  <c r="J122" i="11"/>
  <c r="P121" i="11"/>
  <c r="M121" i="11"/>
  <c r="J121" i="11"/>
  <c r="P120" i="11"/>
  <c r="M120" i="11"/>
  <c r="J120" i="11"/>
  <c r="P119" i="11"/>
  <c r="M119" i="11"/>
  <c r="J119" i="11"/>
  <c r="P118" i="11"/>
  <c r="Q118" i="11" s="1"/>
  <c r="M118" i="11"/>
  <c r="J118" i="11"/>
  <c r="O117" i="11"/>
  <c r="N117" i="11"/>
  <c r="P117" i="11" s="1"/>
  <c r="L117" i="11"/>
  <c r="K117" i="11"/>
  <c r="I117" i="11"/>
  <c r="H117" i="11"/>
  <c r="G117" i="11"/>
  <c r="F117" i="11"/>
  <c r="E117" i="11"/>
  <c r="O116" i="11"/>
  <c r="N116" i="11"/>
  <c r="P116" i="11" s="1"/>
  <c r="L116" i="11"/>
  <c r="K116" i="11"/>
  <c r="M116" i="11" s="1"/>
  <c r="I116" i="11"/>
  <c r="H116" i="11"/>
  <c r="G116" i="11"/>
  <c r="F116" i="11"/>
  <c r="E116" i="11"/>
  <c r="P114" i="11"/>
  <c r="M114" i="11"/>
  <c r="J114" i="11"/>
  <c r="P113" i="11"/>
  <c r="Q113" i="11" s="1"/>
  <c r="M113" i="11"/>
  <c r="J113" i="11"/>
  <c r="P112" i="11"/>
  <c r="M112" i="11"/>
  <c r="J112" i="11"/>
  <c r="P111" i="11"/>
  <c r="Q111" i="11" s="1"/>
  <c r="M111" i="11"/>
  <c r="J111" i="11"/>
  <c r="P110" i="11"/>
  <c r="O110" i="11"/>
  <c r="N110" i="11"/>
  <c r="L110" i="11"/>
  <c r="K110" i="11"/>
  <c r="M110" i="11" s="1"/>
  <c r="I110" i="11"/>
  <c r="H110" i="11"/>
  <c r="G110" i="11"/>
  <c r="F110" i="11"/>
  <c r="E110" i="11"/>
  <c r="Q109" i="11"/>
  <c r="O109" i="11"/>
  <c r="P109" i="11" s="1"/>
  <c r="N109" i="11"/>
  <c r="M109" i="11"/>
  <c r="L109" i="11"/>
  <c r="K109" i="11"/>
  <c r="I109" i="11"/>
  <c r="H109" i="11"/>
  <c r="G109" i="11"/>
  <c r="F109" i="11"/>
  <c r="E109" i="11"/>
  <c r="J109" i="11" s="1"/>
  <c r="P107" i="11"/>
  <c r="M107" i="11"/>
  <c r="J107" i="11"/>
  <c r="P106" i="11"/>
  <c r="M106" i="11"/>
  <c r="J106" i="11"/>
  <c r="P105" i="11"/>
  <c r="M105" i="11"/>
  <c r="J105" i="11"/>
  <c r="P104" i="11"/>
  <c r="Q104" i="11" s="1"/>
  <c r="M104" i="11"/>
  <c r="J104" i="11"/>
  <c r="P103" i="11"/>
  <c r="M103" i="11"/>
  <c r="J103" i="11"/>
  <c r="P102" i="11"/>
  <c r="M102" i="11"/>
  <c r="J102" i="11"/>
  <c r="P101" i="11"/>
  <c r="M101" i="11"/>
  <c r="J101" i="11"/>
  <c r="P100" i="11"/>
  <c r="Q100" i="11" s="1"/>
  <c r="M100" i="11"/>
  <c r="J100" i="11"/>
  <c r="P99" i="11"/>
  <c r="M99" i="11"/>
  <c r="J99" i="11"/>
  <c r="P98" i="11"/>
  <c r="M98" i="11"/>
  <c r="J98" i="11"/>
  <c r="O97" i="11"/>
  <c r="N97" i="11"/>
  <c r="P97" i="11" s="1"/>
  <c r="L97" i="11"/>
  <c r="K97" i="11"/>
  <c r="M97" i="11" s="1"/>
  <c r="I97" i="11"/>
  <c r="H97" i="11"/>
  <c r="G97" i="11"/>
  <c r="F97" i="11"/>
  <c r="E97" i="11"/>
  <c r="O96" i="11"/>
  <c r="N96" i="11"/>
  <c r="P96" i="11" s="1"/>
  <c r="L96" i="11"/>
  <c r="K96" i="11"/>
  <c r="M96" i="11" s="1"/>
  <c r="I96" i="11"/>
  <c r="H96" i="11"/>
  <c r="G96" i="11"/>
  <c r="F96" i="11"/>
  <c r="E96" i="11"/>
  <c r="P94" i="11"/>
  <c r="M94" i="11"/>
  <c r="J94" i="11"/>
  <c r="P93" i="11"/>
  <c r="Q93" i="11" s="1"/>
  <c r="M93" i="11"/>
  <c r="J93" i="11"/>
  <c r="P92" i="11"/>
  <c r="M92" i="11"/>
  <c r="J92" i="11"/>
  <c r="P91" i="11"/>
  <c r="Q91" i="11" s="1"/>
  <c r="M91" i="11"/>
  <c r="J91" i="11"/>
  <c r="Q90" i="11"/>
  <c r="J90" i="11"/>
  <c r="M90" i="11" s="1"/>
  <c r="N86" i="11" s="1"/>
  <c r="Q89" i="11"/>
  <c r="P89" i="11"/>
  <c r="J89" i="11"/>
  <c r="M89" i="11" s="1"/>
  <c r="N85" i="11" s="1"/>
  <c r="P85" i="11" s="1"/>
  <c r="P88" i="11"/>
  <c r="M88" i="11"/>
  <c r="J88" i="11"/>
  <c r="P87" i="11"/>
  <c r="Q87" i="11" s="1"/>
  <c r="M87" i="11"/>
  <c r="J87" i="11"/>
  <c r="P86" i="11"/>
  <c r="O86" i="11"/>
  <c r="L86" i="11"/>
  <c r="K86" i="11"/>
  <c r="I86" i="11"/>
  <c r="H86" i="11"/>
  <c r="G86" i="11"/>
  <c r="F86" i="11"/>
  <c r="E86" i="11"/>
  <c r="O85" i="11"/>
  <c r="M85" i="11"/>
  <c r="Q85" i="11" s="1"/>
  <c r="L85" i="11"/>
  <c r="K85" i="11"/>
  <c r="I85" i="11"/>
  <c r="H85" i="11"/>
  <c r="G85" i="11"/>
  <c r="F85" i="11"/>
  <c r="E85" i="11"/>
  <c r="J85" i="11" s="1"/>
  <c r="P83" i="11"/>
  <c r="Q83" i="11" s="1"/>
  <c r="M83" i="11"/>
  <c r="J83" i="11"/>
  <c r="P82" i="11"/>
  <c r="M82" i="11"/>
  <c r="J82" i="11"/>
  <c r="P81" i="11"/>
  <c r="M81" i="11"/>
  <c r="J81" i="11"/>
  <c r="P80" i="11"/>
  <c r="Q80" i="11" s="1"/>
  <c r="M80" i="11"/>
  <c r="J80" i="11"/>
  <c r="P79" i="11"/>
  <c r="M79" i="11"/>
  <c r="J79" i="11"/>
  <c r="P78" i="11"/>
  <c r="M78" i="11"/>
  <c r="J78" i="11"/>
  <c r="P77" i="11"/>
  <c r="M77" i="11"/>
  <c r="J77" i="11"/>
  <c r="P76" i="11"/>
  <c r="Q76" i="11" s="1"/>
  <c r="M76" i="11"/>
  <c r="J76" i="11"/>
  <c r="P75" i="11"/>
  <c r="M75" i="11"/>
  <c r="J75" i="11"/>
  <c r="P74" i="11"/>
  <c r="M74" i="11"/>
  <c r="J74" i="11"/>
  <c r="P73" i="11"/>
  <c r="M73" i="11"/>
  <c r="J73" i="11"/>
  <c r="P72" i="11"/>
  <c r="Q72" i="11" s="1"/>
  <c r="M72" i="11"/>
  <c r="J72" i="11"/>
  <c r="P71" i="11"/>
  <c r="Q71" i="11" s="1"/>
  <c r="M71" i="11"/>
  <c r="J71" i="11"/>
  <c r="Q70" i="11"/>
  <c r="P70" i="11"/>
  <c r="M70" i="11"/>
  <c r="J70" i="11"/>
  <c r="P69" i="11"/>
  <c r="M69" i="11"/>
  <c r="J69" i="11"/>
  <c r="Q69" i="11" s="1"/>
  <c r="Q68" i="11"/>
  <c r="P68" i="11"/>
  <c r="M68" i="11"/>
  <c r="J68" i="11"/>
  <c r="P67" i="11"/>
  <c r="M67" i="11"/>
  <c r="Q67" i="11" s="1"/>
  <c r="J67" i="11"/>
  <c r="P66" i="11"/>
  <c r="M66" i="11"/>
  <c r="Q66" i="11" s="1"/>
  <c r="J66" i="11"/>
  <c r="P65" i="11"/>
  <c r="M65" i="11"/>
  <c r="J65" i="11"/>
  <c r="P64" i="11"/>
  <c r="M64" i="11"/>
  <c r="Q64" i="11" s="1"/>
  <c r="J64" i="11"/>
  <c r="P63" i="11"/>
  <c r="M63" i="11"/>
  <c r="J63" i="11"/>
  <c r="P62" i="11"/>
  <c r="M62" i="11"/>
  <c r="Q62" i="11" s="1"/>
  <c r="J62" i="11"/>
  <c r="P61" i="11"/>
  <c r="M61" i="11"/>
  <c r="J61" i="11"/>
  <c r="P60" i="11"/>
  <c r="M60" i="11"/>
  <c r="Q60" i="11" s="1"/>
  <c r="J60" i="11"/>
  <c r="O59" i="11"/>
  <c r="P59" i="11" s="1"/>
  <c r="N59" i="11"/>
  <c r="L59" i="11"/>
  <c r="K59" i="11"/>
  <c r="M59" i="11" s="1"/>
  <c r="I59" i="11"/>
  <c r="H59" i="11"/>
  <c r="G59" i="11"/>
  <c r="F59" i="11"/>
  <c r="E59" i="11"/>
  <c r="P58" i="11"/>
  <c r="O58" i="11"/>
  <c r="N58" i="11"/>
  <c r="L58" i="11"/>
  <c r="M58" i="11" s="1"/>
  <c r="K58" i="11"/>
  <c r="I58" i="11"/>
  <c r="H58" i="11"/>
  <c r="G58" i="11"/>
  <c r="F58" i="11"/>
  <c r="J58" i="11" s="1"/>
  <c r="E58" i="11"/>
  <c r="P56" i="11"/>
  <c r="M56" i="11"/>
  <c r="J56" i="11"/>
  <c r="Q56" i="11" s="1"/>
  <c r="Q55" i="11"/>
  <c r="P55" i="11"/>
  <c r="M55" i="11"/>
  <c r="J55" i="11"/>
  <c r="P54" i="11"/>
  <c r="M54" i="11"/>
  <c r="J54" i="11"/>
  <c r="Q54" i="11" s="1"/>
  <c r="Q53" i="11"/>
  <c r="P53" i="11"/>
  <c r="M53" i="11"/>
  <c r="J53" i="11"/>
  <c r="P52" i="11"/>
  <c r="M52" i="11"/>
  <c r="J52" i="11"/>
  <c r="Q52" i="11" s="1"/>
  <c r="Q51" i="11"/>
  <c r="P51" i="11"/>
  <c r="M51" i="11"/>
  <c r="J51" i="11"/>
  <c r="P50" i="11"/>
  <c r="M50" i="11"/>
  <c r="J50" i="11"/>
  <c r="Q50" i="11" s="1"/>
  <c r="Q49" i="11"/>
  <c r="P49" i="11"/>
  <c r="M49" i="11"/>
  <c r="J49" i="11"/>
  <c r="Q48" i="11"/>
  <c r="P48" i="11"/>
  <c r="M48" i="11"/>
  <c r="J48" i="11"/>
  <c r="Q47" i="11"/>
  <c r="P47" i="11"/>
  <c r="M47" i="11"/>
  <c r="J47" i="11"/>
  <c r="Q46" i="11"/>
  <c r="P46" i="11"/>
  <c r="M46" i="11"/>
  <c r="J46" i="11"/>
  <c r="Q45" i="11"/>
  <c r="P45" i="11"/>
  <c r="M45" i="11"/>
  <c r="J45" i="11"/>
  <c r="J44" i="11"/>
  <c r="Q44" i="11" s="1"/>
  <c r="P43" i="11"/>
  <c r="O43" i="11"/>
  <c r="N43" i="11"/>
  <c r="M43" i="11"/>
  <c r="Q43" i="11" s="1"/>
  <c r="L43" i="11"/>
  <c r="K43" i="11"/>
  <c r="I43" i="11"/>
  <c r="H43" i="11"/>
  <c r="E43" i="11"/>
  <c r="J43" i="11" s="1"/>
  <c r="P42" i="11"/>
  <c r="Q42" i="11" s="1"/>
  <c r="M42" i="11"/>
  <c r="J42" i="11"/>
  <c r="P41" i="11"/>
  <c r="Q41" i="11" s="1"/>
  <c r="M41" i="11"/>
  <c r="J41" i="11"/>
  <c r="O40" i="11"/>
  <c r="N40" i="11"/>
  <c r="P40" i="11" s="1"/>
  <c r="L40" i="11"/>
  <c r="K40" i="11"/>
  <c r="M40" i="11" s="1"/>
  <c r="I40" i="11"/>
  <c r="H40" i="11"/>
  <c r="G40" i="11"/>
  <c r="F40" i="11"/>
  <c r="E40" i="11"/>
  <c r="O39" i="11"/>
  <c r="P39" i="11" s="1"/>
  <c r="N39" i="11"/>
  <c r="L39" i="11"/>
  <c r="K39" i="11"/>
  <c r="M39" i="11" s="1"/>
  <c r="I39" i="11"/>
  <c r="H39" i="11"/>
  <c r="G39" i="11"/>
  <c r="F39" i="11"/>
  <c r="P37" i="11"/>
  <c r="M37" i="11"/>
  <c r="J37" i="11"/>
  <c r="P36" i="11"/>
  <c r="Q36" i="11" s="1"/>
  <c r="M36" i="11"/>
  <c r="J36" i="11"/>
  <c r="P35" i="11"/>
  <c r="M35" i="11"/>
  <c r="J35" i="11"/>
  <c r="P34" i="11"/>
  <c r="M34" i="11"/>
  <c r="J34" i="11"/>
  <c r="P33" i="11"/>
  <c r="M33" i="11"/>
  <c r="J33" i="11"/>
  <c r="P32" i="11"/>
  <c r="Q32" i="11" s="1"/>
  <c r="M32" i="11"/>
  <c r="J32" i="11"/>
  <c r="P31" i="11"/>
  <c r="Q31" i="11" s="1"/>
  <c r="M31" i="11"/>
  <c r="J31" i="11"/>
  <c r="P30" i="11"/>
  <c r="Q30" i="11" s="1"/>
  <c r="M30" i="11"/>
  <c r="J30" i="11"/>
  <c r="P29" i="11"/>
  <c r="M29" i="11"/>
  <c r="J29" i="11"/>
  <c r="P28" i="11"/>
  <c r="Q28" i="11" s="1"/>
  <c r="M28" i="11"/>
  <c r="J28" i="11"/>
  <c r="P27" i="11"/>
  <c r="M27" i="11"/>
  <c r="J27" i="11"/>
  <c r="P26" i="11"/>
  <c r="Q26" i="11" s="1"/>
  <c r="M26" i="11"/>
  <c r="J26" i="11"/>
  <c r="P25" i="11"/>
  <c r="M25" i="11"/>
  <c r="J25" i="11"/>
  <c r="P24" i="11"/>
  <c r="P22" i="11" s="1"/>
  <c r="M24" i="11"/>
  <c r="J24" i="11"/>
  <c r="J22" i="11" s="1"/>
  <c r="P23" i="11"/>
  <c r="O23" i="11"/>
  <c r="N23" i="11"/>
  <c r="M23" i="11"/>
  <c r="L23" i="11"/>
  <c r="K23" i="11"/>
  <c r="J23" i="11"/>
  <c r="I23" i="11"/>
  <c r="H23" i="11"/>
  <c r="G23" i="11"/>
  <c r="F23" i="11"/>
  <c r="E23" i="11"/>
  <c r="O22" i="11"/>
  <c r="N22" i="11"/>
  <c r="M22" i="11"/>
  <c r="L22" i="11"/>
  <c r="K22" i="11"/>
  <c r="I22" i="11"/>
  <c r="H22" i="11"/>
  <c r="G22" i="11"/>
  <c r="F22" i="11"/>
  <c r="E22" i="11"/>
  <c r="P21" i="11"/>
  <c r="M21" i="11"/>
  <c r="J21" i="11"/>
  <c r="P20" i="11"/>
  <c r="M20" i="11"/>
  <c r="J20" i="11"/>
  <c r="P19" i="11"/>
  <c r="M19" i="11"/>
  <c r="J19" i="11"/>
  <c r="P18" i="11"/>
  <c r="Q18" i="11" s="1"/>
  <c r="M18" i="11"/>
  <c r="J18" i="11"/>
  <c r="P17" i="11"/>
  <c r="M17" i="11"/>
  <c r="J17" i="11"/>
  <c r="P16" i="11"/>
  <c r="Q16" i="11" s="1"/>
  <c r="M16" i="11"/>
  <c r="J16" i="11"/>
  <c r="P15" i="11"/>
  <c r="M15" i="11"/>
  <c r="J15" i="11"/>
  <c r="P14" i="11"/>
  <c r="Q14" i="11" s="1"/>
  <c r="M14" i="11"/>
  <c r="J14" i="11"/>
  <c r="P13" i="11"/>
  <c r="M13" i="11"/>
  <c r="J13" i="11"/>
  <c r="P12" i="11"/>
  <c r="Q12" i="11" s="1"/>
  <c r="M12" i="11"/>
  <c r="J12" i="11"/>
  <c r="P11" i="11"/>
  <c r="M11" i="11"/>
  <c r="J11" i="11"/>
  <c r="P10" i="11"/>
  <c r="Q10" i="11" s="1"/>
  <c r="M10" i="11"/>
  <c r="J10" i="11"/>
  <c r="O9" i="11"/>
  <c r="N9" i="11"/>
  <c r="P9" i="11" s="1"/>
  <c r="L9" i="11"/>
  <c r="K9" i="11"/>
  <c r="M9" i="11" s="1"/>
  <c r="I9" i="11"/>
  <c r="H9" i="11"/>
  <c r="G9" i="11"/>
  <c r="F9" i="11"/>
  <c r="F7" i="11" s="1"/>
  <c r="E9" i="11"/>
  <c r="E7" i="11" s="1"/>
  <c r="O8" i="11"/>
  <c r="O6" i="11" s="1"/>
  <c r="O4" i="11" s="1"/>
  <c r="N8" i="11"/>
  <c r="L8" i="11"/>
  <c r="L6" i="11" s="1"/>
  <c r="K8" i="11"/>
  <c r="M8" i="11" s="1"/>
  <c r="I8" i="11"/>
  <c r="H8" i="11"/>
  <c r="H6" i="11" s="1"/>
  <c r="G8" i="11"/>
  <c r="G6" i="11" s="1"/>
  <c r="F8" i="11"/>
  <c r="E8" i="11"/>
  <c r="J8" i="11" s="1"/>
  <c r="L7" i="11"/>
  <c r="I7" i="11"/>
  <c r="H7" i="11"/>
  <c r="N6" i="11"/>
  <c r="P6" i="11" s="1"/>
  <c r="I6" i="11"/>
  <c r="I4" i="11" s="1"/>
  <c r="F6" i="11"/>
  <c r="E6" i="11"/>
  <c r="L185" i="13"/>
  <c r="L177" i="13"/>
  <c r="L169" i="13"/>
  <c r="L165" i="13"/>
  <c r="L161" i="13"/>
  <c r="H165" i="13"/>
  <c r="H161" i="13"/>
  <c r="H154" i="13"/>
  <c r="E169" i="13"/>
  <c r="E231" i="13"/>
  <c r="E256" i="13"/>
  <c r="E277" i="13"/>
  <c r="E333" i="13"/>
  <c r="E331" i="13"/>
  <c r="D331" i="13"/>
  <c r="E329" i="13"/>
  <c r="E327" i="13"/>
  <c r="E325" i="13"/>
  <c r="E323" i="13"/>
  <c r="D323" i="13"/>
  <c r="E321" i="13"/>
  <c r="E319" i="13"/>
  <c r="E317" i="13"/>
  <c r="E315" i="13"/>
  <c r="D315" i="13"/>
  <c r="E313" i="13"/>
  <c r="E311" i="13"/>
  <c r="E309" i="13"/>
  <c r="E307" i="13"/>
  <c r="E305" i="13"/>
  <c r="D305" i="13"/>
  <c r="E303" i="13"/>
  <c r="D303" i="13"/>
  <c r="E301" i="13"/>
  <c r="D301" i="13"/>
  <c r="E299" i="13"/>
  <c r="D299" i="13"/>
  <c r="E297" i="13"/>
  <c r="D297" i="13"/>
  <c r="E295" i="13"/>
  <c r="D295" i="13"/>
  <c r="E293" i="13"/>
  <c r="D293" i="13"/>
  <c r="E291" i="13"/>
  <c r="D291" i="13"/>
  <c r="E289" i="13"/>
  <c r="D289" i="13"/>
  <c r="E287" i="13"/>
  <c r="D287" i="13"/>
  <c r="E285" i="13"/>
  <c r="E283" i="13"/>
  <c r="D283" i="13"/>
  <c r="E281" i="13"/>
  <c r="E279" i="13"/>
  <c r="D279" i="13"/>
  <c r="E274" i="13"/>
  <c r="D274" i="13"/>
  <c r="E272" i="13"/>
  <c r="E270" i="13"/>
  <c r="D270" i="13"/>
  <c r="E268" i="13"/>
  <c r="E266" i="13"/>
  <c r="D266" i="13"/>
  <c r="E264" i="13"/>
  <c r="E262" i="13"/>
  <c r="D262" i="13"/>
  <c r="E260" i="13"/>
  <c r="E258" i="13"/>
  <c r="D258" i="13"/>
  <c r="E253" i="13"/>
  <c r="D253" i="13"/>
  <c r="E251" i="13"/>
  <c r="D251" i="13"/>
  <c r="E249" i="13"/>
  <c r="D249" i="13"/>
  <c r="E247" i="13"/>
  <c r="D247" i="13"/>
  <c r="E245" i="13"/>
  <c r="D245" i="13"/>
  <c r="E243" i="13"/>
  <c r="D243" i="13"/>
  <c r="E241" i="13"/>
  <c r="D241" i="13"/>
  <c r="E239" i="13"/>
  <c r="D239" i="13"/>
  <c r="E237" i="13"/>
  <c r="D237" i="13"/>
  <c r="E235" i="13"/>
  <c r="D235" i="13"/>
  <c r="E233" i="13"/>
  <c r="E228" i="13"/>
  <c r="E226" i="13"/>
  <c r="D226" i="13"/>
  <c r="E224" i="13"/>
  <c r="E222" i="13"/>
  <c r="E220" i="13"/>
  <c r="E218" i="13"/>
  <c r="E216" i="13"/>
  <c r="E214" i="13"/>
  <c r="E212" i="13"/>
  <c r="E210" i="13"/>
  <c r="D210" i="13"/>
  <c r="E208" i="13"/>
  <c r="E206" i="13"/>
  <c r="E204" i="13"/>
  <c r="E202" i="13"/>
  <c r="D202" i="13"/>
  <c r="E200" i="13"/>
  <c r="E198" i="13"/>
  <c r="E196" i="13"/>
  <c r="E194" i="13"/>
  <c r="P170" i="12"/>
  <c r="P169" i="12"/>
  <c r="M170" i="12"/>
  <c r="M169" i="12"/>
  <c r="Q169" i="12"/>
  <c r="J170" i="12"/>
  <c r="Q170" i="12" s="1"/>
  <c r="F169" i="13" s="1"/>
  <c r="J169" i="12"/>
  <c r="E156" i="13"/>
  <c r="D335" i="13"/>
  <c r="AB214" i="13"/>
  <c r="D150" i="13"/>
  <c r="Z226" i="13"/>
  <c r="Z224" i="13"/>
  <c r="Z208" i="13"/>
  <c r="Z187" i="13"/>
  <c r="Z183" i="13"/>
  <c r="Z143" i="13"/>
  <c r="X214" i="13"/>
  <c r="X206" i="13"/>
  <c r="T222" i="13"/>
  <c r="T204" i="13"/>
  <c r="P210" i="13"/>
  <c r="P124" i="13"/>
  <c r="C335" i="13"/>
  <c r="A335" i="13"/>
  <c r="C333" i="13"/>
  <c r="A333" i="13"/>
  <c r="C331" i="13"/>
  <c r="A331" i="13"/>
  <c r="C329" i="13"/>
  <c r="B329" i="13"/>
  <c r="C325" i="13"/>
  <c r="B325" i="13"/>
  <c r="C323" i="13"/>
  <c r="B323" i="13"/>
  <c r="C321" i="13"/>
  <c r="B321" i="13"/>
  <c r="C319" i="13"/>
  <c r="B319" i="13"/>
  <c r="C317" i="13"/>
  <c r="B317" i="13"/>
  <c r="C315" i="13"/>
  <c r="B315" i="13"/>
  <c r="C313" i="13"/>
  <c r="B313" i="13"/>
  <c r="C311" i="13"/>
  <c r="B311" i="13"/>
  <c r="C309" i="13"/>
  <c r="B309" i="13"/>
  <c r="C307" i="13"/>
  <c r="A307" i="13"/>
  <c r="C305" i="13"/>
  <c r="A305" i="13"/>
  <c r="C303" i="13"/>
  <c r="A303" i="13"/>
  <c r="C301" i="13"/>
  <c r="B301" i="13"/>
  <c r="C299" i="13"/>
  <c r="B299" i="13"/>
  <c r="C297" i="13"/>
  <c r="B297" i="13"/>
  <c r="C295" i="13"/>
  <c r="B295" i="13"/>
  <c r="C293" i="13"/>
  <c r="B293" i="13"/>
  <c r="C291" i="13"/>
  <c r="B291" i="13"/>
  <c r="C289" i="13"/>
  <c r="B289" i="13"/>
  <c r="C287" i="13"/>
  <c r="B287" i="13"/>
  <c r="C285" i="13"/>
  <c r="A285" i="13"/>
  <c r="C283" i="13"/>
  <c r="A283" i="13"/>
  <c r="C281" i="13"/>
  <c r="A281" i="13"/>
  <c r="C279" i="13"/>
  <c r="A279" i="13"/>
  <c r="C277" i="13"/>
  <c r="B277" i="13"/>
  <c r="A277" i="13"/>
  <c r="C274" i="13"/>
  <c r="A274" i="13"/>
  <c r="C272" i="13"/>
  <c r="A272" i="13"/>
  <c r="C270" i="13"/>
  <c r="A270" i="13"/>
  <c r="C268" i="13"/>
  <c r="A268" i="13"/>
  <c r="C266" i="13"/>
  <c r="A266" i="13"/>
  <c r="C264" i="13"/>
  <c r="A264" i="13"/>
  <c r="C262" i="13"/>
  <c r="A262" i="13"/>
  <c r="C260" i="13"/>
  <c r="A260" i="13"/>
  <c r="C258" i="13"/>
  <c r="A258" i="13"/>
  <c r="C256" i="13"/>
  <c r="B256" i="13"/>
  <c r="A256" i="13"/>
  <c r="C253" i="13"/>
  <c r="A253" i="13"/>
  <c r="C251" i="13"/>
  <c r="A251" i="13"/>
  <c r="C249" i="13"/>
  <c r="A249" i="13"/>
  <c r="C247" i="13"/>
  <c r="A247" i="13"/>
  <c r="C245" i="13"/>
  <c r="A245" i="13"/>
  <c r="C243" i="13"/>
  <c r="A243" i="13"/>
  <c r="C241" i="13"/>
  <c r="A241" i="13"/>
  <c r="C239" i="13"/>
  <c r="A239" i="13"/>
  <c r="C237" i="13"/>
  <c r="A237" i="13"/>
  <c r="C235" i="13"/>
  <c r="A235" i="13"/>
  <c r="C233" i="13"/>
  <c r="A233" i="13"/>
  <c r="C231" i="13"/>
  <c r="B231" i="13"/>
  <c r="A231" i="13"/>
  <c r="C228" i="13"/>
  <c r="A228" i="13"/>
  <c r="C226" i="13"/>
  <c r="A226" i="13"/>
  <c r="C224" i="13"/>
  <c r="B224" i="13"/>
  <c r="C222" i="13"/>
  <c r="B222" i="13"/>
  <c r="C220" i="13"/>
  <c r="B220" i="13"/>
  <c r="C218" i="13"/>
  <c r="B218" i="13"/>
  <c r="C216" i="13"/>
  <c r="A216" i="13"/>
  <c r="C214" i="13"/>
  <c r="A214" i="13"/>
  <c r="C212" i="13"/>
  <c r="A212" i="13"/>
  <c r="C210" i="13"/>
  <c r="B210" i="13"/>
  <c r="C208" i="13"/>
  <c r="B208" i="13"/>
  <c r="C206" i="13"/>
  <c r="B206" i="13"/>
  <c r="C204" i="13"/>
  <c r="B204" i="13"/>
  <c r="C202" i="13"/>
  <c r="B202" i="13"/>
  <c r="C200" i="13"/>
  <c r="B200" i="13"/>
  <c r="C198" i="13"/>
  <c r="A198" i="13"/>
  <c r="C196" i="13"/>
  <c r="A196" i="13"/>
  <c r="C194" i="13"/>
  <c r="A194" i="13"/>
  <c r="C192" i="13"/>
  <c r="A192" i="13"/>
  <c r="C190" i="13"/>
  <c r="B190" i="13"/>
  <c r="A190" i="13"/>
  <c r="C187" i="13"/>
  <c r="A187" i="13"/>
  <c r="C185" i="13"/>
  <c r="B185" i="13"/>
  <c r="A185" i="13"/>
  <c r="C183" i="13"/>
  <c r="A183" i="13"/>
  <c r="C181" i="13"/>
  <c r="A181" i="13"/>
  <c r="C179" i="13"/>
  <c r="A179" i="13"/>
  <c r="C177" i="13"/>
  <c r="A177" i="13"/>
  <c r="C175" i="13"/>
  <c r="A175" i="13"/>
  <c r="C173" i="13"/>
  <c r="A173" i="13"/>
  <c r="C171" i="13"/>
  <c r="A171" i="13"/>
  <c r="C169" i="13"/>
  <c r="A169" i="13"/>
  <c r="C167" i="13"/>
  <c r="A167" i="13"/>
  <c r="C165" i="13"/>
  <c r="A165" i="13"/>
  <c r="C163" i="13"/>
  <c r="A163" i="13"/>
  <c r="C161" i="13"/>
  <c r="A161" i="13"/>
  <c r="C159" i="13"/>
  <c r="B159" i="13"/>
  <c r="A159" i="13"/>
  <c r="C156" i="13"/>
  <c r="A156" i="13"/>
  <c r="C154" i="13"/>
  <c r="A154" i="13"/>
  <c r="C152" i="13"/>
  <c r="A152" i="13"/>
  <c r="C150" i="13"/>
  <c r="A150" i="13"/>
  <c r="C148" i="13"/>
  <c r="B148" i="13"/>
  <c r="A148" i="13"/>
  <c r="C145" i="13"/>
  <c r="A145" i="13"/>
  <c r="C143" i="13"/>
  <c r="A143" i="13"/>
  <c r="C141" i="13"/>
  <c r="A141" i="13"/>
  <c r="C139" i="13"/>
  <c r="A139" i="13"/>
  <c r="C137" i="13"/>
  <c r="A137" i="13"/>
  <c r="C135" i="13"/>
  <c r="B135" i="13"/>
  <c r="A135" i="13"/>
  <c r="C132" i="13"/>
  <c r="A132" i="13"/>
  <c r="C130" i="13"/>
  <c r="A130" i="13"/>
  <c r="C128" i="13"/>
  <c r="A128" i="13"/>
  <c r="C126" i="13"/>
  <c r="A126" i="13"/>
  <c r="C124" i="13"/>
  <c r="A124" i="13"/>
  <c r="C122" i="13"/>
  <c r="A122" i="13"/>
  <c r="C120" i="13"/>
  <c r="A120" i="13"/>
  <c r="C118" i="13"/>
  <c r="A118" i="13"/>
  <c r="C116" i="13"/>
  <c r="B116" i="13"/>
  <c r="A116" i="13"/>
  <c r="C113" i="13"/>
  <c r="A113" i="13"/>
  <c r="C111" i="13"/>
  <c r="A111" i="13"/>
  <c r="C109" i="13"/>
  <c r="B109" i="13"/>
  <c r="A109" i="13"/>
  <c r="C106" i="13"/>
  <c r="A106" i="13"/>
  <c r="C104" i="13"/>
  <c r="A104" i="13"/>
  <c r="C102" i="13"/>
  <c r="A102" i="13"/>
  <c r="C100" i="13"/>
  <c r="A100" i="13"/>
  <c r="C98" i="13"/>
  <c r="A98" i="13"/>
  <c r="C96" i="13"/>
  <c r="B96" i="13"/>
  <c r="A96" i="13"/>
  <c r="C93" i="13"/>
  <c r="A93" i="13"/>
  <c r="C91" i="13"/>
  <c r="A91" i="13"/>
  <c r="C89" i="13"/>
  <c r="A89" i="13"/>
  <c r="C87" i="13"/>
  <c r="A87" i="13"/>
  <c r="C85" i="13"/>
  <c r="B85" i="13"/>
  <c r="A85" i="13"/>
  <c r="C82" i="13"/>
  <c r="A82" i="13"/>
  <c r="C80" i="13"/>
  <c r="A80" i="13"/>
  <c r="C78" i="13"/>
  <c r="A78" i="13"/>
  <c r="C76" i="13"/>
  <c r="A76" i="13"/>
  <c r="C74" i="13"/>
  <c r="A74" i="13"/>
  <c r="C72" i="13"/>
  <c r="A72" i="13"/>
  <c r="C70" i="13"/>
  <c r="A70" i="13"/>
  <c r="C68" i="13"/>
  <c r="A68" i="13"/>
  <c r="C66" i="13"/>
  <c r="A66" i="13"/>
  <c r="C64" i="13"/>
  <c r="A64" i="13"/>
  <c r="C62" i="13"/>
  <c r="A62" i="13"/>
  <c r="C60" i="13"/>
  <c r="A60" i="13"/>
  <c r="C58" i="13"/>
  <c r="B58" i="13"/>
  <c r="A58" i="13"/>
  <c r="C55" i="13"/>
  <c r="A55" i="13"/>
  <c r="C53" i="13"/>
  <c r="A53" i="13"/>
  <c r="C51" i="13"/>
  <c r="A51" i="13"/>
  <c r="C49" i="13"/>
  <c r="A49" i="13"/>
  <c r="C47" i="13"/>
  <c r="B47" i="13"/>
  <c r="C45" i="13"/>
  <c r="B45" i="13"/>
  <c r="C43" i="13"/>
  <c r="A43" i="13"/>
  <c r="C41" i="13"/>
  <c r="A41" i="13"/>
  <c r="C39" i="13"/>
  <c r="B39" i="13"/>
  <c r="A39" i="13"/>
  <c r="C36" i="13"/>
  <c r="A36" i="13"/>
  <c r="C34" i="13"/>
  <c r="A34" i="13"/>
  <c r="C32" i="13"/>
  <c r="B32" i="13"/>
  <c r="C30" i="13"/>
  <c r="B30" i="13"/>
  <c r="C28" i="13"/>
  <c r="B28" i="13"/>
  <c r="C26" i="13"/>
  <c r="B26" i="13"/>
  <c r="C24" i="13"/>
  <c r="B24" i="13"/>
  <c r="C22" i="13"/>
  <c r="A22" i="13"/>
  <c r="C20" i="13"/>
  <c r="A20" i="13"/>
  <c r="C18" i="13"/>
  <c r="A18" i="13"/>
  <c r="C16" i="13"/>
  <c r="A16" i="13"/>
  <c r="C14" i="13"/>
  <c r="A14" i="13"/>
  <c r="C12" i="13"/>
  <c r="B12" i="13"/>
  <c r="C10" i="13"/>
  <c r="B10" i="13"/>
  <c r="C8" i="13"/>
  <c r="A8" i="13"/>
  <c r="C6" i="13"/>
  <c r="B6" i="13"/>
  <c r="A6" i="13"/>
  <c r="E190" i="13"/>
  <c r="AB274" i="13"/>
  <c r="Z274" i="13"/>
  <c r="X274" i="13"/>
  <c r="V274" i="13"/>
  <c r="T274" i="13"/>
  <c r="P274" i="13"/>
  <c r="N274" i="13"/>
  <c r="H274" i="13"/>
  <c r="G274" i="13" s="1"/>
  <c r="F274" i="13"/>
  <c r="T270" i="13"/>
  <c r="T266" i="13"/>
  <c r="T262" i="13"/>
  <c r="T258" i="13"/>
  <c r="F258" i="13"/>
  <c r="AB253" i="13"/>
  <c r="Z253" i="13"/>
  <c r="V253" i="13"/>
  <c r="Z251" i="13"/>
  <c r="X251" i="13"/>
  <c r="V251" i="13"/>
  <c r="N251" i="13"/>
  <c r="AB249" i="13"/>
  <c r="Z249" i="13"/>
  <c r="Z247" i="13"/>
  <c r="X247" i="13"/>
  <c r="V247" i="13"/>
  <c r="AB245" i="13"/>
  <c r="Z245" i="13"/>
  <c r="Z243" i="13"/>
  <c r="X243" i="13"/>
  <c r="V243" i="13"/>
  <c r="AB241" i="13"/>
  <c r="Z241" i="13"/>
  <c r="Z239" i="13"/>
  <c r="X239" i="13"/>
  <c r="V239" i="13"/>
  <c r="AB237" i="13"/>
  <c r="Z237" i="13"/>
  <c r="N237" i="13"/>
  <c r="Z235" i="13"/>
  <c r="X235" i="13"/>
  <c r="V235" i="13"/>
  <c r="L235" i="13"/>
  <c r="AB233" i="13"/>
  <c r="Z233" i="13"/>
  <c r="AB228" i="13"/>
  <c r="Z228" i="13"/>
  <c r="X228" i="13"/>
  <c r="T228" i="13"/>
  <c r="L228" i="13"/>
  <c r="V226" i="13"/>
  <c r="T226" i="13"/>
  <c r="P226" i="13"/>
  <c r="X224" i="13"/>
  <c r="T224" i="13"/>
  <c r="L224" i="13"/>
  <c r="H224" i="13"/>
  <c r="Z222" i="13"/>
  <c r="V222" i="13"/>
  <c r="U222" i="13" s="1"/>
  <c r="P222" i="13"/>
  <c r="AB220" i="13"/>
  <c r="Z220" i="13"/>
  <c r="X220" i="13"/>
  <c r="T220" i="13"/>
  <c r="R220" i="13"/>
  <c r="L220" i="13"/>
  <c r="H220" i="13"/>
  <c r="Z218" i="13"/>
  <c r="V218" i="13"/>
  <c r="T218" i="13"/>
  <c r="P218" i="13"/>
  <c r="Z214" i="13"/>
  <c r="V214" i="13"/>
  <c r="T214" i="13"/>
  <c r="P214" i="13"/>
  <c r="N214" i="13"/>
  <c r="L214" i="13"/>
  <c r="Z212" i="13"/>
  <c r="V212" i="13"/>
  <c r="T212" i="13"/>
  <c r="P212" i="13"/>
  <c r="N212" i="13"/>
  <c r="L212" i="13"/>
  <c r="Z210" i="13"/>
  <c r="X210" i="13"/>
  <c r="V210" i="13"/>
  <c r="T210" i="13"/>
  <c r="N210" i="13"/>
  <c r="L210" i="13"/>
  <c r="V208" i="13"/>
  <c r="T208" i="13"/>
  <c r="P208" i="13"/>
  <c r="N208" i="13"/>
  <c r="L208" i="13"/>
  <c r="AB206" i="13"/>
  <c r="Z206" i="13"/>
  <c r="V206" i="13"/>
  <c r="T206" i="13"/>
  <c r="P206" i="13"/>
  <c r="N206" i="13"/>
  <c r="L206" i="13"/>
  <c r="Z204" i="13"/>
  <c r="V204" i="13"/>
  <c r="N204" i="13"/>
  <c r="L204" i="13"/>
  <c r="Z202" i="13"/>
  <c r="X202" i="13"/>
  <c r="V202" i="13"/>
  <c r="T202" i="13"/>
  <c r="N202" i="13"/>
  <c r="L202" i="13"/>
  <c r="Z200" i="13"/>
  <c r="V200" i="13"/>
  <c r="T200" i="13"/>
  <c r="N200" i="13"/>
  <c r="L200" i="13"/>
  <c r="AB196" i="13"/>
  <c r="X196" i="13"/>
  <c r="T196" i="13"/>
  <c r="V194" i="13"/>
  <c r="T194" i="13"/>
  <c r="AB192" i="13"/>
  <c r="X192" i="13"/>
  <c r="T192" i="13"/>
  <c r="H192" i="13"/>
  <c r="N161" i="13"/>
  <c r="P161" i="13"/>
  <c r="V161" i="13"/>
  <c r="X161" i="13"/>
  <c r="Z161" i="13"/>
  <c r="L163" i="13"/>
  <c r="N163" i="13"/>
  <c r="X163" i="13"/>
  <c r="Z163" i="13"/>
  <c r="N165" i="13"/>
  <c r="P165" i="13"/>
  <c r="V165" i="13"/>
  <c r="Z165" i="13"/>
  <c r="L167" i="13"/>
  <c r="N167" i="13"/>
  <c r="X167" i="13"/>
  <c r="Z167" i="13"/>
  <c r="H169" i="13"/>
  <c r="N169" i="13"/>
  <c r="P169" i="13"/>
  <c r="V169" i="13"/>
  <c r="X169" i="13"/>
  <c r="Z169" i="13"/>
  <c r="H171" i="13"/>
  <c r="N171" i="13"/>
  <c r="X171" i="13"/>
  <c r="Z171" i="13"/>
  <c r="H173" i="13"/>
  <c r="L173" i="13"/>
  <c r="N173" i="13"/>
  <c r="P173" i="13"/>
  <c r="V173" i="13"/>
  <c r="X173" i="13"/>
  <c r="Z173" i="13"/>
  <c r="L175" i="13"/>
  <c r="N175" i="13"/>
  <c r="X175" i="13"/>
  <c r="Z175" i="13"/>
  <c r="N177" i="13"/>
  <c r="V177" i="13"/>
  <c r="X177" i="13"/>
  <c r="Z177" i="13"/>
  <c r="L179" i="13"/>
  <c r="N179" i="13"/>
  <c r="X179" i="13"/>
  <c r="Z179" i="13"/>
  <c r="L181" i="13"/>
  <c r="N181" i="13"/>
  <c r="V181" i="13"/>
  <c r="X181" i="13"/>
  <c r="Z181" i="13"/>
  <c r="L183" i="13"/>
  <c r="N183" i="13"/>
  <c r="X183" i="13"/>
  <c r="AB183" i="13"/>
  <c r="J185" i="13"/>
  <c r="N185" i="13"/>
  <c r="P185" i="13"/>
  <c r="T185" i="13"/>
  <c r="V185" i="13"/>
  <c r="X185" i="13"/>
  <c r="Z185" i="13"/>
  <c r="AB185" i="13"/>
  <c r="J187" i="13"/>
  <c r="L187" i="13"/>
  <c r="N187" i="13"/>
  <c r="V187" i="13"/>
  <c r="T279" i="13"/>
  <c r="Z279" i="13"/>
  <c r="P281" i="13"/>
  <c r="T281" i="13"/>
  <c r="T283" i="13"/>
  <c r="Z283" i="13"/>
  <c r="L287" i="13"/>
  <c r="N287" i="13"/>
  <c r="P287" i="13"/>
  <c r="T287" i="13"/>
  <c r="V287" i="13"/>
  <c r="X287" i="13"/>
  <c r="Z287" i="13"/>
  <c r="AB287" i="13"/>
  <c r="N289" i="13"/>
  <c r="V289" i="13"/>
  <c r="AB289" i="13"/>
  <c r="L291" i="13"/>
  <c r="N291" i="13"/>
  <c r="P291" i="13"/>
  <c r="T291" i="13"/>
  <c r="V291" i="13"/>
  <c r="X291" i="13"/>
  <c r="Z291" i="13"/>
  <c r="AB291" i="13"/>
  <c r="N293" i="13"/>
  <c r="V293" i="13"/>
  <c r="L295" i="13"/>
  <c r="N295" i="13"/>
  <c r="P295" i="13"/>
  <c r="T295" i="13"/>
  <c r="V295" i="13"/>
  <c r="X295" i="13"/>
  <c r="Z295" i="13"/>
  <c r="AB295" i="13"/>
  <c r="N297" i="13"/>
  <c r="V297" i="13"/>
  <c r="L299" i="13"/>
  <c r="N299" i="13"/>
  <c r="P299" i="13"/>
  <c r="T299" i="13"/>
  <c r="V299" i="13"/>
  <c r="X299" i="13"/>
  <c r="Z299" i="13"/>
  <c r="AB299" i="13"/>
  <c r="J301" i="13"/>
  <c r="L301" i="13"/>
  <c r="N301" i="13"/>
  <c r="V301" i="13"/>
  <c r="L303" i="13"/>
  <c r="N303" i="13"/>
  <c r="P303" i="13"/>
  <c r="T303" i="13"/>
  <c r="V303" i="13"/>
  <c r="X303" i="13"/>
  <c r="Z303" i="13"/>
  <c r="AB303" i="13"/>
  <c r="N305" i="13"/>
  <c r="V305" i="13"/>
  <c r="T309" i="13"/>
  <c r="V309" i="13"/>
  <c r="T313" i="13"/>
  <c r="V313" i="13"/>
  <c r="T317" i="13"/>
  <c r="V317" i="13"/>
  <c r="T321" i="13"/>
  <c r="V321" i="13"/>
  <c r="T325" i="13"/>
  <c r="V325" i="13"/>
  <c r="F327" i="13"/>
  <c r="T329" i="13"/>
  <c r="V329" i="13"/>
  <c r="T333" i="13"/>
  <c r="V333" i="13"/>
  <c r="F335" i="13"/>
  <c r="P152" i="13"/>
  <c r="R150" i="13"/>
  <c r="Z145" i="13"/>
  <c r="N145" i="13"/>
  <c r="L145" i="13"/>
  <c r="V143" i="13"/>
  <c r="N143" i="13"/>
  <c r="L143" i="13"/>
  <c r="Z141" i="13"/>
  <c r="T141" i="13"/>
  <c r="N141" i="13"/>
  <c r="L141" i="13"/>
  <c r="N139" i="13"/>
  <c r="L139" i="13"/>
  <c r="N137" i="13"/>
  <c r="L137" i="13"/>
  <c r="Z130" i="13"/>
  <c r="R130" i="13"/>
  <c r="T128" i="13"/>
  <c r="Z126" i="13"/>
  <c r="T126" i="13"/>
  <c r="Z122" i="13"/>
  <c r="T120" i="13"/>
  <c r="D183" i="13"/>
  <c r="D179" i="13"/>
  <c r="D175" i="13"/>
  <c r="D152" i="13"/>
  <c r="B4" i="13"/>
  <c r="A4" i="13"/>
  <c r="AA274" i="13" l="1"/>
  <c r="W303" i="13"/>
  <c r="J4" i="9"/>
  <c r="U321" i="13"/>
  <c r="U204" i="13"/>
  <c r="U333" i="13"/>
  <c r="W274" i="13"/>
  <c r="U329" i="13"/>
  <c r="Y274" i="13"/>
  <c r="Y239" i="13"/>
  <c r="Y291" i="13"/>
  <c r="Y169" i="13"/>
  <c r="J308" i="5"/>
  <c r="Q306" i="5"/>
  <c r="R305" i="13" s="1"/>
  <c r="Q304" i="5"/>
  <c r="R303" i="13" s="1"/>
  <c r="Q303" i="13" s="1"/>
  <c r="Q302" i="5"/>
  <c r="R301" i="13" s="1"/>
  <c r="Q300" i="5"/>
  <c r="R299" i="13" s="1"/>
  <c r="Q299" i="13" s="1"/>
  <c r="Q298" i="5"/>
  <c r="R297" i="13" s="1"/>
  <c r="S295" i="13"/>
  <c r="Q296" i="5"/>
  <c r="R295" i="13" s="1"/>
  <c r="Q294" i="5"/>
  <c r="R293" i="13" s="1"/>
  <c r="Q292" i="5"/>
  <c r="R291" i="13" s="1"/>
  <c r="Q291" i="13" s="1"/>
  <c r="Q290" i="5"/>
  <c r="R289" i="13" s="1"/>
  <c r="G278" i="5"/>
  <c r="Q288" i="5"/>
  <c r="R287" i="13" s="1"/>
  <c r="J257" i="5"/>
  <c r="Q260" i="5"/>
  <c r="Q229" i="5"/>
  <c r="R228" i="13" s="1"/>
  <c r="Q225" i="5"/>
  <c r="R224" i="13" s="1"/>
  <c r="J217" i="5"/>
  <c r="Q215" i="5"/>
  <c r="R214" i="13" s="1"/>
  <c r="Q214" i="13" s="1"/>
  <c r="Q209" i="5"/>
  <c r="R208" i="13" s="1"/>
  <c r="Q207" i="5"/>
  <c r="R206" i="13" s="1"/>
  <c r="S206" i="13" s="1"/>
  <c r="Q205" i="5"/>
  <c r="R204" i="13" s="1"/>
  <c r="Q203" i="5"/>
  <c r="R202" i="13" s="1"/>
  <c r="O191" i="5"/>
  <c r="P191" i="5" s="1"/>
  <c r="S204" i="13"/>
  <c r="G191" i="5"/>
  <c r="Q197" i="5"/>
  <c r="R196" i="13" s="1"/>
  <c r="Q193" i="5"/>
  <c r="R192" i="13" s="1"/>
  <c r="Q188" i="5"/>
  <c r="R187" i="13" s="1"/>
  <c r="P160" i="5"/>
  <c r="Q186" i="5"/>
  <c r="R185" i="13" s="1"/>
  <c r="I4" i="5"/>
  <c r="P159" i="5"/>
  <c r="Q185" i="5"/>
  <c r="Q172" i="5"/>
  <c r="R171" i="13" s="1"/>
  <c r="J159" i="5"/>
  <c r="Q159" i="5" s="1"/>
  <c r="J160" i="5"/>
  <c r="Q155" i="5"/>
  <c r="R154" i="13" s="1"/>
  <c r="Q150" i="5"/>
  <c r="Q154" i="5"/>
  <c r="J148" i="5"/>
  <c r="J149" i="5"/>
  <c r="Q109" i="5"/>
  <c r="J96" i="5"/>
  <c r="F4" i="5"/>
  <c r="Q85" i="5"/>
  <c r="Q87" i="5"/>
  <c r="J58" i="5"/>
  <c r="Q80" i="5"/>
  <c r="Q62" i="5"/>
  <c r="G4" i="5"/>
  <c r="Z139" i="13"/>
  <c r="Z137" i="13"/>
  <c r="T139" i="13"/>
  <c r="T137" i="13"/>
  <c r="U137" i="13" s="1"/>
  <c r="O5" i="5"/>
  <c r="J135" i="5"/>
  <c r="Q135" i="5" s="1"/>
  <c r="Q138" i="5"/>
  <c r="R137" i="13" s="1"/>
  <c r="J136" i="5"/>
  <c r="Q136" i="5" s="1"/>
  <c r="R135" i="13" s="1"/>
  <c r="P117" i="5"/>
  <c r="Q127" i="5"/>
  <c r="R126" i="13" s="1"/>
  <c r="Q123" i="5"/>
  <c r="R122" i="13" s="1"/>
  <c r="Q119" i="5"/>
  <c r="J117" i="5"/>
  <c r="Q112" i="5"/>
  <c r="J110" i="5"/>
  <c r="Q110" i="5" s="1"/>
  <c r="J97" i="5"/>
  <c r="Q97" i="5" s="1"/>
  <c r="Q94" i="5"/>
  <c r="Q92" i="5"/>
  <c r="J86" i="5"/>
  <c r="Q86" i="5" s="1"/>
  <c r="Q88" i="5"/>
  <c r="P59" i="5"/>
  <c r="Q81" i="5"/>
  <c r="H5" i="5"/>
  <c r="Q79" i="5"/>
  <c r="Q75" i="5"/>
  <c r="Q69" i="5"/>
  <c r="Q65" i="5"/>
  <c r="Q63" i="5"/>
  <c r="J59" i="5"/>
  <c r="Q61" i="5"/>
  <c r="Q56" i="5"/>
  <c r="Q54" i="5"/>
  <c r="Q52" i="5"/>
  <c r="Q50" i="5"/>
  <c r="F5" i="5"/>
  <c r="J40" i="5"/>
  <c r="Q40" i="5" s="1"/>
  <c r="Q42" i="5"/>
  <c r="J23" i="5"/>
  <c r="Q27" i="5"/>
  <c r="Q21" i="5"/>
  <c r="Q19" i="5"/>
  <c r="Q17" i="5"/>
  <c r="Q15" i="5"/>
  <c r="Q13" i="5"/>
  <c r="G7" i="5"/>
  <c r="Q11" i="5"/>
  <c r="M175" i="13"/>
  <c r="Q5" i="9"/>
  <c r="M143" i="13"/>
  <c r="Q19" i="3"/>
  <c r="Q17" i="3"/>
  <c r="Q15" i="3"/>
  <c r="Q13" i="3"/>
  <c r="Q11" i="3"/>
  <c r="K4" i="2"/>
  <c r="M4" i="2" s="1"/>
  <c r="F7" i="2"/>
  <c r="F5" i="2" s="1"/>
  <c r="Q334" i="1"/>
  <c r="Q332" i="1"/>
  <c r="Q330" i="1"/>
  <c r="Q326" i="1"/>
  <c r="Q324" i="1"/>
  <c r="Q322" i="1"/>
  <c r="Q320" i="1"/>
  <c r="Q318" i="1"/>
  <c r="Q316" i="1"/>
  <c r="J308" i="1"/>
  <c r="Q308" i="1" s="1"/>
  <c r="J307" i="13" s="1"/>
  <c r="Q314" i="1"/>
  <c r="Q312" i="1"/>
  <c r="Q310" i="1"/>
  <c r="G278" i="1"/>
  <c r="Q306" i="1"/>
  <c r="J305" i="13" s="1"/>
  <c r="Q304" i="1"/>
  <c r="J303" i="13" s="1"/>
  <c r="Q300" i="1"/>
  <c r="J299" i="13" s="1"/>
  <c r="Q298" i="1"/>
  <c r="J297" i="13" s="1"/>
  <c r="K295" i="13"/>
  <c r="Q296" i="1"/>
  <c r="J295" i="13" s="1"/>
  <c r="I295" i="13" s="1"/>
  <c r="Q294" i="1"/>
  <c r="J293" i="13" s="1"/>
  <c r="Q292" i="1"/>
  <c r="J291" i="13" s="1"/>
  <c r="Q290" i="1"/>
  <c r="Q288" i="1"/>
  <c r="Q284" i="1"/>
  <c r="Q282" i="1"/>
  <c r="Q280" i="1"/>
  <c r="Q271" i="1"/>
  <c r="J257" i="1"/>
  <c r="Q267" i="1"/>
  <c r="Q263" i="1"/>
  <c r="Q254" i="1"/>
  <c r="J253" i="13" s="1"/>
  <c r="Q252" i="1"/>
  <c r="J251" i="13" s="1"/>
  <c r="Q250" i="1"/>
  <c r="J249" i="13" s="1"/>
  <c r="Q248" i="1"/>
  <c r="J247" i="13" s="1"/>
  <c r="Q246" i="1"/>
  <c r="J245" i="13" s="1"/>
  <c r="Q244" i="1"/>
  <c r="J243" i="13" s="1"/>
  <c r="Q242" i="1"/>
  <c r="J241" i="13" s="1"/>
  <c r="Q240" i="1"/>
  <c r="J239" i="13" s="1"/>
  <c r="Q238" i="1"/>
  <c r="J237" i="13" s="1"/>
  <c r="Q236" i="1"/>
  <c r="J232" i="1"/>
  <c r="Q232" i="1" s="1"/>
  <c r="J231" i="13" s="1"/>
  <c r="Q234" i="1"/>
  <c r="J233" i="13" s="1"/>
  <c r="Q227" i="1"/>
  <c r="Q223" i="1"/>
  <c r="J222" i="13" s="1"/>
  <c r="J217" i="1"/>
  <c r="Q217" i="1" s="1"/>
  <c r="J216" i="13" s="1"/>
  <c r="Q219" i="1"/>
  <c r="Q215" i="1"/>
  <c r="J214" i="13" s="1"/>
  <c r="Q213" i="1"/>
  <c r="J212" i="13" s="1"/>
  <c r="P199" i="1"/>
  <c r="Q211" i="1"/>
  <c r="J210" i="13" s="1"/>
  <c r="Q209" i="1"/>
  <c r="J208" i="13" s="1"/>
  <c r="Q207" i="1"/>
  <c r="J206" i="13" s="1"/>
  <c r="Q205" i="1"/>
  <c r="J204" i="13" s="1"/>
  <c r="Q203" i="1"/>
  <c r="Q201" i="1"/>
  <c r="Q144" i="1"/>
  <c r="Q133" i="1"/>
  <c r="J132" i="13" s="1"/>
  <c r="M117" i="1"/>
  <c r="Q129" i="1"/>
  <c r="J128" i="13" s="1"/>
  <c r="J117" i="1"/>
  <c r="I5" i="1"/>
  <c r="Q127" i="1"/>
  <c r="J126" i="13" s="1"/>
  <c r="Q125" i="1"/>
  <c r="J124" i="13" s="1"/>
  <c r="Q123" i="1"/>
  <c r="Q121" i="1"/>
  <c r="J120" i="13" s="1"/>
  <c r="Q119" i="1"/>
  <c r="Q114" i="1"/>
  <c r="J110" i="1"/>
  <c r="Q112" i="1"/>
  <c r="Q107" i="1"/>
  <c r="Q105" i="1"/>
  <c r="J97" i="1"/>
  <c r="Q103" i="1"/>
  <c r="Q101" i="1"/>
  <c r="Q99" i="1"/>
  <c r="Q94" i="1"/>
  <c r="Q92" i="1"/>
  <c r="J86" i="1"/>
  <c r="Q88" i="1"/>
  <c r="Q81" i="1"/>
  <c r="Q77" i="1"/>
  <c r="F5" i="1"/>
  <c r="M59" i="1"/>
  <c r="Q69" i="1"/>
  <c r="Q65" i="1"/>
  <c r="Q63" i="1"/>
  <c r="Q61" i="1"/>
  <c r="J59" i="1"/>
  <c r="Q54" i="1"/>
  <c r="Q52" i="1"/>
  <c r="Q50" i="1"/>
  <c r="J40" i="1"/>
  <c r="Q40" i="1" s="1"/>
  <c r="Q23" i="1"/>
  <c r="J23" i="1"/>
  <c r="J22" i="1"/>
  <c r="Q22" i="1"/>
  <c r="G7" i="1"/>
  <c r="G5" i="1" s="1"/>
  <c r="Q21" i="1"/>
  <c r="Q19" i="1"/>
  <c r="Q17" i="1"/>
  <c r="Q15" i="1"/>
  <c r="Q13" i="1"/>
  <c r="J9" i="1"/>
  <c r="Q9" i="1" s="1"/>
  <c r="E7" i="1"/>
  <c r="Q11" i="1"/>
  <c r="AA249" i="13"/>
  <c r="Q4" i="9"/>
  <c r="J278" i="11"/>
  <c r="J308" i="11"/>
  <c r="Q308" i="11" s="1"/>
  <c r="H307" i="13" s="1"/>
  <c r="Q304" i="11"/>
  <c r="H303" i="13" s="1"/>
  <c r="Q300" i="11"/>
  <c r="H299" i="13" s="1"/>
  <c r="Q296" i="11"/>
  <c r="H295" i="13" s="1"/>
  <c r="Q292" i="11"/>
  <c r="H291" i="13" s="1"/>
  <c r="Q288" i="11"/>
  <c r="H287" i="13" s="1"/>
  <c r="Q282" i="11"/>
  <c r="P257" i="11"/>
  <c r="J256" i="1"/>
  <c r="Q260" i="1"/>
  <c r="Q260" i="11"/>
  <c r="Q254" i="11"/>
  <c r="Q252" i="11"/>
  <c r="H251" i="13" s="1"/>
  <c r="Q250" i="11"/>
  <c r="Q248" i="11"/>
  <c r="H247" i="13" s="1"/>
  <c r="Q246" i="11"/>
  <c r="Q244" i="11"/>
  <c r="H243" i="13" s="1"/>
  <c r="Q242" i="11"/>
  <c r="Q240" i="11"/>
  <c r="H239" i="13" s="1"/>
  <c r="Q238" i="11"/>
  <c r="Q236" i="11"/>
  <c r="H235" i="13" s="1"/>
  <c r="Q234" i="11"/>
  <c r="J232" i="11"/>
  <c r="Q232" i="11" s="1"/>
  <c r="H231" i="13" s="1"/>
  <c r="Q229" i="11"/>
  <c r="H228" i="13" s="1"/>
  <c r="J217" i="11"/>
  <c r="Q213" i="11"/>
  <c r="H212" i="13" s="1"/>
  <c r="P191" i="11"/>
  <c r="Q209" i="11"/>
  <c r="H208" i="13" s="1"/>
  <c r="Q205" i="11"/>
  <c r="H204" i="13" s="1"/>
  <c r="J191" i="11"/>
  <c r="Q201" i="11"/>
  <c r="H200" i="13" s="1"/>
  <c r="Q197" i="11"/>
  <c r="H196" i="13" s="1"/>
  <c r="M191" i="11"/>
  <c r="Q191" i="11" s="1"/>
  <c r="J160" i="1"/>
  <c r="Q160" i="1" s="1"/>
  <c r="J159" i="13" s="1"/>
  <c r="F4" i="1"/>
  <c r="J159" i="1"/>
  <c r="Q159" i="1" s="1"/>
  <c r="F4" i="11"/>
  <c r="I5" i="11"/>
  <c r="L4" i="11"/>
  <c r="H159" i="13"/>
  <c r="Q172" i="1"/>
  <c r="J171" i="13" s="1"/>
  <c r="Q153" i="1"/>
  <c r="J152" i="13" s="1"/>
  <c r="H5" i="1"/>
  <c r="J149" i="1"/>
  <c r="Q149" i="1" s="1"/>
  <c r="J148" i="13" s="1"/>
  <c r="Q157" i="1"/>
  <c r="J156" i="13" s="1"/>
  <c r="J148" i="1"/>
  <c r="Q152" i="1"/>
  <c r="Q151" i="1"/>
  <c r="J150" i="13" s="1"/>
  <c r="Q150" i="1"/>
  <c r="Q156" i="11"/>
  <c r="G4" i="11"/>
  <c r="J149" i="11"/>
  <c r="Q149" i="11" s="1"/>
  <c r="H148" i="13" s="1"/>
  <c r="Q152" i="11"/>
  <c r="J148" i="11"/>
  <c r="Q148" i="11" s="1"/>
  <c r="H4" i="11"/>
  <c r="Q138" i="1"/>
  <c r="Q140" i="1"/>
  <c r="J136" i="1"/>
  <c r="Q136" i="1" s="1"/>
  <c r="J135" i="13" s="1"/>
  <c r="Q139" i="1"/>
  <c r="Q138" i="11"/>
  <c r="Q140" i="11"/>
  <c r="P135" i="11"/>
  <c r="Q135" i="11" s="1"/>
  <c r="Q139" i="11"/>
  <c r="Q144" i="11"/>
  <c r="H5" i="11"/>
  <c r="Q133" i="11"/>
  <c r="Q129" i="11"/>
  <c r="M117" i="11"/>
  <c r="Q125" i="11"/>
  <c r="Q121" i="11"/>
  <c r="J117" i="11"/>
  <c r="Q114" i="11"/>
  <c r="Q112" i="11"/>
  <c r="Q107" i="11"/>
  <c r="Q102" i="1"/>
  <c r="J96" i="11"/>
  <c r="Q96" i="11" s="1"/>
  <c r="Q103" i="11"/>
  <c r="J97" i="11"/>
  <c r="Q99" i="11"/>
  <c r="E5" i="11"/>
  <c r="Q94" i="11"/>
  <c r="Q92" i="11"/>
  <c r="J86" i="11"/>
  <c r="Q86" i="11" s="1"/>
  <c r="Q88" i="11"/>
  <c r="Q80" i="1"/>
  <c r="Q79" i="11"/>
  <c r="Q75" i="11"/>
  <c r="Q65" i="11"/>
  <c r="Q63" i="11"/>
  <c r="J59" i="11"/>
  <c r="Q61" i="11"/>
  <c r="J40" i="11"/>
  <c r="Q40" i="11" s="1"/>
  <c r="P6" i="1"/>
  <c r="Q35" i="11"/>
  <c r="Q34" i="11"/>
  <c r="O7" i="11"/>
  <c r="O5" i="11" s="1"/>
  <c r="Q37" i="11"/>
  <c r="Q33" i="11"/>
  <c r="Q29" i="11"/>
  <c r="Q27" i="11"/>
  <c r="G7" i="11"/>
  <c r="G5" i="11" s="1"/>
  <c r="Q25" i="11"/>
  <c r="Q21" i="11"/>
  <c r="Q20" i="11"/>
  <c r="Q20" i="1"/>
  <c r="Q19" i="11"/>
  <c r="Q17" i="11"/>
  <c r="Q15" i="11"/>
  <c r="Q13" i="11"/>
  <c r="Q11" i="11"/>
  <c r="AB198" i="13"/>
  <c r="AA253" i="13"/>
  <c r="D148" i="13"/>
  <c r="D135" i="13"/>
  <c r="AA237" i="13"/>
  <c r="AA241" i="13"/>
  <c r="AA245" i="13"/>
  <c r="AB148" i="13"/>
  <c r="AB152" i="13"/>
  <c r="AB156" i="13"/>
  <c r="D192" i="13"/>
  <c r="D196" i="13"/>
  <c r="D220" i="13"/>
  <c r="D224" i="13"/>
  <c r="D228" i="13"/>
  <c r="D256" i="13"/>
  <c r="AB270" i="13"/>
  <c r="AB281" i="13"/>
  <c r="D277" i="13"/>
  <c r="AB309" i="13"/>
  <c r="AB313" i="13"/>
  <c r="AB317" i="13"/>
  <c r="AB321" i="13"/>
  <c r="AB325" i="13"/>
  <c r="AB329" i="13"/>
  <c r="AB333" i="13"/>
  <c r="D156" i="13"/>
  <c r="D216" i="13"/>
  <c r="AB222" i="13"/>
  <c r="AA222" i="13" s="1"/>
  <c r="AB226" i="13"/>
  <c r="AA226" i="13" s="1"/>
  <c r="D281" i="13"/>
  <c r="AB256" i="13"/>
  <c r="AA295" i="13"/>
  <c r="Z159" i="13"/>
  <c r="AA183" i="13"/>
  <c r="Z120" i="13"/>
  <c r="AA120" i="13" s="1"/>
  <c r="Z124" i="13"/>
  <c r="AA124" i="13" s="1"/>
  <c r="Z128" i="13"/>
  <c r="AA128" i="13" s="1"/>
  <c r="Z132" i="13"/>
  <c r="Z150" i="13"/>
  <c r="Z135" i="13"/>
  <c r="W210" i="13"/>
  <c r="X139" i="13"/>
  <c r="Y139" i="13" s="1"/>
  <c r="X143" i="13"/>
  <c r="W143" i="13" s="1"/>
  <c r="X137" i="13"/>
  <c r="X198" i="13"/>
  <c r="X231" i="13"/>
  <c r="X258" i="13"/>
  <c r="X262" i="13"/>
  <c r="X266" i="13"/>
  <c r="X270" i="13"/>
  <c r="X281" i="13"/>
  <c r="X309" i="13"/>
  <c r="W309" i="13" s="1"/>
  <c r="X313" i="13"/>
  <c r="W313" i="13" s="1"/>
  <c r="X317" i="13"/>
  <c r="W317" i="13" s="1"/>
  <c r="X321" i="13"/>
  <c r="W321" i="13" s="1"/>
  <c r="X325" i="13"/>
  <c r="W325" i="13" s="1"/>
  <c r="X329" i="13"/>
  <c r="W329" i="13" s="1"/>
  <c r="X333" i="13"/>
  <c r="W333" i="13" s="1"/>
  <c r="X152" i="13"/>
  <c r="X156" i="13"/>
  <c r="X218" i="13"/>
  <c r="W218" i="13" s="1"/>
  <c r="X226" i="13"/>
  <c r="Y226" i="13" s="1"/>
  <c r="X311" i="13"/>
  <c r="X315" i="13"/>
  <c r="X319" i="13"/>
  <c r="X323" i="13"/>
  <c r="X327" i="13"/>
  <c r="X331" i="13"/>
  <c r="W295" i="13"/>
  <c r="W287" i="13"/>
  <c r="W171" i="13"/>
  <c r="W235" i="13"/>
  <c r="W243" i="13"/>
  <c r="W167" i="13"/>
  <c r="W163" i="13"/>
  <c r="V277" i="13"/>
  <c r="V175" i="13"/>
  <c r="W175" i="13" s="1"/>
  <c r="V179" i="13"/>
  <c r="W179" i="13" s="1"/>
  <c r="V307" i="13"/>
  <c r="V192" i="13"/>
  <c r="W192" i="13" s="1"/>
  <c r="V196" i="13"/>
  <c r="U196" i="13" s="1"/>
  <c r="V220" i="13"/>
  <c r="W220" i="13" s="1"/>
  <c r="V224" i="13"/>
  <c r="U224" i="13" s="1"/>
  <c r="V228" i="13"/>
  <c r="W228" i="13" s="1"/>
  <c r="V231" i="13"/>
  <c r="V258" i="13"/>
  <c r="W258" i="13" s="1"/>
  <c r="V262" i="13"/>
  <c r="U262" i="13" s="1"/>
  <c r="V266" i="13"/>
  <c r="V270" i="13"/>
  <c r="V279" i="13"/>
  <c r="U279" i="13" s="1"/>
  <c r="V283" i="13"/>
  <c r="U283" i="13" s="1"/>
  <c r="V319" i="13"/>
  <c r="V323" i="13"/>
  <c r="V335" i="13"/>
  <c r="T148" i="13"/>
  <c r="U226" i="13"/>
  <c r="U270" i="13"/>
  <c r="U299" i="13"/>
  <c r="T285" i="13"/>
  <c r="Q59" i="5"/>
  <c r="L4" i="5"/>
  <c r="M6" i="5"/>
  <c r="M39" i="5"/>
  <c r="K4" i="5"/>
  <c r="M4" i="5" s="1"/>
  <c r="E191" i="5"/>
  <c r="J199" i="5"/>
  <c r="Q199" i="5" s="1"/>
  <c r="R198" i="13" s="1"/>
  <c r="O190" i="5"/>
  <c r="O4" i="5" s="1"/>
  <c r="P216" i="5"/>
  <c r="Q216" i="5" s="1"/>
  <c r="M308" i="5"/>
  <c r="K278" i="5"/>
  <c r="M278" i="5" s="1"/>
  <c r="N5" i="5"/>
  <c r="L7" i="5"/>
  <c r="L5" i="5" s="1"/>
  <c r="Q34" i="5"/>
  <c r="P90" i="5"/>
  <c r="Q107" i="5"/>
  <c r="Q117" i="5"/>
  <c r="Q121" i="5"/>
  <c r="R120" i="13" s="1"/>
  <c r="S120" i="13" s="1"/>
  <c r="Q125" i="5"/>
  <c r="R124" i="13" s="1"/>
  <c r="Q129" i="5"/>
  <c r="Q133" i="5"/>
  <c r="R132" i="13" s="1"/>
  <c r="Q149" i="5"/>
  <c r="Q153" i="5"/>
  <c r="Q157" i="5"/>
  <c r="Q192" i="5"/>
  <c r="Q196" i="5"/>
  <c r="E190" i="5"/>
  <c r="J190" i="5" s="1"/>
  <c r="J198" i="5"/>
  <c r="Q259" i="5"/>
  <c r="Q263" i="5"/>
  <c r="Q267" i="5"/>
  <c r="R266" i="13" s="1"/>
  <c r="Q271" i="5"/>
  <c r="Q282" i="5"/>
  <c r="R281" i="13" s="1"/>
  <c r="S281" i="13" s="1"/>
  <c r="J285" i="5"/>
  <c r="P285" i="5"/>
  <c r="Q285" i="5" s="1"/>
  <c r="N277" i="5"/>
  <c r="P277" i="5" s="1"/>
  <c r="Q277" i="5" s="1"/>
  <c r="Q310" i="5"/>
  <c r="Q314" i="5"/>
  <c r="Q318" i="5"/>
  <c r="R317" i="13" s="1"/>
  <c r="S317" i="13" s="1"/>
  <c r="Q322" i="5"/>
  <c r="Q326" i="5"/>
  <c r="Q330" i="5"/>
  <c r="S192" i="13"/>
  <c r="J6" i="5"/>
  <c r="Q26" i="5"/>
  <c r="Q30" i="5"/>
  <c r="Q334" i="5"/>
  <c r="S224" i="13"/>
  <c r="K5" i="5"/>
  <c r="M5" i="5" s="1"/>
  <c r="P8" i="5"/>
  <c r="Q8" i="5" s="1"/>
  <c r="N6" i="5"/>
  <c r="J9" i="5"/>
  <c r="Q9" i="5" s="1"/>
  <c r="Q25" i="5"/>
  <c r="Q29" i="5"/>
  <c r="Q33" i="5"/>
  <c r="Q37" i="5"/>
  <c r="M58" i="5"/>
  <c r="Q58" i="5" s="1"/>
  <c r="Q106" i="5"/>
  <c r="Q120" i="5"/>
  <c r="Q124" i="5"/>
  <c r="Q128" i="5"/>
  <c r="Q132" i="5"/>
  <c r="Q152" i="5"/>
  <c r="Q156" i="5"/>
  <c r="J232" i="5"/>
  <c r="Q232" i="5" s="1"/>
  <c r="R231" i="13" s="1"/>
  <c r="J256" i="5"/>
  <c r="Q256" i="5" s="1"/>
  <c r="P307" i="5"/>
  <c r="Q307" i="5" s="1"/>
  <c r="P39" i="5"/>
  <c r="Q96" i="5"/>
  <c r="S208" i="13"/>
  <c r="S145" i="13"/>
  <c r="S171" i="13"/>
  <c r="Q24" i="5"/>
  <c r="Q28" i="5"/>
  <c r="Q32" i="5"/>
  <c r="Q36" i="5"/>
  <c r="E39" i="5"/>
  <c r="J39" i="5" s="1"/>
  <c r="Q45" i="5"/>
  <c r="Q220" i="5"/>
  <c r="Q224" i="5"/>
  <c r="Q228" i="5"/>
  <c r="E278" i="5"/>
  <c r="J286" i="5"/>
  <c r="Q195" i="5"/>
  <c r="P198" i="5"/>
  <c r="Q198" i="5" s="1"/>
  <c r="N190" i="5"/>
  <c r="P190" i="5" s="1"/>
  <c r="Q190" i="5" s="1"/>
  <c r="Q219" i="5"/>
  <c r="Q223" i="5"/>
  <c r="Q227" i="5"/>
  <c r="Q262" i="5"/>
  <c r="Q266" i="5"/>
  <c r="Q270" i="5"/>
  <c r="Q274" i="5"/>
  <c r="Q281" i="5"/>
  <c r="Q308" i="5"/>
  <c r="R307" i="13" s="1"/>
  <c r="Q309" i="5"/>
  <c r="Q313" i="5"/>
  <c r="Q317" i="5"/>
  <c r="Q321" i="5"/>
  <c r="Q325" i="5"/>
  <c r="Q329" i="5"/>
  <c r="Q333" i="5"/>
  <c r="M116" i="5"/>
  <c r="Q116" i="5" s="1"/>
  <c r="M148" i="5"/>
  <c r="Q148" i="5" s="1"/>
  <c r="Q194" i="5"/>
  <c r="P217" i="5"/>
  <c r="Q217" i="5" s="1"/>
  <c r="Q218" i="5"/>
  <c r="Q222" i="5"/>
  <c r="Q226" i="5"/>
  <c r="P257" i="5"/>
  <c r="Q257" i="5" s="1"/>
  <c r="Q258" i="5"/>
  <c r="Q261" i="5"/>
  <c r="Q265" i="5"/>
  <c r="Q269" i="5"/>
  <c r="Q273" i="5"/>
  <c r="Q280" i="5"/>
  <c r="R279" i="13" s="1"/>
  <c r="Q284" i="5"/>
  <c r="R283" i="13" s="1"/>
  <c r="S283" i="13" s="1"/>
  <c r="M286" i="5"/>
  <c r="Q312" i="5"/>
  <c r="Q316" i="5"/>
  <c r="Q320" i="5"/>
  <c r="Q324" i="5"/>
  <c r="Q328" i="5"/>
  <c r="Q332" i="5"/>
  <c r="Q336" i="5"/>
  <c r="Q274" i="13"/>
  <c r="Q212" i="13"/>
  <c r="P137" i="13"/>
  <c r="P141" i="13"/>
  <c r="Q141" i="13" s="1"/>
  <c r="P145" i="13"/>
  <c r="Q145" i="13" s="1"/>
  <c r="P148" i="13"/>
  <c r="P163" i="13"/>
  <c r="O163" i="13" s="1"/>
  <c r="P167" i="13"/>
  <c r="O167" i="13" s="1"/>
  <c r="P171" i="13"/>
  <c r="Q171" i="13" s="1"/>
  <c r="P264" i="13"/>
  <c r="P268" i="13"/>
  <c r="P272" i="13"/>
  <c r="O272" i="13" s="1"/>
  <c r="P333" i="13"/>
  <c r="P194" i="13"/>
  <c r="P258" i="13"/>
  <c r="P262" i="13"/>
  <c r="P266" i="13"/>
  <c r="P270" i="13"/>
  <c r="P311" i="13"/>
  <c r="P315" i="13"/>
  <c r="P319" i="13"/>
  <c r="O319" i="13" s="1"/>
  <c r="P323" i="13"/>
  <c r="P327" i="13"/>
  <c r="P331" i="13"/>
  <c r="P335" i="13"/>
  <c r="J6" i="3"/>
  <c r="M7" i="3"/>
  <c r="M167" i="13"/>
  <c r="J7" i="3"/>
  <c r="E5" i="3"/>
  <c r="J5" i="3" s="1"/>
  <c r="M210" i="13"/>
  <c r="J8" i="3"/>
  <c r="Q8" i="3" s="1"/>
  <c r="M9" i="3"/>
  <c r="N154" i="13"/>
  <c r="N192" i="13"/>
  <c r="N196" i="13"/>
  <c r="N220" i="13"/>
  <c r="N224" i="13"/>
  <c r="M224" i="13" s="1"/>
  <c r="N228" i="13"/>
  <c r="M228" i="13" s="1"/>
  <c r="N285" i="13"/>
  <c r="N5" i="3"/>
  <c r="P5" i="3" s="1"/>
  <c r="J9" i="3"/>
  <c r="Q9" i="3" s="1"/>
  <c r="N256" i="13"/>
  <c r="N309" i="13"/>
  <c r="N325" i="13"/>
  <c r="K5" i="3"/>
  <c r="N6" i="3"/>
  <c r="L5" i="3"/>
  <c r="N198" i="13"/>
  <c r="N283" i="13"/>
  <c r="J4" i="2"/>
  <c r="J6" i="2"/>
  <c r="Q8" i="2"/>
  <c r="Q9" i="2"/>
  <c r="E5" i="2"/>
  <c r="J5" i="2" s="1"/>
  <c r="Q5" i="2" s="1"/>
  <c r="N6" i="2"/>
  <c r="Q39" i="1"/>
  <c r="Q43" i="1"/>
  <c r="N86" i="1"/>
  <c r="P86" i="1" s="1"/>
  <c r="Q86" i="1" s="1"/>
  <c r="P90" i="1"/>
  <c r="Q109" i="1"/>
  <c r="Q110" i="1"/>
  <c r="Q58" i="1"/>
  <c r="Q97" i="1"/>
  <c r="Q117" i="1"/>
  <c r="E4" i="1"/>
  <c r="J4" i="1" s="1"/>
  <c r="J6" i="1"/>
  <c r="N85" i="1"/>
  <c r="P85" i="1" s="1"/>
  <c r="Q85" i="1" s="1"/>
  <c r="P89" i="1"/>
  <c r="Q96" i="1"/>
  <c r="Q116" i="1"/>
  <c r="Q135" i="1"/>
  <c r="Q148" i="1"/>
  <c r="L6" i="1"/>
  <c r="L4" i="1" s="1"/>
  <c r="K7" i="1"/>
  <c r="O7" i="1"/>
  <c r="O5" i="1" s="1"/>
  <c r="J8" i="1"/>
  <c r="Q8" i="1" s="1"/>
  <c r="Q155" i="1"/>
  <c r="J154" i="13" s="1"/>
  <c r="I154" i="13" s="1"/>
  <c r="M191" i="1"/>
  <c r="Q193" i="1"/>
  <c r="Q197" i="1"/>
  <c r="J196" i="13" s="1"/>
  <c r="I196" i="13" s="1"/>
  <c r="M199" i="1"/>
  <c r="Q221" i="1"/>
  <c r="Q225" i="1"/>
  <c r="Q228" i="1"/>
  <c r="Q256" i="1"/>
  <c r="Q257" i="1"/>
  <c r="J278" i="1"/>
  <c r="Q278" i="1" s="1"/>
  <c r="J277" i="13" s="1"/>
  <c r="K4" i="1"/>
  <c r="N5" i="1"/>
  <c r="Q154" i="1"/>
  <c r="K190" i="1"/>
  <c r="M190" i="1" s="1"/>
  <c r="N191" i="1"/>
  <c r="P191" i="1" s="1"/>
  <c r="Q192" i="1"/>
  <c r="Q196" i="1"/>
  <c r="J190" i="1"/>
  <c r="E191" i="1"/>
  <c r="J191" i="1" s="1"/>
  <c r="J199" i="1"/>
  <c r="J216" i="1"/>
  <c r="Q220" i="1"/>
  <c r="Q224" i="1"/>
  <c r="M278" i="1"/>
  <c r="J198" i="1"/>
  <c r="P198" i="1"/>
  <c r="Q198" i="1" s="1"/>
  <c r="N190" i="1"/>
  <c r="P190" i="1" s="1"/>
  <c r="Q216" i="1"/>
  <c r="Q285" i="1"/>
  <c r="Q307" i="1"/>
  <c r="K86" i="1"/>
  <c r="M86" i="1" s="1"/>
  <c r="Q156" i="1"/>
  <c r="Q218" i="1"/>
  <c r="Q222" i="1"/>
  <c r="Q229" i="1"/>
  <c r="J228" i="13" s="1"/>
  <c r="Q233" i="1"/>
  <c r="J285" i="1"/>
  <c r="M286" i="1"/>
  <c r="J286" i="1"/>
  <c r="N277" i="1"/>
  <c r="P277" i="1" s="1"/>
  <c r="Q277" i="1" s="1"/>
  <c r="AB141" i="13"/>
  <c r="AA141" i="13" s="1"/>
  <c r="AB163" i="13"/>
  <c r="AA163" i="13" s="1"/>
  <c r="AB167" i="13"/>
  <c r="AA167" i="13" s="1"/>
  <c r="AB171" i="13"/>
  <c r="AA171" i="13" s="1"/>
  <c r="AB175" i="13"/>
  <c r="AB159" i="13"/>
  <c r="D163" i="13"/>
  <c r="D167" i="13"/>
  <c r="D171" i="13"/>
  <c r="D198" i="13"/>
  <c r="AA233" i="13"/>
  <c r="AB139" i="13"/>
  <c r="AA139" i="13" s="1"/>
  <c r="AB143" i="13"/>
  <c r="AA143" i="13" s="1"/>
  <c r="D159" i="13"/>
  <c r="AB161" i="13"/>
  <c r="AA161" i="13" s="1"/>
  <c r="AB169" i="13"/>
  <c r="AB173" i="13"/>
  <c r="AA173" i="13" s="1"/>
  <c r="AB177" i="13"/>
  <c r="AA177" i="13" s="1"/>
  <c r="D231" i="13"/>
  <c r="D233" i="13"/>
  <c r="AB260" i="13"/>
  <c r="AB264" i="13"/>
  <c r="AB268" i="13"/>
  <c r="AB272" i="13"/>
  <c r="D177" i="13"/>
  <c r="AB218" i="13"/>
  <c r="AA218" i="13" s="1"/>
  <c r="D260" i="13"/>
  <c r="D264" i="13"/>
  <c r="D268" i="13"/>
  <c r="D272" i="13"/>
  <c r="D309" i="13"/>
  <c r="D313" i="13"/>
  <c r="D317" i="13"/>
  <c r="D321" i="13"/>
  <c r="D325" i="13"/>
  <c r="D329" i="13"/>
  <c r="D333" i="13"/>
  <c r="AB179" i="13"/>
  <c r="D194" i="13"/>
  <c r="D218" i="13"/>
  <c r="D222" i="13"/>
  <c r="AB258" i="13"/>
  <c r="AB262" i="13"/>
  <c r="AB266" i="13"/>
  <c r="AB279" i="13"/>
  <c r="AB283" i="13"/>
  <c r="AA283" i="13" s="1"/>
  <c r="AB311" i="13"/>
  <c r="AB315" i="13"/>
  <c r="AB319" i="13"/>
  <c r="AB323" i="13"/>
  <c r="AB327" i="13"/>
  <c r="AB331" i="13"/>
  <c r="Y206" i="13"/>
  <c r="Y143" i="13"/>
  <c r="AA303" i="13"/>
  <c r="Y202" i="13"/>
  <c r="AA214" i="13"/>
  <c r="Z198" i="13"/>
  <c r="Z154" i="13"/>
  <c r="Y154" i="13" s="1"/>
  <c r="Z192" i="13"/>
  <c r="Z196" i="13"/>
  <c r="AA196" i="13" s="1"/>
  <c r="Z256" i="13"/>
  <c r="Z281" i="13"/>
  <c r="AA281" i="13" s="1"/>
  <c r="Z285" i="13"/>
  <c r="Z309" i="13"/>
  <c r="Z313" i="13"/>
  <c r="Z317" i="13"/>
  <c r="Z321" i="13"/>
  <c r="Z325" i="13"/>
  <c r="Z329" i="13"/>
  <c r="Z333" i="13"/>
  <c r="Z190" i="13"/>
  <c r="Z194" i="13"/>
  <c r="Z216" i="13"/>
  <c r="Z258" i="13"/>
  <c r="Z262" i="13"/>
  <c r="Z266" i="13"/>
  <c r="Z270" i="13"/>
  <c r="Z311" i="13"/>
  <c r="Z315" i="13"/>
  <c r="Z319" i="13"/>
  <c r="X159" i="13"/>
  <c r="X135" i="13"/>
  <c r="Y228" i="13"/>
  <c r="X216" i="13"/>
  <c r="X289" i="13"/>
  <c r="W289" i="13" s="1"/>
  <c r="X293" i="13"/>
  <c r="W293" i="13" s="1"/>
  <c r="X297" i="13"/>
  <c r="W297" i="13" s="1"/>
  <c r="X301" i="13"/>
  <c r="W301" i="13" s="1"/>
  <c r="X305" i="13"/>
  <c r="W305" i="13" s="1"/>
  <c r="Y128" i="13"/>
  <c r="Y196" i="13"/>
  <c r="X187" i="13"/>
  <c r="Y187" i="13" s="1"/>
  <c r="X200" i="13"/>
  <c r="W200" i="13" s="1"/>
  <c r="X208" i="13"/>
  <c r="W208" i="13" s="1"/>
  <c r="X233" i="13"/>
  <c r="Y233" i="13" s="1"/>
  <c r="X245" i="13"/>
  <c r="Y245" i="13" s="1"/>
  <c r="X249" i="13"/>
  <c r="Y249" i="13" s="1"/>
  <c r="Y132" i="13"/>
  <c r="Y303" i="13"/>
  <c r="Y295" i="13"/>
  <c r="Y177" i="13"/>
  <c r="V135" i="13"/>
  <c r="V285" i="13"/>
  <c r="W196" i="13"/>
  <c r="W299" i="13"/>
  <c r="W251" i="13"/>
  <c r="U139" i="13"/>
  <c r="V159" i="13"/>
  <c r="W181" i="13"/>
  <c r="V260" i="13"/>
  <c r="V264" i="13"/>
  <c r="V268" i="13"/>
  <c r="V272" i="13"/>
  <c r="V281" i="13"/>
  <c r="U281" i="13" s="1"/>
  <c r="V148" i="13"/>
  <c r="V216" i="13"/>
  <c r="V311" i="13"/>
  <c r="V315" i="13"/>
  <c r="V327" i="13"/>
  <c r="V331" i="13"/>
  <c r="T159" i="13"/>
  <c r="U202" i="13"/>
  <c r="U208" i="13"/>
  <c r="U200" i="13"/>
  <c r="U185" i="13"/>
  <c r="S202" i="13"/>
  <c r="U128" i="13"/>
  <c r="U145" i="13"/>
  <c r="U126" i="13"/>
  <c r="S200" i="13"/>
  <c r="S220" i="13"/>
  <c r="S258" i="13"/>
  <c r="S163" i="13"/>
  <c r="S196" i="13"/>
  <c r="S141" i="13"/>
  <c r="S279" i="13"/>
  <c r="R148" i="13"/>
  <c r="R152" i="13"/>
  <c r="S152" i="13" s="1"/>
  <c r="R156" i="13"/>
  <c r="R194" i="13"/>
  <c r="R218" i="13"/>
  <c r="Q218" i="13" s="1"/>
  <c r="R222" i="13"/>
  <c r="R226" i="13"/>
  <c r="S226" i="13" s="1"/>
  <c r="R258" i="13"/>
  <c r="R262" i="13"/>
  <c r="R270" i="13"/>
  <c r="S270" i="13" s="1"/>
  <c r="R309" i="13"/>
  <c r="S309" i="13" s="1"/>
  <c r="R313" i="13"/>
  <c r="R321" i="13"/>
  <c r="S321" i="13" s="1"/>
  <c r="R325" i="13"/>
  <c r="S325" i="13" s="1"/>
  <c r="R329" i="13"/>
  <c r="S329" i="13" s="1"/>
  <c r="R333" i="13"/>
  <c r="S333" i="13" s="1"/>
  <c r="R256" i="13"/>
  <c r="R260" i="13"/>
  <c r="R264" i="13"/>
  <c r="Q264" i="13" s="1"/>
  <c r="R268" i="13"/>
  <c r="R272" i="13"/>
  <c r="R311" i="13"/>
  <c r="R315" i="13"/>
  <c r="Q315" i="13" s="1"/>
  <c r="R319" i="13"/>
  <c r="Q319" i="13" s="1"/>
  <c r="R323" i="13"/>
  <c r="R327" i="13"/>
  <c r="R331" i="13"/>
  <c r="Q331" i="13" s="1"/>
  <c r="R335" i="13"/>
  <c r="Q139" i="13"/>
  <c r="P120" i="13"/>
  <c r="O139" i="13"/>
  <c r="P260" i="13"/>
  <c r="P309" i="13"/>
  <c r="P313" i="13"/>
  <c r="Q313" i="13" s="1"/>
  <c r="P317" i="13"/>
  <c r="P321" i="13"/>
  <c r="Q321" i="13" s="1"/>
  <c r="P325" i="13"/>
  <c r="P329" i="13"/>
  <c r="Q329" i="13" s="1"/>
  <c r="P179" i="13"/>
  <c r="Q179" i="13" s="1"/>
  <c r="P192" i="13"/>
  <c r="O192" i="13" s="1"/>
  <c r="P196" i="13"/>
  <c r="P200" i="13"/>
  <c r="O200" i="13" s="1"/>
  <c r="P204" i="13"/>
  <c r="O204" i="13" s="1"/>
  <c r="P220" i="13"/>
  <c r="O220" i="13" s="1"/>
  <c r="P224" i="13"/>
  <c r="P228" i="13"/>
  <c r="Q228" i="13" s="1"/>
  <c r="P231" i="13"/>
  <c r="P279" i="13"/>
  <c r="P283" i="13"/>
  <c r="Q283" i="13" s="1"/>
  <c r="O303" i="13"/>
  <c r="O295" i="13"/>
  <c r="O287" i="13"/>
  <c r="M202" i="13"/>
  <c r="M237" i="13"/>
  <c r="M241" i="13"/>
  <c r="M245" i="13"/>
  <c r="M249" i="13"/>
  <c r="M253" i="13"/>
  <c r="M289" i="13"/>
  <c r="M305" i="13"/>
  <c r="N120" i="13"/>
  <c r="O120" i="13" s="1"/>
  <c r="N124" i="13"/>
  <c r="O124" i="13" s="1"/>
  <c r="N128" i="13"/>
  <c r="O128" i="13" s="1"/>
  <c r="N150" i="13"/>
  <c r="M150" i="13" s="1"/>
  <c r="N277" i="13"/>
  <c r="O208" i="13"/>
  <c r="N231" i="13"/>
  <c r="N258" i="13"/>
  <c r="N262" i="13"/>
  <c r="N266" i="13"/>
  <c r="N270" i="13"/>
  <c r="O270" i="13" s="1"/>
  <c r="N281" i="13"/>
  <c r="O281" i="13" s="1"/>
  <c r="N313" i="13"/>
  <c r="N317" i="13"/>
  <c r="N321" i="13"/>
  <c r="M321" i="13" s="1"/>
  <c r="N329" i="13"/>
  <c r="N333" i="13"/>
  <c r="N152" i="13"/>
  <c r="O152" i="13" s="1"/>
  <c r="N156" i="13"/>
  <c r="O156" i="13" s="1"/>
  <c r="N194" i="13"/>
  <c r="N218" i="13"/>
  <c r="O218" i="13" s="1"/>
  <c r="N222" i="13"/>
  <c r="O222" i="13" s="1"/>
  <c r="N226" i="13"/>
  <c r="O226" i="13" s="1"/>
  <c r="N159" i="13"/>
  <c r="N260" i="13"/>
  <c r="N264" i="13"/>
  <c r="O264" i="13" s="1"/>
  <c r="N268" i="13"/>
  <c r="N272" i="13"/>
  <c r="N279" i="13"/>
  <c r="N311" i="13"/>
  <c r="O311" i="13" s="1"/>
  <c r="N315" i="13"/>
  <c r="N319" i="13"/>
  <c r="N323" i="13"/>
  <c r="N327" i="13"/>
  <c r="N331" i="13"/>
  <c r="N335" i="13"/>
  <c r="O335" i="13" s="1"/>
  <c r="K233" i="13"/>
  <c r="M145" i="13"/>
  <c r="M200" i="13"/>
  <c r="M212" i="13"/>
  <c r="M220" i="13"/>
  <c r="L120" i="13"/>
  <c r="K120" i="13" s="1"/>
  <c r="L124" i="13"/>
  <c r="K124" i="13" s="1"/>
  <c r="L128" i="13"/>
  <c r="L132" i="13"/>
  <c r="L156" i="13"/>
  <c r="L198" i="13"/>
  <c r="L270" i="13"/>
  <c r="L281" i="13"/>
  <c r="L309" i="13"/>
  <c r="K309" i="13" s="1"/>
  <c r="L313" i="13"/>
  <c r="L317" i="13"/>
  <c r="L321" i="13"/>
  <c r="L325" i="13"/>
  <c r="L329" i="13"/>
  <c r="L333" i="13"/>
  <c r="L194" i="13"/>
  <c r="L218" i="13"/>
  <c r="M218" i="13" s="1"/>
  <c r="L222" i="13"/>
  <c r="L226" i="13"/>
  <c r="L272" i="13"/>
  <c r="L285" i="13"/>
  <c r="L311" i="13"/>
  <c r="L327" i="13"/>
  <c r="K301" i="13"/>
  <c r="J192" i="13"/>
  <c r="I192" i="13" s="1"/>
  <c r="J256" i="13"/>
  <c r="J309" i="13"/>
  <c r="J313" i="13"/>
  <c r="J317" i="13"/>
  <c r="J321" i="13"/>
  <c r="J325" i="13"/>
  <c r="J329" i="13"/>
  <c r="J333" i="13"/>
  <c r="J179" i="13"/>
  <c r="J7" i="11"/>
  <c r="F5" i="11"/>
  <c r="Q59" i="11"/>
  <c r="Q58" i="11"/>
  <c r="J9" i="11"/>
  <c r="Q9" i="11" s="1"/>
  <c r="J6" i="11"/>
  <c r="P8" i="11"/>
  <c r="Q8" i="11" s="1"/>
  <c r="Q24" i="11"/>
  <c r="Q22" i="11" s="1"/>
  <c r="M86" i="11"/>
  <c r="Q199" i="11"/>
  <c r="K6" i="11"/>
  <c r="N7" i="11"/>
  <c r="E39" i="11"/>
  <c r="J39" i="11" s="1"/>
  <c r="Q39" i="11" s="1"/>
  <c r="Q74" i="11"/>
  <c r="Q78" i="11"/>
  <c r="Q82" i="11"/>
  <c r="Q97" i="11"/>
  <c r="Q98" i="11"/>
  <c r="Q102" i="11"/>
  <c r="Q106" i="11"/>
  <c r="J110" i="11"/>
  <c r="Q110" i="11" s="1"/>
  <c r="Q120" i="11"/>
  <c r="Q124" i="11"/>
  <c r="Q128" i="11"/>
  <c r="Q132" i="11"/>
  <c r="J136" i="11"/>
  <c r="Q136" i="11" s="1"/>
  <c r="H135" i="13" s="1"/>
  <c r="Q150" i="11"/>
  <c r="Q154" i="11"/>
  <c r="E277" i="11"/>
  <c r="J277" i="11" s="1"/>
  <c r="Q277" i="11" s="1"/>
  <c r="J285" i="11"/>
  <c r="Q285" i="11" s="1"/>
  <c r="N4" i="11"/>
  <c r="P4" i="11" s="1"/>
  <c r="K7" i="11"/>
  <c r="Q73" i="11"/>
  <c r="Q77" i="11"/>
  <c r="Q81" i="11"/>
  <c r="P90" i="11"/>
  <c r="Q101" i="11"/>
  <c r="Q105" i="11"/>
  <c r="J116" i="11"/>
  <c r="Q116" i="11" s="1"/>
  <c r="Q119" i="11"/>
  <c r="Q123" i="11"/>
  <c r="Q127" i="11"/>
  <c r="Q131" i="11"/>
  <c r="H130" i="13" s="1"/>
  <c r="Q153" i="11"/>
  <c r="Q157" i="11"/>
  <c r="P231" i="11"/>
  <c r="Q231" i="11" s="1"/>
  <c r="Q233" i="11"/>
  <c r="J256" i="11"/>
  <c r="Q256" i="11" s="1"/>
  <c r="Q257" i="11"/>
  <c r="H256" i="13" s="1"/>
  <c r="Q261" i="11"/>
  <c r="Q265" i="11"/>
  <c r="H264" i="13" s="1"/>
  <c r="Q269" i="11"/>
  <c r="Q273" i="11"/>
  <c r="H272" i="13" s="1"/>
  <c r="L278" i="11"/>
  <c r="L5" i="11" s="1"/>
  <c r="M286" i="11"/>
  <c r="Q307" i="11"/>
  <c r="Q281" i="11"/>
  <c r="Q309" i="11"/>
  <c r="Q313" i="11"/>
  <c r="Q317" i="11"/>
  <c r="Q321" i="11"/>
  <c r="Q325" i="11"/>
  <c r="Q329" i="11"/>
  <c r="Q333" i="11"/>
  <c r="H177" i="13"/>
  <c r="P190" i="11"/>
  <c r="E190" i="11"/>
  <c r="J190" i="11" s="1"/>
  <c r="J198" i="11"/>
  <c r="Q198" i="11" s="1"/>
  <c r="Q217" i="11"/>
  <c r="Q259" i="11"/>
  <c r="Q263" i="11"/>
  <c r="H262" i="13" s="1"/>
  <c r="Q267" i="11"/>
  <c r="Q271" i="11"/>
  <c r="Q280" i="11"/>
  <c r="H279" i="13" s="1"/>
  <c r="Q284" i="11"/>
  <c r="H283" i="13" s="1"/>
  <c r="J286" i="11"/>
  <c r="Q312" i="11"/>
  <c r="H311" i="13" s="1"/>
  <c r="Q316" i="11"/>
  <c r="H315" i="13" s="1"/>
  <c r="Q320" i="11"/>
  <c r="H319" i="13" s="1"/>
  <c r="Q324" i="11"/>
  <c r="H323" i="13" s="1"/>
  <c r="Q328" i="11"/>
  <c r="H327" i="13" s="1"/>
  <c r="G327" i="13" s="1"/>
  <c r="Q332" i="11"/>
  <c r="H331" i="13" s="1"/>
  <c r="Q336" i="11"/>
  <c r="H335" i="13" s="1"/>
  <c r="M185" i="13"/>
  <c r="M137" i="13"/>
  <c r="M139" i="13"/>
  <c r="M141" i="13"/>
  <c r="M287" i="13"/>
  <c r="K179" i="13"/>
  <c r="M204" i="13"/>
  <c r="L135" i="13"/>
  <c r="L122" i="13"/>
  <c r="M122" i="13" s="1"/>
  <c r="L126" i="13"/>
  <c r="K126" i="13" s="1"/>
  <c r="L130" i="13"/>
  <c r="M130" i="13" s="1"/>
  <c r="L148" i="13"/>
  <c r="M301" i="13"/>
  <c r="M297" i="13"/>
  <c r="M293" i="13"/>
  <c r="M183" i="13"/>
  <c r="M171" i="13"/>
  <c r="M163" i="13"/>
  <c r="M208" i="13"/>
  <c r="M239" i="13"/>
  <c r="L152" i="13"/>
  <c r="L260" i="13"/>
  <c r="L264" i="13"/>
  <c r="L268" i="13"/>
  <c r="M268" i="13" s="1"/>
  <c r="L159" i="13"/>
  <c r="L192" i="13"/>
  <c r="K192" i="13" s="1"/>
  <c r="L196" i="13"/>
  <c r="L307" i="13"/>
  <c r="L150" i="13"/>
  <c r="L154" i="13"/>
  <c r="L258" i="13"/>
  <c r="M258" i="13" s="1"/>
  <c r="L262" i="13"/>
  <c r="M262" i="13" s="1"/>
  <c r="L266" i="13"/>
  <c r="L277" i="13"/>
  <c r="L279" i="13"/>
  <c r="M279" i="13" s="1"/>
  <c r="L283" i="13"/>
  <c r="L315" i="13"/>
  <c r="L319" i="13"/>
  <c r="L323" i="13"/>
  <c r="M323" i="13" s="1"/>
  <c r="L331" i="13"/>
  <c r="L335" i="13"/>
  <c r="K305" i="13"/>
  <c r="J141" i="13"/>
  <c r="J145" i="13"/>
  <c r="K145" i="13" s="1"/>
  <c r="J163" i="13"/>
  <c r="K163" i="13" s="1"/>
  <c r="J167" i="13"/>
  <c r="K167" i="13" s="1"/>
  <c r="J175" i="13"/>
  <c r="J139" i="13"/>
  <c r="J143" i="13"/>
  <c r="J169" i="13"/>
  <c r="K169" i="13" s="1"/>
  <c r="J173" i="13"/>
  <c r="K173" i="13" s="1"/>
  <c r="J177" i="13"/>
  <c r="K177" i="13" s="1"/>
  <c r="J260" i="13"/>
  <c r="J272" i="13"/>
  <c r="J218" i="13"/>
  <c r="K218" i="13" s="1"/>
  <c r="J258" i="13"/>
  <c r="K258" i="13" s="1"/>
  <c r="J279" i="13"/>
  <c r="H137" i="13"/>
  <c r="H141" i="13"/>
  <c r="H145" i="13"/>
  <c r="H139" i="13"/>
  <c r="H216" i="13"/>
  <c r="AA202" i="13"/>
  <c r="AA206" i="13"/>
  <c r="AA210" i="13"/>
  <c r="AB122" i="13"/>
  <c r="AA122" i="13" s="1"/>
  <c r="AB130" i="13"/>
  <c r="AA130" i="13" s="1"/>
  <c r="D141" i="13"/>
  <c r="AB154" i="13"/>
  <c r="AB204" i="13"/>
  <c r="AA204" i="13" s="1"/>
  <c r="AB212" i="13"/>
  <c r="AA212" i="13" s="1"/>
  <c r="AB293" i="13"/>
  <c r="AB297" i="13"/>
  <c r="AB301" i="13"/>
  <c r="AB305" i="13"/>
  <c r="D130" i="13"/>
  <c r="AB137" i="13"/>
  <c r="AA137" i="13" s="1"/>
  <c r="AB145" i="13"/>
  <c r="AA145" i="13" s="1"/>
  <c r="D154" i="13"/>
  <c r="D161" i="13"/>
  <c r="D173" i="13"/>
  <c r="AB181" i="13"/>
  <c r="AA181" i="13" s="1"/>
  <c r="AB187" i="13"/>
  <c r="AA187" i="13" s="1"/>
  <c r="AB194" i="13"/>
  <c r="AB200" i="13"/>
  <c r="AA200" i="13" s="1"/>
  <c r="AB216" i="13"/>
  <c r="AA216" i="13" s="1"/>
  <c r="AB235" i="13"/>
  <c r="AA235" i="13" s="1"/>
  <c r="AB243" i="13"/>
  <c r="AB251" i="13"/>
  <c r="AA251" i="13" s="1"/>
  <c r="AB307" i="13"/>
  <c r="AB126" i="13"/>
  <c r="AB135" i="13"/>
  <c r="D137" i="13"/>
  <c r="D145" i="13"/>
  <c r="AB150" i="13"/>
  <c r="AB165" i="13"/>
  <c r="AA165" i="13" s="1"/>
  <c r="D181" i="13"/>
  <c r="AB208" i="13"/>
  <c r="AA208" i="13" s="1"/>
  <c r="AB335" i="13"/>
  <c r="AA126" i="13"/>
  <c r="Y163" i="13"/>
  <c r="AA192" i="13"/>
  <c r="Y171" i="13"/>
  <c r="AA220" i="13"/>
  <c r="AA329" i="13"/>
  <c r="AA319" i="13"/>
  <c r="AA287" i="13"/>
  <c r="AA279" i="13"/>
  <c r="Y179" i="13"/>
  <c r="AA179" i="13"/>
  <c r="AA175" i="13"/>
  <c r="Y210" i="13"/>
  <c r="Z148" i="13"/>
  <c r="Z260" i="13"/>
  <c r="Z264" i="13"/>
  <c r="Z268" i="13"/>
  <c r="Z272" i="13"/>
  <c r="AA272" i="13" s="1"/>
  <c r="Z289" i="13"/>
  <c r="AA289" i="13" s="1"/>
  <c r="Z293" i="13"/>
  <c r="Y175" i="13"/>
  <c r="AA243" i="13"/>
  <c r="Z152" i="13"/>
  <c r="AA152" i="13" s="1"/>
  <c r="Z156" i="13"/>
  <c r="Z297" i="13"/>
  <c r="Y297" i="13" s="1"/>
  <c r="Z301" i="13"/>
  <c r="Z305" i="13"/>
  <c r="Y305" i="13" s="1"/>
  <c r="Z307" i="13"/>
  <c r="Y183" i="13"/>
  <c r="AA169" i="13"/>
  <c r="AA224" i="13"/>
  <c r="AA228" i="13"/>
  <c r="Z231" i="13"/>
  <c r="Z323" i="13"/>
  <c r="Z327" i="13"/>
  <c r="Z331" i="13"/>
  <c r="AA331" i="13" s="1"/>
  <c r="Z335" i="13"/>
  <c r="AA335" i="13" s="1"/>
  <c r="W214" i="13"/>
  <c r="Y214" i="13"/>
  <c r="X256" i="13"/>
  <c r="Y256" i="13" s="1"/>
  <c r="Y126" i="13"/>
  <c r="Y192" i="13"/>
  <c r="Y258" i="13"/>
  <c r="X141" i="13"/>
  <c r="W141" i="13" s="1"/>
  <c r="Y130" i="13"/>
  <c r="W206" i="13"/>
  <c r="Y224" i="13"/>
  <c r="Y247" i="13"/>
  <c r="Y220" i="13"/>
  <c r="X148" i="13"/>
  <c r="Y148" i="13" s="1"/>
  <c r="Y299" i="13"/>
  <c r="Y185" i="13"/>
  <c r="Y181" i="13"/>
  <c r="Y167" i="13"/>
  <c r="Y200" i="13"/>
  <c r="X260" i="13"/>
  <c r="X264" i="13"/>
  <c r="X268" i="13"/>
  <c r="X272" i="13"/>
  <c r="X122" i="13"/>
  <c r="Y122" i="13" s="1"/>
  <c r="X165" i="13"/>
  <c r="Y165" i="13" s="1"/>
  <c r="X194" i="13"/>
  <c r="X222" i="13"/>
  <c r="X237" i="13"/>
  <c r="Y237" i="13" s="1"/>
  <c r="X241" i="13"/>
  <c r="Y241" i="13" s="1"/>
  <c r="X253" i="13"/>
  <c r="X307" i="13"/>
  <c r="X145" i="13"/>
  <c r="W145" i="13" s="1"/>
  <c r="X204" i="13"/>
  <c r="Y204" i="13" s="1"/>
  <c r="X212" i="13"/>
  <c r="Y212" i="13" s="1"/>
  <c r="X279" i="13"/>
  <c r="Y279" i="13" s="1"/>
  <c r="X283" i="13"/>
  <c r="Y283" i="13" s="1"/>
  <c r="X335" i="13"/>
  <c r="Y335" i="13" s="1"/>
  <c r="W126" i="13"/>
  <c r="W128" i="13"/>
  <c r="U206" i="13"/>
  <c r="W120" i="13"/>
  <c r="W124" i="13"/>
  <c r="W154" i="13"/>
  <c r="W202" i="13"/>
  <c r="V152" i="13"/>
  <c r="V156" i="13"/>
  <c r="V183" i="13"/>
  <c r="W183" i="13" s="1"/>
  <c r="W132" i="13"/>
  <c r="V198" i="13"/>
  <c r="V233" i="13"/>
  <c r="V237" i="13"/>
  <c r="V241" i="13"/>
  <c r="V245" i="13"/>
  <c r="V249" i="13"/>
  <c r="W130" i="13"/>
  <c r="W185" i="13"/>
  <c r="V256" i="13"/>
  <c r="W256" i="13" s="1"/>
  <c r="U120" i="13"/>
  <c r="S143" i="13"/>
  <c r="U143" i="13"/>
  <c r="S167" i="13"/>
  <c r="U167" i="13"/>
  <c r="U214" i="13"/>
  <c r="S214" i="13"/>
  <c r="S156" i="13"/>
  <c r="U156" i="13"/>
  <c r="U194" i="13"/>
  <c r="S194" i="13"/>
  <c r="U210" i="13"/>
  <c r="S210" i="13"/>
  <c r="S218" i="13"/>
  <c r="U218" i="13"/>
  <c r="U132" i="13"/>
  <c r="S313" i="13"/>
  <c r="U313" i="13"/>
  <c r="U124" i="13"/>
  <c r="U150" i="13"/>
  <c r="U325" i="13"/>
  <c r="U317" i="13"/>
  <c r="U171" i="13"/>
  <c r="U163" i="13"/>
  <c r="U258" i="13"/>
  <c r="U274" i="13"/>
  <c r="U141" i="13"/>
  <c r="U309" i="13"/>
  <c r="U291" i="13"/>
  <c r="U212" i="13"/>
  <c r="T256" i="13"/>
  <c r="T135" i="13"/>
  <c r="T190" i="13"/>
  <c r="T122" i="13"/>
  <c r="U122" i="13" s="1"/>
  <c r="T130" i="13"/>
  <c r="U130" i="13" s="1"/>
  <c r="T175" i="13"/>
  <c r="T177" i="13"/>
  <c r="U177" i="13" s="1"/>
  <c r="T179" i="13"/>
  <c r="S179" i="13" s="1"/>
  <c r="T181" i="13"/>
  <c r="S181" i="13" s="1"/>
  <c r="T183" i="13"/>
  <c r="T187" i="13"/>
  <c r="T260" i="13"/>
  <c r="T264" i="13"/>
  <c r="T268" i="13"/>
  <c r="U268" i="13" s="1"/>
  <c r="T272" i="13"/>
  <c r="U272" i="13" s="1"/>
  <c r="T289" i="13"/>
  <c r="T293" i="13"/>
  <c r="S293" i="13" s="1"/>
  <c r="T297" i="13"/>
  <c r="T301" i="13"/>
  <c r="S301" i="13" s="1"/>
  <c r="T305" i="13"/>
  <c r="T307" i="13"/>
  <c r="T216" i="13"/>
  <c r="T231" i="13"/>
  <c r="T233" i="13"/>
  <c r="T235" i="13"/>
  <c r="S235" i="13" s="1"/>
  <c r="T237" i="13"/>
  <c r="T239" i="13"/>
  <c r="U239" i="13" s="1"/>
  <c r="T241" i="13"/>
  <c r="T243" i="13"/>
  <c r="S243" i="13" s="1"/>
  <c r="T245" i="13"/>
  <c r="U245" i="13" s="1"/>
  <c r="T247" i="13"/>
  <c r="U247" i="13" s="1"/>
  <c r="T249" i="13"/>
  <c r="T251" i="13"/>
  <c r="S251" i="13" s="1"/>
  <c r="T253" i="13"/>
  <c r="U253" i="13" s="1"/>
  <c r="T311" i="13"/>
  <c r="T315" i="13"/>
  <c r="T319" i="13"/>
  <c r="S319" i="13" s="1"/>
  <c r="T323" i="13"/>
  <c r="T327" i="13"/>
  <c r="T331" i="13"/>
  <c r="T335" i="13"/>
  <c r="S124" i="13"/>
  <c r="S126" i="13"/>
  <c r="S139" i="13"/>
  <c r="S154" i="13"/>
  <c r="S287" i="13"/>
  <c r="S212" i="13"/>
  <c r="S228" i="13"/>
  <c r="S262" i="13"/>
  <c r="R128" i="13"/>
  <c r="S122" i="13"/>
  <c r="Q327" i="13"/>
  <c r="Q194" i="13"/>
  <c r="Q143" i="13"/>
  <c r="Q206" i="13"/>
  <c r="S274" i="13"/>
  <c r="Q210" i="13"/>
  <c r="R216" i="13"/>
  <c r="Q202" i="13"/>
  <c r="O202" i="13"/>
  <c r="Q150" i="13"/>
  <c r="Q152" i="13"/>
  <c r="Q185" i="13"/>
  <c r="O194" i="13"/>
  <c r="Q204" i="13"/>
  <c r="O206" i="13"/>
  <c r="Q208" i="13"/>
  <c r="P126" i="13"/>
  <c r="O126" i="13" s="1"/>
  <c r="Q132" i="13"/>
  <c r="O143" i="13"/>
  <c r="Q163" i="13"/>
  <c r="O210" i="13"/>
  <c r="Q128" i="13"/>
  <c r="Q196" i="13"/>
  <c r="Q137" i="13"/>
  <c r="Q156" i="13"/>
  <c r="Q295" i="13"/>
  <c r="Q281" i="13"/>
  <c r="O214" i="13"/>
  <c r="Q220" i="13"/>
  <c r="Q224" i="13"/>
  <c r="P122" i="13"/>
  <c r="P130" i="13"/>
  <c r="O130" i="13" s="1"/>
  <c r="P175" i="13"/>
  <c r="Q175" i="13" s="1"/>
  <c r="P177" i="13"/>
  <c r="Q177" i="13" s="1"/>
  <c r="P181" i="13"/>
  <c r="P183" i="13"/>
  <c r="Q183" i="13" s="1"/>
  <c r="P187" i="13"/>
  <c r="Q187" i="13" s="1"/>
  <c r="P285" i="13"/>
  <c r="P289" i="13"/>
  <c r="P293" i="13"/>
  <c r="O293" i="13" s="1"/>
  <c r="P297" i="13"/>
  <c r="Q297" i="13" s="1"/>
  <c r="P135" i="13"/>
  <c r="P233" i="13"/>
  <c r="P235" i="13"/>
  <c r="O235" i="13" s="1"/>
  <c r="P237" i="13"/>
  <c r="Q237" i="13" s="1"/>
  <c r="P239" i="13"/>
  <c r="O239" i="13" s="1"/>
  <c r="P241" i="13"/>
  <c r="Q241" i="13" s="1"/>
  <c r="P243" i="13"/>
  <c r="O243" i="13" s="1"/>
  <c r="P245" i="13"/>
  <c r="Q245" i="13" s="1"/>
  <c r="P247" i="13"/>
  <c r="Q247" i="13" s="1"/>
  <c r="P249" i="13"/>
  <c r="Q249" i="13" s="1"/>
  <c r="P251" i="13"/>
  <c r="O251" i="13" s="1"/>
  <c r="P253" i="13"/>
  <c r="Q253" i="13" s="1"/>
  <c r="P301" i="13"/>
  <c r="O301" i="13" s="1"/>
  <c r="P305" i="13"/>
  <c r="P307" i="13"/>
  <c r="O137" i="13"/>
  <c r="M187" i="13"/>
  <c r="O154" i="13"/>
  <c r="O212" i="13"/>
  <c r="M233" i="13"/>
  <c r="N132" i="13"/>
  <c r="M132" i="13" s="1"/>
  <c r="N135" i="13"/>
  <c r="M194" i="13"/>
  <c r="M206" i="13"/>
  <c r="M214" i="13"/>
  <c r="O185" i="13"/>
  <c r="N307" i="13"/>
  <c r="O274" i="13"/>
  <c r="N148" i="13"/>
  <c r="N216" i="13"/>
  <c r="K241" i="13"/>
  <c r="M274" i="13"/>
  <c r="M128" i="13"/>
  <c r="M179" i="13"/>
  <c r="M247" i="13"/>
  <c r="K249" i="13"/>
  <c r="L216" i="13"/>
  <c r="L256" i="13"/>
  <c r="M126" i="13"/>
  <c r="K237" i="13"/>
  <c r="L231" i="13"/>
  <c r="K243" i="13"/>
  <c r="J122" i="13"/>
  <c r="J130" i="13"/>
  <c r="K251" i="13"/>
  <c r="J137" i="13"/>
  <c r="K137" i="13" s="1"/>
  <c r="H143" i="13"/>
  <c r="I247" i="13"/>
  <c r="H258" i="13"/>
  <c r="G258" i="13" s="1"/>
  <c r="H266" i="13"/>
  <c r="H270" i="13"/>
  <c r="H124" i="13"/>
  <c r="H128" i="13"/>
  <c r="I128" i="13" s="1"/>
  <c r="H132" i="13"/>
  <c r="I132" i="13" s="1"/>
  <c r="H163" i="13"/>
  <c r="H167" i="13"/>
  <c r="H181" i="13"/>
  <c r="I181" i="13" s="1"/>
  <c r="H185" i="13"/>
  <c r="H194" i="13"/>
  <c r="H202" i="13"/>
  <c r="H206" i="13"/>
  <c r="I206" i="13" s="1"/>
  <c r="H210" i="13"/>
  <c r="H214" i="13"/>
  <c r="I214" i="13" s="1"/>
  <c r="H218" i="13"/>
  <c r="H222" i="13"/>
  <c r="H226" i="13"/>
  <c r="H233" i="13"/>
  <c r="H237" i="13"/>
  <c r="I237" i="13" s="1"/>
  <c r="H241" i="13"/>
  <c r="H245" i="13"/>
  <c r="H249" i="13"/>
  <c r="I249" i="13" s="1"/>
  <c r="H253" i="13"/>
  <c r="H260" i="13"/>
  <c r="H268" i="13"/>
  <c r="H281" i="13"/>
  <c r="H289" i="13"/>
  <c r="H293" i="13"/>
  <c r="H297" i="13"/>
  <c r="H301" i="13"/>
  <c r="H305" i="13"/>
  <c r="I305" i="13" s="1"/>
  <c r="H120" i="13"/>
  <c r="I120" i="13" s="1"/>
  <c r="H309" i="13"/>
  <c r="H313" i="13"/>
  <c r="H317" i="13"/>
  <c r="H321" i="13"/>
  <c r="H325" i="13"/>
  <c r="I325" i="13" s="1"/>
  <c r="H329" i="13"/>
  <c r="H333" i="13"/>
  <c r="H122" i="13"/>
  <c r="H126" i="13"/>
  <c r="I126" i="13" s="1"/>
  <c r="H152" i="13"/>
  <c r="H156" i="13"/>
  <c r="G169" i="13"/>
  <c r="I204" i="13"/>
  <c r="I212" i="13"/>
  <c r="I210" i="13"/>
  <c r="I239" i="13"/>
  <c r="I150" i="13"/>
  <c r="I185" i="13"/>
  <c r="I175" i="13"/>
  <c r="H179" i="13"/>
  <c r="H183" i="13"/>
  <c r="H187" i="13"/>
  <c r="K214" i="13"/>
  <c r="K293" i="13"/>
  <c r="K187" i="13"/>
  <c r="K206" i="13"/>
  <c r="K183" i="13"/>
  <c r="K152" i="13"/>
  <c r="K245" i="13"/>
  <c r="I245" i="13"/>
  <c r="K321" i="13"/>
  <c r="K210" i="13"/>
  <c r="K297" i="13"/>
  <c r="K212" i="13"/>
  <c r="K303" i="13"/>
  <c r="K175" i="13"/>
  <c r="K208" i="13"/>
  <c r="K253" i="13"/>
  <c r="J200" i="13"/>
  <c r="I200" i="13" s="1"/>
  <c r="J220" i="13"/>
  <c r="I220" i="13" s="1"/>
  <c r="J224" i="13"/>
  <c r="I224" i="13" s="1"/>
  <c r="J264" i="13"/>
  <c r="J268" i="13"/>
  <c r="J289" i="13"/>
  <c r="K204" i="13"/>
  <c r="J161" i="13"/>
  <c r="I161" i="13" s="1"/>
  <c r="J165" i="13"/>
  <c r="I165" i="13" s="1"/>
  <c r="J202" i="13"/>
  <c r="J311" i="13"/>
  <c r="J194" i="13"/>
  <c r="J226" i="13"/>
  <c r="J235" i="13"/>
  <c r="J262" i="13"/>
  <c r="J266" i="13"/>
  <c r="I266" i="13" s="1"/>
  <c r="J270" i="13"/>
  <c r="I270" i="13" s="1"/>
  <c r="J274" i="13"/>
  <c r="I274" i="13" s="1"/>
  <c r="J281" i="13"/>
  <c r="J283" i="13"/>
  <c r="I283" i="13" s="1"/>
  <c r="J287" i="13"/>
  <c r="K287" i="13" s="1"/>
  <c r="J315" i="13"/>
  <c r="K315" i="13" s="1"/>
  <c r="J319" i="13"/>
  <c r="I319" i="13" s="1"/>
  <c r="J323" i="13"/>
  <c r="J327" i="13"/>
  <c r="J331" i="13"/>
  <c r="J335" i="13"/>
  <c r="M235" i="13"/>
  <c r="U235" i="13"/>
  <c r="K239" i="13"/>
  <c r="I243" i="13"/>
  <c r="W247" i="13"/>
  <c r="I251" i="13"/>
  <c r="Y251" i="13"/>
  <c r="Y235" i="13"/>
  <c r="W239" i="13"/>
  <c r="AA239" i="13"/>
  <c r="M243" i="13"/>
  <c r="U243" i="13"/>
  <c r="Y243" i="13"/>
  <c r="K247" i="13"/>
  <c r="S247" i="13"/>
  <c r="AA247" i="13"/>
  <c r="M251" i="13"/>
  <c r="M177" i="13"/>
  <c r="Q173" i="13"/>
  <c r="O173" i="13"/>
  <c r="S161" i="13"/>
  <c r="Q161" i="13"/>
  <c r="G335" i="13"/>
  <c r="Y331" i="13"/>
  <c r="O327" i="13"/>
  <c r="O299" i="13"/>
  <c r="M299" i="13"/>
  <c r="AA291" i="13"/>
  <c r="U287" i="13"/>
  <c r="O323" i="13"/>
  <c r="O291" i="13"/>
  <c r="M291" i="13"/>
  <c r="Y173" i="13"/>
  <c r="W173" i="13"/>
  <c r="Y161" i="13"/>
  <c r="K325" i="13"/>
  <c r="S323" i="13"/>
  <c r="Q323" i="13"/>
  <c r="M319" i="13"/>
  <c r="Q311" i="13"/>
  <c r="I303" i="13"/>
  <c r="AA299" i="13"/>
  <c r="U295" i="13"/>
  <c r="M295" i="13"/>
  <c r="K291" i="13"/>
  <c r="I291" i="13"/>
  <c r="Q279" i="13"/>
  <c r="U303" i="13"/>
  <c r="M303" i="13"/>
  <c r="S299" i="13"/>
  <c r="K299" i="13"/>
  <c r="I299" i="13"/>
  <c r="W291" i="13"/>
  <c r="Y287" i="13"/>
  <c r="Q287" i="13"/>
  <c r="Q181" i="13"/>
  <c r="O181" i="13"/>
  <c r="S169" i="13"/>
  <c r="Q169" i="13"/>
  <c r="U165" i="13"/>
  <c r="S165" i="13"/>
  <c r="M165" i="13"/>
  <c r="U173" i="13"/>
  <c r="S173" i="13"/>
  <c r="M173" i="13"/>
  <c r="W161" i="13"/>
  <c r="U161" i="13"/>
  <c r="O161" i="13"/>
  <c r="M161" i="13"/>
  <c r="AA185" i="13"/>
  <c r="S185" i="13"/>
  <c r="K185" i="13"/>
  <c r="M181" i="13"/>
  <c r="K181" i="13"/>
  <c r="W177" i="13"/>
  <c r="W169" i="13"/>
  <c r="U169" i="13"/>
  <c r="O169" i="13"/>
  <c r="M169" i="13"/>
  <c r="W165" i="13"/>
  <c r="Q165" i="13"/>
  <c r="O165" i="13"/>
  <c r="S150" i="13"/>
  <c r="W150" i="13"/>
  <c r="Q154" i="13"/>
  <c r="U154" i="13"/>
  <c r="Q120" i="13"/>
  <c r="Y120" i="13"/>
  <c r="I124" i="13"/>
  <c r="Q124" i="13"/>
  <c r="K128" i="13"/>
  <c r="S128" i="13"/>
  <c r="S132" i="13"/>
  <c r="AA132" i="13"/>
  <c r="O232" i="12"/>
  <c r="O231" i="12"/>
  <c r="L232" i="12"/>
  <c r="K232" i="12"/>
  <c r="L231" i="12"/>
  <c r="K231" i="12"/>
  <c r="I232" i="12"/>
  <c r="H232" i="12"/>
  <c r="G232" i="12"/>
  <c r="F232" i="12"/>
  <c r="E232" i="12"/>
  <c r="I231" i="12"/>
  <c r="G231" i="12"/>
  <c r="F231" i="12"/>
  <c r="E231" i="12"/>
  <c r="H231" i="12"/>
  <c r="P252" i="12"/>
  <c r="M252" i="12"/>
  <c r="J252" i="12"/>
  <c r="P251" i="12"/>
  <c r="M251" i="12"/>
  <c r="J251" i="12"/>
  <c r="G198" i="12"/>
  <c r="O199" i="12"/>
  <c r="O198" i="12"/>
  <c r="I198" i="12"/>
  <c r="O217" i="12"/>
  <c r="N217" i="12"/>
  <c r="O216" i="12"/>
  <c r="N216" i="12"/>
  <c r="L217" i="12"/>
  <c r="K217" i="12"/>
  <c r="L216" i="12"/>
  <c r="K216" i="12"/>
  <c r="I217" i="12"/>
  <c r="H217" i="12"/>
  <c r="G217" i="12"/>
  <c r="F217" i="12"/>
  <c r="E217" i="12"/>
  <c r="I216" i="12"/>
  <c r="H216" i="12"/>
  <c r="F216" i="12"/>
  <c r="E216" i="12"/>
  <c r="G216" i="12"/>
  <c r="P221" i="12"/>
  <c r="M221" i="12"/>
  <c r="J221" i="12"/>
  <c r="P220" i="12"/>
  <c r="M220" i="12"/>
  <c r="J220" i="12"/>
  <c r="N199" i="12"/>
  <c r="N198" i="12"/>
  <c r="L199" i="12"/>
  <c r="K199" i="12"/>
  <c r="L198" i="12"/>
  <c r="K198" i="12"/>
  <c r="I199" i="12"/>
  <c r="H199" i="12"/>
  <c r="G199" i="12"/>
  <c r="F199" i="12"/>
  <c r="E199" i="12"/>
  <c r="H198" i="12"/>
  <c r="F198" i="12"/>
  <c r="E198" i="12"/>
  <c r="P209" i="12"/>
  <c r="M209" i="12"/>
  <c r="J209" i="12"/>
  <c r="P208" i="12"/>
  <c r="M208" i="12"/>
  <c r="J208" i="12"/>
  <c r="O160" i="12"/>
  <c r="N160" i="12"/>
  <c r="O159" i="12"/>
  <c r="N159" i="12"/>
  <c r="L160" i="12"/>
  <c r="K160" i="12"/>
  <c r="L159" i="12"/>
  <c r="K159" i="12"/>
  <c r="I160" i="12"/>
  <c r="H160" i="12"/>
  <c r="G160" i="12"/>
  <c r="F160" i="12"/>
  <c r="E160" i="12"/>
  <c r="I159" i="12"/>
  <c r="H159" i="12"/>
  <c r="G159" i="12"/>
  <c r="F159" i="12"/>
  <c r="E159" i="12"/>
  <c r="P186" i="12"/>
  <c r="P185" i="12"/>
  <c r="P184" i="12"/>
  <c r="P183" i="12"/>
  <c r="M183" i="12"/>
  <c r="M186" i="12"/>
  <c r="M185" i="12"/>
  <c r="M184" i="12"/>
  <c r="J186" i="12"/>
  <c r="J185" i="12"/>
  <c r="J184" i="12"/>
  <c r="J183" i="12"/>
  <c r="P188" i="12"/>
  <c r="P187" i="12"/>
  <c r="P182" i="12"/>
  <c r="P181" i="12"/>
  <c r="P180" i="12"/>
  <c r="P179" i="12"/>
  <c r="M188" i="12"/>
  <c r="M187" i="12"/>
  <c r="M182" i="12"/>
  <c r="M181" i="12"/>
  <c r="M180" i="12"/>
  <c r="M179" i="12"/>
  <c r="J188" i="12"/>
  <c r="J187" i="12"/>
  <c r="J182" i="12"/>
  <c r="J181" i="12"/>
  <c r="J180" i="12"/>
  <c r="J179" i="12"/>
  <c r="P142" i="12"/>
  <c r="M142" i="12"/>
  <c r="J142" i="12"/>
  <c r="P141" i="12"/>
  <c r="M141" i="12"/>
  <c r="J141" i="12"/>
  <c r="J139" i="12"/>
  <c r="M139" i="12"/>
  <c r="P139" i="12"/>
  <c r="J140" i="12"/>
  <c r="M140" i="12"/>
  <c r="P140" i="12"/>
  <c r="E135" i="12"/>
  <c r="F135" i="12"/>
  <c r="G135" i="12"/>
  <c r="H135" i="12"/>
  <c r="I135" i="12"/>
  <c r="E136" i="12"/>
  <c r="F136" i="12"/>
  <c r="G136" i="12"/>
  <c r="H136" i="12"/>
  <c r="I136" i="12"/>
  <c r="K135" i="12"/>
  <c r="K136" i="12"/>
  <c r="O135" i="12"/>
  <c r="O136" i="12"/>
  <c r="L135" i="12"/>
  <c r="L136" i="12"/>
  <c r="N135" i="12"/>
  <c r="P135" i="12" s="1"/>
  <c r="N136" i="12"/>
  <c r="P136" i="12" s="1"/>
  <c r="Y307" i="13" l="1"/>
  <c r="Y216" i="13"/>
  <c r="AA154" i="13"/>
  <c r="Y319" i="13"/>
  <c r="Y270" i="13"/>
  <c r="Y329" i="13"/>
  <c r="Y218" i="13"/>
  <c r="Y266" i="13"/>
  <c r="Y325" i="13"/>
  <c r="Y313" i="13"/>
  <c r="W266" i="13"/>
  <c r="W187" i="13"/>
  <c r="W319" i="13"/>
  <c r="W226" i="13"/>
  <c r="W159" i="13"/>
  <c r="W135" i="13"/>
  <c r="Y311" i="13"/>
  <c r="Y281" i="13"/>
  <c r="W204" i="13"/>
  <c r="W331" i="13"/>
  <c r="Y262" i="13"/>
  <c r="W139" i="13"/>
  <c r="Y159" i="13"/>
  <c r="W156" i="13"/>
  <c r="W241" i="13"/>
  <c r="Y156" i="13"/>
  <c r="W315" i="13"/>
  <c r="AA309" i="13"/>
  <c r="W270" i="13"/>
  <c r="AA256" i="13"/>
  <c r="W281" i="13"/>
  <c r="U237" i="13"/>
  <c r="W224" i="13"/>
  <c r="U220" i="13"/>
  <c r="W327" i="13"/>
  <c r="W122" i="13"/>
  <c r="Y321" i="13"/>
  <c r="Y317" i="13"/>
  <c r="W311" i="13"/>
  <c r="W323" i="13"/>
  <c r="W237" i="13"/>
  <c r="Y327" i="13"/>
  <c r="AA311" i="13"/>
  <c r="AA321" i="13"/>
  <c r="AA317" i="13"/>
  <c r="AA156" i="13"/>
  <c r="AA266" i="13"/>
  <c r="S303" i="13"/>
  <c r="S291" i="13"/>
  <c r="Q286" i="5"/>
  <c r="R285" i="13" s="1"/>
  <c r="J278" i="5"/>
  <c r="Q278" i="5" s="1"/>
  <c r="R277" i="13" s="1"/>
  <c r="P5" i="5"/>
  <c r="Q268" i="13"/>
  <c r="Q262" i="13"/>
  <c r="Q260" i="13"/>
  <c r="Q226" i="13"/>
  <c r="G5" i="5"/>
  <c r="Q160" i="5"/>
  <c r="R159" i="13" s="1"/>
  <c r="Y137" i="13"/>
  <c r="W137" i="13"/>
  <c r="S137" i="13"/>
  <c r="Q135" i="13"/>
  <c r="J7" i="5"/>
  <c r="O268" i="13"/>
  <c r="O313" i="13"/>
  <c r="O262" i="13"/>
  <c r="Q200" i="13"/>
  <c r="O329" i="13"/>
  <c r="O141" i="13"/>
  <c r="O253" i="13"/>
  <c r="O171" i="13"/>
  <c r="O183" i="13"/>
  <c r="O266" i="13"/>
  <c r="Q335" i="13"/>
  <c r="O145" i="13"/>
  <c r="Q251" i="13"/>
  <c r="O279" i="13"/>
  <c r="Q266" i="13"/>
  <c r="M329" i="13"/>
  <c r="M313" i="13"/>
  <c r="M311" i="13"/>
  <c r="M272" i="13"/>
  <c r="M222" i="13"/>
  <c r="M216" i="13"/>
  <c r="M196" i="13"/>
  <c r="O228" i="13"/>
  <c r="O150" i="13"/>
  <c r="M327" i="13"/>
  <c r="M226" i="13"/>
  <c r="M270" i="13"/>
  <c r="O196" i="13"/>
  <c r="Q7" i="3"/>
  <c r="K333" i="13"/>
  <c r="K122" i="13"/>
  <c r="K313" i="13"/>
  <c r="K329" i="13"/>
  <c r="M148" i="13"/>
  <c r="K132" i="13"/>
  <c r="K307" i="13"/>
  <c r="M309" i="13"/>
  <c r="K150" i="13"/>
  <c r="K331" i="13"/>
  <c r="M307" i="13"/>
  <c r="K279" i="13"/>
  <c r="J7" i="2"/>
  <c r="Q7" i="2" s="1"/>
  <c r="Q286" i="1"/>
  <c r="J285" i="13" s="1"/>
  <c r="K285" i="13" s="1"/>
  <c r="I208" i="13"/>
  <c r="Q199" i="1"/>
  <c r="J198" i="13" s="1"/>
  <c r="K198" i="13" s="1"/>
  <c r="K154" i="13"/>
  <c r="I137" i="13"/>
  <c r="P5" i="1"/>
  <c r="Q59" i="1"/>
  <c r="J7" i="1"/>
  <c r="AA315" i="13"/>
  <c r="AA323" i="13"/>
  <c r="AA258" i="13"/>
  <c r="Q286" i="11"/>
  <c r="H285" i="13" s="1"/>
  <c r="I228" i="13"/>
  <c r="I173" i="13"/>
  <c r="Q117" i="11"/>
  <c r="M4" i="1"/>
  <c r="Q23" i="11"/>
  <c r="J5" i="11"/>
  <c r="D307" i="13"/>
  <c r="AA148" i="13"/>
  <c r="AA268" i="13"/>
  <c r="D285" i="13"/>
  <c r="AA307" i="13"/>
  <c r="AA264" i="13"/>
  <c r="AA150" i="13"/>
  <c r="Y150" i="13"/>
  <c r="Y152" i="13"/>
  <c r="Y315" i="13"/>
  <c r="AA194" i="13"/>
  <c r="Y124" i="13"/>
  <c r="AA305" i="13"/>
  <c r="Z277" i="13"/>
  <c r="AA325" i="13"/>
  <c r="Y309" i="13"/>
  <c r="W335" i="13"/>
  <c r="U192" i="13"/>
  <c r="W279" i="13"/>
  <c r="U159" i="13"/>
  <c r="W262" i="13"/>
  <c r="U335" i="13"/>
  <c r="U266" i="13"/>
  <c r="U228" i="13"/>
  <c r="U231" i="13"/>
  <c r="S130" i="13"/>
  <c r="S335" i="13"/>
  <c r="U251" i="13"/>
  <c r="S253" i="13"/>
  <c r="S307" i="13"/>
  <c r="M7" i="5"/>
  <c r="Q7" i="5" s="1"/>
  <c r="S311" i="13"/>
  <c r="Q258" i="13"/>
  <c r="Q272" i="13"/>
  <c r="Q22" i="5"/>
  <c r="Q23" i="5"/>
  <c r="Q317" i="13"/>
  <c r="E4" i="5"/>
  <c r="J4" i="5" s="1"/>
  <c r="Q39" i="5"/>
  <c r="N4" i="5"/>
  <c r="P4" i="5" s="1"/>
  <c r="P6" i="5"/>
  <c r="Q6" i="5" s="1"/>
  <c r="J191" i="5"/>
  <c r="Q191" i="5" s="1"/>
  <c r="R190" i="13" s="1"/>
  <c r="S190" i="13" s="1"/>
  <c r="E5" i="5"/>
  <c r="Q333" i="13"/>
  <c r="O333" i="13"/>
  <c r="O258" i="13"/>
  <c r="O245" i="13"/>
  <c r="O331" i="13"/>
  <c r="O315" i="13"/>
  <c r="Q167" i="13"/>
  <c r="O297" i="13"/>
  <c r="O317" i="13"/>
  <c r="Q325" i="13"/>
  <c r="O260" i="13"/>
  <c r="O283" i="13"/>
  <c r="M5" i="3"/>
  <c r="Q5" i="3" s="1"/>
  <c r="E4" i="3"/>
  <c r="J4" i="3" s="1"/>
  <c r="M256" i="13"/>
  <c r="M124" i="13"/>
  <c r="M325" i="13"/>
  <c r="O224" i="13"/>
  <c r="K4" i="3"/>
  <c r="M4" i="3" s="1"/>
  <c r="M331" i="13"/>
  <c r="M315" i="13"/>
  <c r="M281" i="13"/>
  <c r="O325" i="13"/>
  <c r="M152" i="13"/>
  <c r="M260" i="13"/>
  <c r="P6" i="3"/>
  <c r="Q6" i="3" s="1"/>
  <c r="N4" i="3"/>
  <c r="P4" i="3" s="1"/>
  <c r="M333" i="13"/>
  <c r="N5" i="2"/>
  <c r="P5" i="2" s="1"/>
  <c r="M5" i="2"/>
  <c r="K256" i="13"/>
  <c r="K317" i="13"/>
  <c r="M120" i="13"/>
  <c r="P6" i="2"/>
  <c r="Q6" i="2" s="1"/>
  <c r="N4" i="2"/>
  <c r="P4" i="2" s="1"/>
  <c r="Q4" i="2" s="1"/>
  <c r="N4" i="1"/>
  <c r="P4" i="1" s="1"/>
  <c r="Q190" i="1"/>
  <c r="M7" i="1"/>
  <c r="K5" i="1"/>
  <c r="M5" i="1" s="1"/>
  <c r="P7" i="1"/>
  <c r="Q191" i="1"/>
  <c r="J190" i="13" s="1"/>
  <c r="E5" i="1"/>
  <c r="J5" i="1" s="1"/>
  <c r="M6" i="1"/>
  <c r="Q6" i="1" s="1"/>
  <c r="AA260" i="13"/>
  <c r="AA327" i="13"/>
  <c r="AA270" i="13"/>
  <c r="AA313" i="13"/>
  <c r="Y323" i="13"/>
  <c r="AA159" i="13"/>
  <c r="Y289" i="13"/>
  <c r="Y333" i="13"/>
  <c r="AA333" i="13"/>
  <c r="AA262" i="13"/>
  <c r="Y231" i="13"/>
  <c r="W231" i="13"/>
  <c r="Y208" i="13"/>
  <c r="Y141" i="13"/>
  <c r="W216" i="13"/>
  <c r="W307" i="13"/>
  <c r="W148" i="13"/>
  <c r="W283" i="13"/>
  <c r="W245" i="13"/>
  <c r="U331" i="13"/>
  <c r="U260" i="13"/>
  <c r="U148" i="13"/>
  <c r="U307" i="13"/>
  <c r="U323" i="13"/>
  <c r="U216" i="13"/>
  <c r="U183" i="13"/>
  <c r="S239" i="13"/>
  <c r="U311" i="13"/>
  <c r="S231" i="13"/>
  <c r="S148" i="13"/>
  <c r="S177" i="13"/>
  <c r="S159" i="13"/>
  <c r="S315" i="13"/>
  <c r="S285" i="13"/>
  <c r="Q231" i="13"/>
  <c r="Q309" i="13"/>
  <c r="Q148" i="13"/>
  <c r="Q285" i="13"/>
  <c r="Q222" i="13"/>
  <c r="S222" i="13"/>
  <c r="Q270" i="13"/>
  <c r="S266" i="13"/>
  <c r="O177" i="13"/>
  <c r="O309" i="13"/>
  <c r="Q192" i="13"/>
  <c r="O231" i="13"/>
  <c r="Q243" i="13"/>
  <c r="O187" i="13"/>
  <c r="O321" i="13"/>
  <c r="M283" i="13"/>
  <c r="M335" i="13"/>
  <c r="M266" i="13"/>
  <c r="M159" i="13"/>
  <c r="M264" i="13"/>
  <c r="O307" i="13"/>
  <c r="M317" i="13"/>
  <c r="N190" i="13"/>
  <c r="M231" i="13"/>
  <c r="M277" i="13"/>
  <c r="M156" i="13"/>
  <c r="K156" i="13"/>
  <c r="K327" i="13"/>
  <c r="K311" i="13"/>
  <c r="K148" i="13"/>
  <c r="K319" i="13"/>
  <c r="I315" i="13"/>
  <c r="I279" i="13"/>
  <c r="I301" i="13"/>
  <c r="M278" i="11"/>
  <c r="Q278" i="11" s="1"/>
  <c r="I231" i="13"/>
  <c r="I241" i="13"/>
  <c r="I187" i="13"/>
  <c r="I309" i="13"/>
  <c r="Q190" i="11"/>
  <c r="P7" i="11"/>
  <c r="N5" i="11"/>
  <c r="P5" i="11" s="1"/>
  <c r="E4" i="11"/>
  <c r="J4" i="11" s="1"/>
  <c r="I130" i="13"/>
  <c r="I258" i="13"/>
  <c r="M7" i="11"/>
  <c r="K5" i="11"/>
  <c r="M5" i="11" s="1"/>
  <c r="M6" i="11"/>
  <c r="Q6" i="11" s="1"/>
  <c r="K4" i="11"/>
  <c r="M4" i="11" s="1"/>
  <c r="M198" i="13"/>
  <c r="K216" i="13"/>
  <c r="M192" i="13"/>
  <c r="L190" i="13"/>
  <c r="K323" i="13"/>
  <c r="K277" i="13"/>
  <c r="M154" i="13"/>
  <c r="K335" i="13"/>
  <c r="I141" i="13"/>
  <c r="K141" i="13"/>
  <c r="I169" i="13"/>
  <c r="I331" i="13"/>
  <c r="K231" i="13"/>
  <c r="K130" i="13"/>
  <c r="K165" i="13"/>
  <c r="K161" i="13"/>
  <c r="I307" i="13"/>
  <c r="I122" i="13"/>
  <c r="I216" i="13"/>
  <c r="I145" i="13"/>
  <c r="I159" i="13"/>
  <c r="I293" i="13"/>
  <c r="I152" i="13"/>
  <c r="H277" i="13"/>
  <c r="I277" i="13" s="1"/>
  <c r="H190" i="13"/>
  <c r="H198" i="13"/>
  <c r="AB231" i="13"/>
  <c r="AA231" i="13" s="1"/>
  <c r="AB190" i="13"/>
  <c r="AA190" i="13" s="1"/>
  <c r="AA135" i="13"/>
  <c r="D190" i="13"/>
  <c r="AA198" i="13"/>
  <c r="AB285" i="13"/>
  <c r="AA285" i="13" s="1"/>
  <c r="AA297" i="13"/>
  <c r="Y293" i="13"/>
  <c r="AA293" i="13"/>
  <c r="Y198" i="13"/>
  <c r="Y301" i="13"/>
  <c r="AA301" i="13"/>
  <c r="Y135" i="13"/>
  <c r="W198" i="13"/>
  <c r="Y260" i="13"/>
  <c r="W260" i="13"/>
  <c r="Y222" i="13"/>
  <c r="W222" i="13"/>
  <c r="Y272" i="13"/>
  <c r="W272" i="13"/>
  <c r="W249" i="13"/>
  <c r="W233" i="13"/>
  <c r="Y194" i="13"/>
  <c r="W194" i="13"/>
  <c r="W268" i="13"/>
  <c r="Y268" i="13"/>
  <c r="X277" i="13"/>
  <c r="Y277" i="13" s="1"/>
  <c r="Y145" i="13"/>
  <c r="W212" i="13"/>
  <c r="X190" i="13"/>
  <c r="Y190" i="13" s="1"/>
  <c r="W253" i="13"/>
  <c r="Y253" i="13"/>
  <c r="Y264" i="13"/>
  <c r="W264" i="13"/>
  <c r="X285" i="13"/>
  <c r="Y285" i="13" s="1"/>
  <c r="V190" i="13"/>
  <c r="U190" i="13" s="1"/>
  <c r="U152" i="13"/>
  <c r="W152" i="13"/>
  <c r="U135" i="13"/>
  <c r="S135" i="13"/>
  <c r="U256" i="13"/>
  <c r="S256" i="13"/>
  <c r="S237" i="13"/>
  <c r="S331" i="13"/>
  <c r="S216" i="13"/>
  <c r="U327" i="13"/>
  <c r="S327" i="13"/>
  <c r="S305" i="13"/>
  <c r="U305" i="13"/>
  <c r="S289" i="13"/>
  <c r="U289" i="13"/>
  <c r="U187" i="13"/>
  <c r="S187" i="13"/>
  <c r="U285" i="13"/>
  <c r="U179" i="13"/>
  <c r="S268" i="13"/>
  <c r="U315" i="13"/>
  <c r="U293" i="13"/>
  <c r="U249" i="13"/>
  <c r="S249" i="13"/>
  <c r="U241" i="13"/>
  <c r="S241" i="13"/>
  <c r="U233" i="13"/>
  <c r="S233" i="13"/>
  <c r="S264" i="13"/>
  <c r="U264" i="13"/>
  <c r="S175" i="13"/>
  <c r="U175" i="13"/>
  <c r="S245" i="13"/>
  <c r="S260" i="13"/>
  <c r="U181" i="13"/>
  <c r="U319" i="13"/>
  <c r="U301" i="13"/>
  <c r="S297" i="13"/>
  <c r="U297" i="13"/>
  <c r="T277" i="13"/>
  <c r="U277" i="13" s="1"/>
  <c r="T198" i="13"/>
  <c r="U198" i="13" s="1"/>
  <c r="S183" i="13"/>
  <c r="S272" i="13"/>
  <c r="Q301" i="13"/>
  <c r="Q239" i="13"/>
  <c r="O179" i="13"/>
  <c r="O175" i="13"/>
  <c r="O305" i="13"/>
  <c r="Q305" i="13"/>
  <c r="Q233" i="13"/>
  <c r="O233" i="13"/>
  <c r="P198" i="13"/>
  <c r="Q198" i="13" s="1"/>
  <c r="P159" i="13"/>
  <c r="Q159" i="13" s="1"/>
  <c r="P190" i="13"/>
  <c r="O237" i="13"/>
  <c r="Q293" i="13"/>
  <c r="Q126" i="13"/>
  <c r="Q130" i="13"/>
  <c r="O289" i="13"/>
  <c r="Q289" i="13"/>
  <c r="O241" i="13"/>
  <c r="O249" i="13"/>
  <c r="Q307" i="13"/>
  <c r="Q235" i="13"/>
  <c r="O247" i="13"/>
  <c r="P216" i="13"/>
  <c r="P277" i="13"/>
  <c r="Q277" i="13" s="1"/>
  <c r="P256" i="13"/>
  <c r="O122" i="13"/>
  <c r="Q122" i="13"/>
  <c r="O135" i="13"/>
  <c r="M135" i="13"/>
  <c r="O148" i="13"/>
  <c r="M285" i="13"/>
  <c r="O285" i="13"/>
  <c r="O132" i="13"/>
  <c r="I323" i="13"/>
  <c r="I335" i="13"/>
  <c r="K200" i="13"/>
  <c r="K266" i="13"/>
  <c r="I156" i="13"/>
  <c r="I218" i="13"/>
  <c r="I313" i="13"/>
  <c r="I177" i="13"/>
  <c r="I262" i="13"/>
  <c r="I233" i="13"/>
  <c r="I167" i="13"/>
  <c r="I317" i="13"/>
  <c r="I329" i="13"/>
  <c r="I148" i="13"/>
  <c r="I297" i="13"/>
  <c r="I253" i="13"/>
  <c r="I321" i="13"/>
  <c r="I183" i="13"/>
  <c r="I333" i="13"/>
  <c r="I163" i="13"/>
  <c r="I256" i="13"/>
  <c r="I179" i="13"/>
  <c r="K235" i="13"/>
  <c r="I235" i="13"/>
  <c r="I135" i="13"/>
  <c r="K135" i="13"/>
  <c r="I289" i="13"/>
  <c r="K289" i="13"/>
  <c r="I281" i="13"/>
  <c r="K281" i="13"/>
  <c r="K202" i="13"/>
  <c r="I202" i="13"/>
  <c r="I194" i="13"/>
  <c r="K194" i="13"/>
  <c r="K224" i="13"/>
  <c r="I287" i="13"/>
  <c r="K283" i="13"/>
  <c r="I226" i="13"/>
  <c r="K226" i="13"/>
  <c r="K220" i="13"/>
  <c r="K264" i="13"/>
  <c r="I264" i="13"/>
  <c r="I327" i="13"/>
  <c r="K228" i="13"/>
  <c r="K262" i="13"/>
  <c r="I311" i="13"/>
  <c r="K143" i="13"/>
  <c r="I143" i="13"/>
  <c r="I272" i="13"/>
  <c r="K272" i="13"/>
  <c r="K260" i="13"/>
  <c r="I260" i="13"/>
  <c r="K274" i="13"/>
  <c r="K196" i="13"/>
  <c r="I222" i="13"/>
  <c r="K222" i="13"/>
  <c r="I171" i="13"/>
  <c r="K171" i="13"/>
  <c r="K139" i="13"/>
  <c r="I139" i="13"/>
  <c r="I268" i="13"/>
  <c r="K268" i="13"/>
  <c r="K270" i="13"/>
  <c r="K159" i="13"/>
  <c r="J198" i="12"/>
  <c r="Q251" i="12"/>
  <c r="Q221" i="12"/>
  <c r="F220" i="13" s="1"/>
  <c r="G220" i="13" s="1"/>
  <c r="Q252" i="12"/>
  <c r="F251" i="13" s="1"/>
  <c r="G251" i="13" s="1"/>
  <c r="Q220" i="12"/>
  <c r="Q208" i="12"/>
  <c r="Q184" i="12"/>
  <c r="F183" i="13" s="1"/>
  <c r="G183" i="13" s="1"/>
  <c r="Q209" i="12"/>
  <c r="F208" i="13" s="1"/>
  <c r="G208" i="13" s="1"/>
  <c r="Q186" i="12"/>
  <c r="F185" i="13" s="1"/>
  <c r="G185" i="13" s="1"/>
  <c r="Q182" i="12"/>
  <c r="F181" i="13" s="1"/>
  <c r="G181" i="13" s="1"/>
  <c r="Q181" i="12"/>
  <c r="E181" i="13" s="1"/>
  <c r="Q183" i="12"/>
  <c r="E183" i="13" s="1"/>
  <c r="Q185" i="12"/>
  <c r="Q180" i="12"/>
  <c r="F179" i="13" s="1"/>
  <c r="G179" i="13" s="1"/>
  <c r="Q188" i="12"/>
  <c r="F187" i="13" s="1"/>
  <c r="G187" i="13" s="1"/>
  <c r="Q179" i="12"/>
  <c r="E179" i="13" s="1"/>
  <c r="Q187" i="12"/>
  <c r="Q141" i="12"/>
  <c r="E141" i="13" s="1"/>
  <c r="Q140" i="12"/>
  <c r="F139" i="13" s="1"/>
  <c r="G139" i="13" s="1"/>
  <c r="Q139" i="12"/>
  <c r="E139" i="13" s="1"/>
  <c r="Q142" i="12"/>
  <c r="F141" i="13" s="1"/>
  <c r="G141" i="13" s="1"/>
  <c r="O117" i="12"/>
  <c r="K117" i="12"/>
  <c r="I117" i="12"/>
  <c r="H117" i="12"/>
  <c r="G117" i="12"/>
  <c r="F117" i="12"/>
  <c r="E117" i="12"/>
  <c r="O116" i="12"/>
  <c r="I116" i="12"/>
  <c r="H116" i="12"/>
  <c r="G116" i="12"/>
  <c r="F116" i="12"/>
  <c r="E116" i="12"/>
  <c r="K116" i="12"/>
  <c r="P131" i="12"/>
  <c r="M131" i="12"/>
  <c r="J131" i="12"/>
  <c r="P130" i="12"/>
  <c r="M130" i="12"/>
  <c r="J130" i="12"/>
  <c r="J44" i="12"/>
  <c r="Q44" i="12" s="1"/>
  <c r="E43" i="12"/>
  <c r="H43" i="12"/>
  <c r="I43" i="12"/>
  <c r="K43" i="12"/>
  <c r="L43" i="12"/>
  <c r="N43" i="12"/>
  <c r="O43" i="12"/>
  <c r="E8" i="12"/>
  <c r="E9" i="12"/>
  <c r="F9" i="12"/>
  <c r="F8" i="12"/>
  <c r="J5" i="5" l="1"/>
  <c r="Q5" i="5" s="1"/>
  <c r="Q4" i="5"/>
  <c r="M190" i="13"/>
  <c r="Q4" i="3"/>
  <c r="K190" i="13"/>
  <c r="I285" i="13"/>
  <c r="Q5" i="1"/>
  <c r="Q4" i="1"/>
  <c r="Q7" i="1"/>
  <c r="Q5" i="11"/>
  <c r="Q4" i="11"/>
  <c r="O159" i="13"/>
  <c r="O198" i="13"/>
  <c r="Q7" i="11"/>
  <c r="I190" i="13"/>
  <c r="I198" i="13"/>
  <c r="AB277" i="13"/>
  <c r="AA277" i="13" s="1"/>
  <c r="W190" i="13"/>
  <c r="W277" i="13"/>
  <c r="W285" i="13"/>
  <c r="S198" i="13"/>
  <c r="S277" i="13"/>
  <c r="Q190" i="13"/>
  <c r="O190" i="13"/>
  <c r="O277" i="13"/>
  <c r="Q256" i="13"/>
  <c r="O256" i="13"/>
  <c r="Q216" i="13"/>
  <c r="O216" i="13"/>
  <c r="J43" i="12"/>
  <c r="Q130" i="12"/>
  <c r="E130" i="13" s="1"/>
  <c r="Q131" i="12"/>
  <c r="F130" i="13" s="1"/>
  <c r="G130" i="13" s="1"/>
  <c r="P178" i="12" l="1"/>
  <c r="P176" i="12"/>
  <c r="P174" i="12"/>
  <c r="M178" i="12"/>
  <c r="M176" i="12"/>
  <c r="M174" i="12"/>
  <c r="J178" i="12"/>
  <c r="J176" i="12"/>
  <c r="J174" i="12"/>
  <c r="Q174" i="12" s="1"/>
  <c r="F173" i="13" s="1"/>
  <c r="G173" i="13" s="1"/>
  <c r="Q176" i="12" l="1"/>
  <c r="F175" i="13" s="1"/>
  <c r="G175" i="13" s="1"/>
  <c r="Q178" i="12"/>
  <c r="F177" i="13" s="1"/>
  <c r="G177" i="13" s="1"/>
  <c r="P198" i="12"/>
  <c r="X4" i="13"/>
  <c r="D128" i="13"/>
  <c r="D122" i="13"/>
  <c r="AB118" i="13"/>
  <c r="AB111" i="13"/>
  <c r="AB104" i="13"/>
  <c r="D102" i="13"/>
  <c r="AB98" i="13"/>
  <c r="AB91" i="13"/>
  <c r="AB87" i="13"/>
  <c r="AB80" i="13"/>
  <c r="D78" i="13"/>
  <c r="AB74" i="13"/>
  <c r="D72" i="13"/>
  <c r="AB68" i="13"/>
  <c r="D66" i="13"/>
  <c r="AB62" i="13"/>
  <c r="D60" i="13"/>
  <c r="AB55" i="13"/>
  <c r="D53" i="13"/>
  <c r="AB49" i="13"/>
  <c r="D36" i="13"/>
  <c r="AB32" i="13"/>
  <c r="AB28" i="13"/>
  <c r="D26" i="13"/>
  <c r="AB16" i="13"/>
  <c r="D14" i="13"/>
  <c r="Z102" i="13"/>
  <c r="Z87" i="13"/>
  <c r="Z82" i="13"/>
  <c r="Z80" i="13"/>
  <c r="Z74" i="13"/>
  <c r="Z68" i="13"/>
  <c r="Z62" i="13"/>
  <c r="Z55" i="13"/>
  <c r="Z49" i="13"/>
  <c r="Z36" i="13"/>
  <c r="Z32" i="13"/>
  <c r="Z20" i="13"/>
  <c r="Z18" i="13"/>
  <c r="Z14" i="13"/>
  <c r="X118" i="13"/>
  <c r="X113" i="13"/>
  <c r="X111" i="13"/>
  <c r="X82" i="13"/>
  <c r="X76" i="13"/>
  <c r="X64" i="13"/>
  <c r="X55" i="13"/>
  <c r="X51" i="13"/>
  <c r="X49" i="13"/>
  <c r="X36" i="13"/>
  <c r="X26" i="13"/>
  <c r="X20" i="13"/>
  <c r="X14" i="13"/>
  <c r="T113" i="13"/>
  <c r="T104" i="13"/>
  <c r="T98" i="13"/>
  <c r="T82" i="13"/>
  <c r="T78" i="13"/>
  <c r="T72" i="13"/>
  <c r="T66" i="13"/>
  <c r="T60" i="13"/>
  <c r="T51" i="13"/>
  <c r="T41" i="13"/>
  <c r="T36" i="13"/>
  <c r="T34" i="13"/>
  <c r="T12" i="13"/>
  <c r="Y36" i="13" l="1"/>
  <c r="Y20" i="13"/>
  <c r="AA32" i="13"/>
  <c r="Y49" i="13"/>
  <c r="AA55" i="13"/>
  <c r="AA74" i="13"/>
  <c r="AA87" i="13"/>
  <c r="Y14" i="13"/>
  <c r="Y55" i="13"/>
  <c r="AA62" i="13"/>
  <c r="AA80" i="13"/>
  <c r="AA49" i="13"/>
  <c r="AA68" i="13"/>
  <c r="Y82" i="13"/>
  <c r="T14" i="13"/>
  <c r="T20" i="13"/>
  <c r="T24" i="13"/>
  <c r="T26" i="13"/>
  <c r="T30" i="13"/>
  <c r="T53" i="13"/>
  <c r="T62" i="13"/>
  <c r="T68" i="13"/>
  <c r="T74" i="13"/>
  <c r="T80" i="13"/>
  <c r="T93" i="13"/>
  <c r="T16" i="13"/>
  <c r="T18" i="13"/>
  <c r="T32" i="13"/>
  <c r="T49" i="13"/>
  <c r="T55" i="13"/>
  <c r="T64" i="13"/>
  <c r="T70" i="13"/>
  <c r="T76" i="13"/>
  <c r="T102" i="13"/>
  <c r="T111" i="13"/>
  <c r="T87" i="13"/>
  <c r="T91" i="13"/>
  <c r="T100" i="13"/>
  <c r="T106" i="13"/>
  <c r="T118" i="13"/>
  <c r="X10" i="13"/>
  <c r="X16" i="13"/>
  <c r="X28" i="13"/>
  <c r="X32" i="13"/>
  <c r="Y32" i="13" s="1"/>
  <c r="X60" i="13"/>
  <c r="X62" i="13"/>
  <c r="Y62" i="13" s="1"/>
  <c r="X66" i="13"/>
  <c r="X12" i="13"/>
  <c r="X18" i="13"/>
  <c r="Y18" i="13" s="1"/>
  <c r="X30" i="13"/>
  <c r="X34" i="13"/>
  <c r="X41" i="13"/>
  <c r="X47" i="13"/>
  <c r="X68" i="13"/>
  <c r="Y68" i="13" s="1"/>
  <c r="X70" i="13"/>
  <c r="X74" i="13"/>
  <c r="Y74" i="13" s="1"/>
  <c r="X100" i="13"/>
  <c r="X102" i="13"/>
  <c r="Y102" i="13" s="1"/>
  <c r="X106" i="13"/>
  <c r="X78" i="13"/>
  <c r="X80" i="13"/>
  <c r="Y80" i="13" s="1"/>
  <c r="X87" i="13"/>
  <c r="Y87" i="13" s="1"/>
  <c r="X91" i="13"/>
  <c r="X93" i="13"/>
  <c r="X98" i="13"/>
  <c r="D10" i="13"/>
  <c r="D12" i="13"/>
  <c r="D16" i="13"/>
  <c r="AB18" i="13"/>
  <c r="AA18" i="13" s="1"/>
  <c r="AB20" i="13"/>
  <c r="AA20" i="13" s="1"/>
  <c r="D28" i="13"/>
  <c r="D32" i="13"/>
  <c r="AB34" i="13"/>
  <c r="AB41" i="13"/>
  <c r="D49" i="13"/>
  <c r="AB51" i="13"/>
  <c r="D55" i="13"/>
  <c r="D62" i="13"/>
  <c r="AB64" i="13"/>
  <c r="D68" i="13"/>
  <c r="AB70" i="13"/>
  <c r="D74" i="13"/>
  <c r="AB76" i="13"/>
  <c r="D80" i="13"/>
  <c r="AB82" i="13"/>
  <c r="AA82" i="13" s="1"/>
  <c r="D87" i="13"/>
  <c r="AB10" i="13"/>
  <c r="AB14" i="13"/>
  <c r="AA14" i="13" s="1"/>
  <c r="D18" i="13"/>
  <c r="D20" i="13"/>
  <c r="D24" i="13"/>
  <c r="D30" i="13"/>
  <c r="D34" i="13"/>
  <c r="AB36" i="13"/>
  <c r="AA36" i="13" s="1"/>
  <c r="D41" i="13"/>
  <c r="AB47" i="13"/>
  <c r="D51" i="13"/>
  <c r="AB53" i="13"/>
  <c r="AB58" i="13"/>
  <c r="AB60" i="13"/>
  <c r="D64" i="13"/>
  <c r="AB66" i="13"/>
  <c r="D70" i="13"/>
  <c r="AB72" i="13"/>
  <c r="D76" i="13"/>
  <c r="D93" i="13"/>
  <c r="D100" i="13"/>
  <c r="AB102" i="13"/>
  <c r="AA102" i="13" s="1"/>
  <c r="D106" i="13"/>
  <c r="D113" i="13"/>
  <c r="D120" i="13"/>
  <c r="D126" i="13"/>
  <c r="AB78" i="13"/>
  <c r="D82" i="13"/>
  <c r="D91" i="13"/>
  <c r="AB93" i="13"/>
  <c r="AB96" i="13"/>
  <c r="D98" i="13"/>
  <c r="AB100" i="13"/>
  <c r="D104" i="13"/>
  <c r="AB106" i="13"/>
  <c r="D111" i="13"/>
  <c r="AB113" i="13"/>
  <c r="AB116" i="13"/>
  <c r="D118" i="13"/>
  <c r="D124" i="13"/>
  <c r="Z10" i="13"/>
  <c r="Z28" i="13"/>
  <c r="AA28" i="13" s="1"/>
  <c r="Z51" i="13"/>
  <c r="Z64" i="13"/>
  <c r="Z70" i="13"/>
  <c r="Z76" i="13"/>
  <c r="Z91" i="13"/>
  <c r="AA91" i="13" s="1"/>
  <c r="Z98" i="13"/>
  <c r="AA98" i="13" s="1"/>
  <c r="Z104" i="13"/>
  <c r="AA104" i="13" s="1"/>
  <c r="Z111" i="13"/>
  <c r="AA111" i="13" s="1"/>
  <c r="Z118" i="13"/>
  <c r="AA118" i="13" s="1"/>
  <c r="Z16" i="13"/>
  <c r="AA16" i="13" s="1"/>
  <c r="Z34" i="13"/>
  <c r="Z47" i="13"/>
  <c r="Z53" i="13"/>
  <c r="Z60" i="13"/>
  <c r="Z66" i="13"/>
  <c r="Z72" i="13"/>
  <c r="Z78" i="13"/>
  <c r="Z93" i="13"/>
  <c r="Z96" i="13"/>
  <c r="Z100" i="13"/>
  <c r="Z106" i="13"/>
  <c r="AA106" i="13" s="1"/>
  <c r="Z39" i="13"/>
  <c r="Z58" i="13"/>
  <c r="Z109" i="13"/>
  <c r="Z113" i="13"/>
  <c r="Y113" i="13" s="1"/>
  <c r="Z116" i="13"/>
  <c r="D22" i="13"/>
  <c r="D39" i="13"/>
  <c r="AB39" i="13"/>
  <c r="D89" i="13"/>
  <c r="D85" i="13"/>
  <c r="AB12" i="13"/>
  <c r="AB30" i="13"/>
  <c r="D47" i="13"/>
  <c r="AB24" i="13"/>
  <c r="D8" i="13"/>
  <c r="AB26" i="13"/>
  <c r="D58" i="13"/>
  <c r="Z6" i="13"/>
  <c r="Z26" i="13"/>
  <c r="Y26" i="13" s="1"/>
  <c r="Z12" i="13"/>
  <c r="Z30" i="13"/>
  <c r="Z41" i="13"/>
  <c r="X89" i="13"/>
  <c r="X53" i="13"/>
  <c r="X72" i="13"/>
  <c r="X96" i="13"/>
  <c r="X104" i="13"/>
  <c r="X39" i="13"/>
  <c r="X109" i="13"/>
  <c r="T89" i="13"/>
  <c r="T85" i="13"/>
  <c r="T10" i="13"/>
  <c r="T47" i="13"/>
  <c r="T109" i="13"/>
  <c r="T45" i="13"/>
  <c r="T58" i="13"/>
  <c r="T116" i="13"/>
  <c r="AA116" i="13" l="1"/>
  <c r="AA64" i="13"/>
  <c r="AA66" i="13"/>
  <c r="AA47" i="13"/>
  <c r="AA12" i="13"/>
  <c r="AA30" i="13"/>
  <c r="Y104" i="13"/>
  <c r="AA58" i="13"/>
  <c r="AA70" i="13"/>
  <c r="AA41" i="13"/>
  <c r="AA96" i="13"/>
  <c r="AA72" i="13"/>
  <c r="AA53" i="13"/>
  <c r="AA10" i="13"/>
  <c r="AA76" i="13"/>
  <c r="Y39" i="13"/>
  <c r="Y53" i="13"/>
  <c r="AA93" i="13"/>
  <c r="AA100" i="13"/>
  <c r="AA78" i="13"/>
  <c r="Y96" i="13"/>
  <c r="AA51" i="13"/>
  <c r="Y109" i="13"/>
  <c r="Y72" i="13"/>
  <c r="AA113" i="13"/>
  <c r="AA60" i="13"/>
  <c r="AA34" i="13"/>
  <c r="Y98" i="13"/>
  <c r="Y100" i="13"/>
  <c r="Y34" i="13"/>
  <c r="Y60" i="13"/>
  <c r="Y16" i="13"/>
  <c r="AA39" i="13"/>
  <c r="AA26" i="13"/>
  <c r="Y12" i="13"/>
  <c r="Y93" i="13"/>
  <c r="Y106" i="13"/>
  <c r="Y47" i="13"/>
  <c r="Y30" i="13"/>
  <c r="Y66" i="13"/>
  <c r="Y10" i="13"/>
  <c r="Y118" i="13"/>
  <c r="Y76" i="13"/>
  <c r="Y91" i="13"/>
  <c r="Y78" i="13"/>
  <c r="Y70" i="13"/>
  <c r="Y41" i="13"/>
  <c r="Y28" i="13"/>
  <c r="Y64" i="13"/>
  <c r="Y51" i="13"/>
  <c r="Y111" i="13"/>
  <c r="T22" i="13"/>
  <c r="T28" i="13"/>
  <c r="X85" i="13"/>
  <c r="X22" i="13"/>
  <c r="X24" i="13"/>
  <c r="X116" i="13"/>
  <c r="Y116" i="13" s="1"/>
  <c r="X43" i="13"/>
  <c r="X45" i="13"/>
  <c r="D43" i="13"/>
  <c r="D45" i="13"/>
  <c r="D96" i="13"/>
  <c r="AB109" i="13"/>
  <c r="AA109" i="13" s="1"/>
  <c r="D116" i="13"/>
  <c r="AB8" i="13"/>
  <c r="AB43" i="13"/>
  <c r="AB45" i="13"/>
  <c r="Z43" i="13"/>
  <c r="Z45" i="13"/>
  <c r="Z22" i="13"/>
  <c r="Z24" i="13"/>
  <c r="AA24" i="13" s="1"/>
  <c r="AB89" i="13"/>
  <c r="AB22" i="13"/>
  <c r="D109" i="13"/>
  <c r="AB6" i="13"/>
  <c r="AA6" i="13" s="1"/>
  <c r="D6" i="13"/>
  <c r="Z8" i="13"/>
  <c r="Z89" i="13"/>
  <c r="X58" i="13"/>
  <c r="Y58" i="13" s="1"/>
  <c r="X8" i="13"/>
  <c r="T39" i="13"/>
  <c r="T96" i="13"/>
  <c r="T43" i="13"/>
  <c r="T8" i="13"/>
  <c r="AA8" i="13" l="1"/>
  <c r="AA89" i="13"/>
  <c r="AA45" i="13"/>
  <c r="Y8" i="13"/>
  <c r="Y45" i="13"/>
  <c r="Y24" i="13"/>
  <c r="AA22" i="13"/>
  <c r="AA43" i="13"/>
  <c r="Y43" i="13"/>
  <c r="Y22" i="13"/>
  <c r="Y89" i="13"/>
  <c r="T6" i="13"/>
  <c r="X6" i="13"/>
  <c r="Y6" i="13" s="1"/>
  <c r="D4" i="13"/>
  <c r="AB4" i="13"/>
  <c r="AB85" i="13"/>
  <c r="Z85" i="13"/>
  <c r="Y85" i="13" s="1"/>
  <c r="Z4" i="13"/>
  <c r="T4" i="13"/>
  <c r="AA85" i="13" l="1"/>
  <c r="AA4" i="13"/>
  <c r="Y4" i="13"/>
  <c r="P336" i="12"/>
  <c r="M336" i="12"/>
  <c r="J336" i="12"/>
  <c r="P335" i="12"/>
  <c r="M335" i="12"/>
  <c r="J335" i="12"/>
  <c r="P334" i="12"/>
  <c r="M334" i="12"/>
  <c r="J334" i="12"/>
  <c r="P333" i="12"/>
  <c r="M333" i="12"/>
  <c r="J333" i="12"/>
  <c r="P332" i="12"/>
  <c r="M332" i="12"/>
  <c r="J332" i="12"/>
  <c r="P331" i="12"/>
  <c r="M331" i="12"/>
  <c r="J331" i="12"/>
  <c r="P330" i="12"/>
  <c r="M330" i="12"/>
  <c r="J330" i="12"/>
  <c r="P329" i="12"/>
  <c r="M329" i="12"/>
  <c r="J329" i="12"/>
  <c r="P328" i="12"/>
  <c r="M328" i="12"/>
  <c r="J328" i="12"/>
  <c r="P327" i="12"/>
  <c r="M327" i="12"/>
  <c r="Q327" i="12" s="1"/>
  <c r="J327" i="12"/>
  <c r="P326" i="12"/>
  <c r="M326" i="12"/>
  <c r="J326" i="12"/>
  <c r="P325" i="12"/>
  <c r="M325" i="12"/>
  <c r="J325" i="12"/>
  <c r="P324" i="12"/>
  <c r="M324" i="12"/>
  <c r="J324" i="12"/>
  <c r="P323" i="12"/>
  <c r="M323" i="12"/>
  <c r="J323" i="12"/>
  <c r="P322" i="12"/>
  <c r="M322" i="12"/>
  <c r="J322" i="12"/>
  <c r="P321" i="12"/>
  <c r="M321" i="12"/>
  <c r="J321" i="12"/>
  <c r="P320" i="12"/>
  <c r="M320" i="12"/>
  <c r="J320" i="12"/>
  <c r="P319" i="12"/>
  <c r="M319" i="12"/>
  <c r="J319" i="12"/>
  <c r="P318" i="12"/>
  <c r="M318" i="12"/>
  <c r="J318" i="12"/>
  <c r="P317" i="12"/>
  <c r="M317" i="12"/>
  <c r="J317" i="12"/>
  <c r="P316" i="12"/>
  <c r="M316" i="12"/>
  <c r="J316" i="12"/>
  <c r="P315" i="12"/>
  <c r="M315" i="12"/>
  <c r="J315" i="12"/>
  <c r="P314" i="12"/>
  <c r="M314" i="12"/>
  <c r="J314" i="12"/>
  <c r="P313" i="12"/>
  <c r="M313" i="12"/>
  <c r="J313" i="12"/>
  <c r="P312" i="12"/>
  <c r="M312" i="12"/>
  <c r="J312" i="12"/>
  <c r="P311" i="12"/>
  <c r="M311" i="12"/>
  <c r="J311" i="12"/>
  <c r="P310" i="12"/>
  <c r="M310" i="12"/>
  <c r="J310" i="12"/>
  <c r="P309" i="12"/>
  <c r="M309" i="12"/>
  <c r="J309" i="12"/>
  <c r="O308" i="12"/>
  <c r="N308" i="12"/>
  <c r="L308" i="12"/>
  <c r="K308" i="12"/>
  <c r="I308" i="12"/>
  <c r="H308" i="12"/>
  <c r="G308" i="12"/>
  <c r="F308" i="12"/>
  <c r="E308" i="12"/>
  <c r="O307" i="12"/>
  <c r="N307" i="12"/>
  <c r="L307" i="12"/>
  <c r="K307" i="12"/>
  <c r="I307" i="12"/>
  <c r="H307" i="12"/>
  <c r="G307" i="12"/>
  <c r="F307" i="12"/>
  <c r="E307" i="12"/>
  <c r="P306" i="12"/>
  <c r="M306" i="12"/>
  <c r="J306" i="12"/>
  <c r="P305" i="12"/>
  <c r="M305" i="12"/>
  <c r="J305" i="12"/>
  <c r="P304" i="12"/>
  <c r="M304" i="12"/>
  <c r="J304" i="12"/>
  <c r="P303" i="12"/>
  <c r="M303" i="12"/>
  <c r="J303" i="12"/>
  <c r="P302" i="12"/>
  <c r="M302" i="12"/>
  <c r="J302" i="12"/>
  <c r="P301" i="12"/>
  <c r="M301" i="12"/>
  <c r="J301" i="12"/>
  <c r="P300" i="12"/>
  <c r="M300" i="12"/>
  <c r="J300" i="12"/>
  <c r="P299" i="12"/>
  <c r="M299" i="12"/>
  <c r="J299" i="12"/>
  <c r="P298" i="12"/>
  <c r="M298" i="12"/>
  <c r="J298" i="12"/>
  <c r="P297" i="12"/>
  <c r="M297" i="12"/>
  <c r="J297" i="12"/>
  <c r="P296" i="12"/>
  <c r="M296" i="12"/>
  <c r="J296" i="12"/>
  <c r="P295" i="12"/>
  <c r="M295" i="12"/>
  <c r="J295" i="12"/>
  <c r="P294" i="12"/>
  <c r="M294" i="12"/>
  <c r="J294" i="12"/>
  <c r="P293" i="12"/>
  <c r="M293" i="12"/>
  <c r="J293" i="12"/>
  <c r="P292" i="12"/>
  <c r="M292" i="12"/>
  <c r="J292" i="12"/>
  <c r="P291" i="12"/>
  <c r="M291" i="12"/>
  <c r="J291" i="12"/>
  <c r="P290" i="12"/>
  <c r="M290" i="12"/>
  <c r="J290" i="12"/>
  <c r="P289" i="12"/>
  <c r="M289" i="12"/>
  <c r="J289" i="12"/>
  <c r="P288" i="12"/>
  <c r="M288" i="12"/>
  <c r="J288" i="12"/>
  <c r="P287" i="12"/>
  <c r="M287" i="12"/>
  <c r="J287" i="12"/>
  <c r="O286" i="12"/>
  <c r="N286" i="12"/>
  <c r="N278" i="12" s="1"/>
  <c r="L286" i="12"/>
  <c r="L278" i="12" s="1"/>
  <c r="K286" i="12"/>
  <c r="K278" i="12" s="1"/>
  <c r="I286" i="12"/>
  <c r="H286" i="12"/>
  <c r="G286" i="12"/>
  <c r="F286" i="12"/>
  <c r="F278" i="12" s="1"/>
  <c r="E286" i="12"/>
  <c r="O285" i="12"/>
  <c r="O277" i="12" s="1"/>
  <c r="N285" i="12"/>
  <c r="N277" i="12" s="1"/>
  <c r="L285" i="12"/>
  <c r="L277" i="12" s="1"/>
  <c r="K285" i="12"/>
  <c r="I285" i="12"/>
  <c r="I277" i="12" s="1"/>
  <c r="H285" i="12"/>
  <c r="H277" i="12" s="1"/>
  <c r="G285" i="12"/>
  <c r="G277" i="12" s="1"/>
  <c r="F285" i="12"/>
  <c r="E285" i="12"/>
  <c r="E277" i="12" s="1"/>
  <c r="P284" i="12"/>
  <c r="M284" i="12"/>
  <c r="J284" i="12"/>
  <c r="P283" i="12"/>
  <c r="M283" i="12"/>
  <c r="J283" i="12"/>
  <c r="P282" i="12"/>
  <c r="M282" i="12"/>
  <c r="J282" i="12"/>
  <c r="P281" i="12"/>
  <c r="M281" i="12"/>
  <c r="J281" i="12"/>
  <c r="P280" i="12"/>
  <c r="M280" i="12"/>
  <c r="J280" i="12"/>
  <c r="P279" i="12"/>
  <c r="M279" i="12"/>
  <c r="J279" i="12"/>
  <c r="P275" i="12"/>
  <c r="J275" i="12"/>
  <c r="P274" i="12"/>
  <c r="M274" i="12"/>
  <c r="J274" i="12"/>
  <c r="P273" i="12"/>
  <c r="M273" i="12"/>
  <c r="J273" i="12"/>
  <c r="P272" i="12"/>
  <c r="M272" i="12"/>
  <c r="J272" i="12"/>
  <c r="P271" i="12"/>
  <c r="M271" i="12"/>
  <c r="J271" i="12"/>
  <c r="P270" i="12"/>
  <c r="M270" i="12"/>
  <c r="J270" i="12"/>
  <c r="P269" i="12"/>
  <c r="M269" i="12"/>
  <c r="J269" i="12"/>
  <c r="P268" i="12"/>
  <c r="M268" i="12"/>
  <c r="J268" i="12"/>
  <c r="P267" i="12"/>
  <c r="M267" i="12"/>
  <c r="J267" i="12"/>
  <c r="P266" i="12"/>
  <c r="M266" i="12"/>
  <c r="J266" i="12"/>
  <c r="P265" i="12"/>
  <c r="M265" i="12"/>
  <c r="J265" i="12"/>
  <c r="P264" i="12"/>
  <c r="M264" i="12"/>
  <c r="J264" i="12"/>
  <c r="P263" i="12"/>
  <c r="M263" i="12"/>
  <c r="J263" i="12"/>
  <c r="P262" i="12"/>
  <c r="M262" i="12"/>
  <c r="J262" i="12"/>
  <c r="P261" i="12"/>
  <c r="M261" i="12"/>
  <c r="J261" i="12"/>
  <c r="P260" i="12"/>
  <c r="M260" i="12"/>
  <c r="J260" i="12"/>
  <c r="P259" i="12"/>
  <c r="M259" i="12"/>
  <c r="P258" i="12"/>
  <c r="M258" i="12"/>
  <c r="J258" i="12"/>
  <c r="O257" i="12"/>
  <c r="N257" i="12"/>
  <c r="L257" i="12"/>
  <c r="K257" i="12"/>
  <c r="I257" i="12"/>
  <c r="H257" i="12"/>
  <c r="G257" i="12"/>
  <c r="F257" i="12"/>
  <c r="E257" i="12"/>
  <c r="O256" i="12"/>
  <c r="N256" i="12"/>
  <c r="L256" i="12"/>
  <c r="K256" i="12"/>
  <c r="I256" i="12"/>
  <c r="H256" i="12"/>
  <c r="G256" i="12"/>
  <c r="F256" i="12"/>
  <c r="E256" i="12"/>
  <c r="P254" i="12"/>
  <c r="M254" i="12"/>
  <c r="J254" i="12"/>
  <c r="P253" i="12"/>
  <c r="M253" i="12"/>
  <c r="J253" i="12"/>
  <c r="P250" i="12"/>
  <c r="M250" i="12"/>
  <c r="J250" i="12"/>
  <c r="P249" i="12"/>
  <c r="M249" i="12"/>
  <c r="J249" i="12"/>
  <c r="P248" i="12"/>
  <c r="M248" i="12"/>
  <c r="J248" i="12"/>
  <c r="P247" i="12"/>
  <c r="M247" i="12"/>
  <c r="J247" i="12"/>
  <c r="P246" i="12"/>
  <c r="M246" i="12"/>
  <c r="J246" i="12"/>
  <c r="P245" i="12"/>
  <c r="M245" i="12"/>
  <c r="J245" i="12"/>
  <c r="P244" i="12"/>
  <c r="M244" i="12"/>
  <c r="J244" i="12"/>
  <c r="P243" i="12"/>
  <c r="M243" i="12"/>
  <c r="J243" i="12"/>
  <c r="P242" i="12"/>
  <c r="M242" i="12"/>
  <c r="J242" i="12"/>
  <c r="P241" i="12"/>
  <c r="M241" i="12"/>
  <c r="J241" i="12"/>
  <c r="P240" i="12"/>
  <c r="M240" i="12"/>
  <c r="J240" i="12"/>
  <c r="P239" i="12"/>
  <c r="M239" i="12"/>
  <c r="J239" i="12"/>
  <c r="P238" i="12"/>
  <c r="M238" i="12"/>
  <c r="J238" i="12"/>
  <c r="P237" i="12"/>
  <c r="M237" i="12"/>
  <c r="J237" i="12"/>
  <c r="P236" i="12"/>
  <c r="M236" i="12"/>
  <c r="J236" i="12"/>
  <c r="P235" i="12"/>
  <c r="M235" i="12"/>
  <c r="J235" i="12"/>
  <c r="P234" i="12"/>
  <c r="M234" i="12"/>
  <c r="M232" i="12" s="1"/>
  <c r="J234" i="12"/>
  <c r="P233" i="12"/>
  <c r="M233" i="12"/>
  <c r="J233" i="12"/>
  <c r="N232" i="12"/>
  <c r="N231" i="12"/>
  <c r="P229" i="12"/>
  <c r="M229" i="12"/>
  <c r="J229" i="12"/>
  <c r="P228" i="12"/>
  <c r="M228" i="12"/>
  <c r="J228" i="12"/>
  <c r="P227" i="12"/>
  <c r="M227" i="12"/>
  <c r="J227" i="12"/>
  <c r="P226" i="12"/>
  <c r="M226" i="12"/>
  <c r="J226" i="12"/>
  <c r="P225" i="12"/>
  <c r="M225" i="12"/>
  <c r="J225" i="12"/>
  <c r="P224" i="12"/>
  <c r="M224" i="12"/>
  <c r="J224" i="12"/>
  <c r="P223" i="12"/>
  <c r="M223" i="12"/>
  <c r="J223" i="12"/>
  <c r="P222" i="12"/>
  <c r="M222" i="12"/>
  <c r="J222" i="12"/>
  <c r="P219" i="12"/>
  <c r="M219" i="12"/>
  <c r="J219" i="12"/>
  <c r="P218" i="12"/>
  <c r="M218" i="12"/>
  <c r="J218" i="12"/>
  <c r="O191" i="12"/>
  <c r="K191" i="12"/>
  <c r="I191" i="12"/>
  <c r="P215" i="12"/>
  <c r="M215" i="12"/>
  <c r="J215" i="12"/>
  <c r="P214" i="12"/>
  <c r="M214" i="12"/>
  <c r="J214" i="12"/>
  <c r="P213" i="12"/>
  <c r="M213" i="12"/>
  <c r="J213" i="12"/>
  <c r="P212" i="12"/>
  <c r="M212" i="12"/>
  <c r="J212" i="12"/>
  <c r="P211" i="12"/>
  <c r="M211" i="12"/>
  <c r="J211" i="12"/>
  <c r="P210" i="12"/>
  <c r="M210" i="12"/>
  <c r="J210" i="12"/>
  <c r="P207" i="12"/>
  <c r="M207" i="12"/>
  <c r="J207" i="12"/>
  <c r="P206" i="12"/>
  <c r="M206" i="12"/>
  <c r="J206" i="12"/>
  <c r="P205" i="12"/>
  <c r="M205" i="12"/>
  <c r="J205" i="12"/>
  <c r="P204" i="12"/>
  <c r="M204" i="12"/>
  <c r="J204" i="12"/>
  <c r="P203" i="12"/>
  <c r="M203" i="12"/>
  <c r="J203" i="12"/>
  <c r="P202" i="12"/>
  <c r="M202" i="12"/>
  <c r="J202" i="12"/>
  <c r="P201" i="12"/>
  <c r="M201" i="12"/>
  <c r="J201" i="12"/>
  <c r="P200" i="12"/>
  <c r="M200" i="12"/>
  <c r="J200" i="12"/>
  <c r="L191" i="12"/>
  <c r="G191" i="12"/>
  <c r="F191" i="12"/>
  <c r="P197" i="12"/>
  <c r="M197" i="12"/>
  <c r="J197" i="12"/>
  <c r="P196" i="12"/>
  <c r="M196" i="12"/>
  <c r="J196" i="12"/>
  <c r="P195" i="12"/>
  <c r="M195" i="12"/>
  <c r="J195" i="12"/>
  <c r="P194" i="12"/>
  <c r="M194" i="12"/>
  <c r="J194" i="12"/>
  <c r="P193" i="12"/>
  <c r="M193" i="12"/>
  <c r="J193" i="12"/>
  <c r="P192" i="12"/>
  <c r="M192" i="12"/>
  <c r="J192" i="12"/>
  <c r="N191" i="12"/>
  <c r="N190" i="12"/>
  <c r="P177" i="12"/>
  <c r="M177" i="12"/>
  <c r="J177" i="12"/>
  <c r="P175" i="12"/>
  <c r="M175" i="12"/>
  <c r="J175" i="12"/>
  <c r="P173" i="12"/>
  <c r="M173" i="12"/>
  <c r="J173" i="12"/>
  <c r="P172" i="12"/>
  <c r="M172" i="12"/>
  <c r="J172" i="12"/>
  <c r="P171" i="12"/>
  <c r="M171" i="12"/>
  <c r="J171" i="12"/>
  <c r="P168" i="12"/>
  <c r="M168" i="12"/>
  <c r="J168" i="12"/>
  <c r="P167" i="12"/>
  <c r="M167" i="12"/>
  <c r="J167" i="12"/>
  <c r="P166" i="12"/>
  <c r="M166" i="12"/>
  <c r="J166" i="12"/>
  <c r="P165" i="12"/>
  <c r="M165" i="12"/>
  <c r="J165" i="12"/>
  <c r="P164" i="12"/>
  <c r="M164" i="12"/>
  <c r="J164" i="12"/>
  <c r="P163" i="12"/>
  <c r="M163" i="12"/>
  <c r="J163" i="12"/>
  <c r="P162" i="12"/>
  <c r="M162" i="12"/>
  <c r="J162" i="12"/>
  <c r="P161" i="12"/>
  <c r="M161" i="12"/>
  <c r="J161" i="12"/>
  <c r="M160" i="12"/>
  <c r="P157" i="12"/>
  <c r="M157" i="12"/>
  <c r="J157" i="12"/>
  <c r="P156" i="12"/>
  <c r="M156" i="12"/>
  <c r="J156" i="12"/>
  <c r="P155" i="12"/>
  <c r="M155" i="12"/>
  <c r="J155" i="12"/>
  <c r="P154" i="12"/>
  <c r="M154" i="12"/>
  <c r="J154" i="12"/>
  <c r="P153" i="12"/>
  <c r="M153" i="12"/>
  <c r="J153" i="12"/>
  <c r="P152" i="12"/>
  <c r="M152" i="12"/>
  <c r="J152" i="12"/>
  <c r="P151" i="12"/>
  <c r="M151" i="12"/>
  <c r="J151" i="12"/>
  <c r="P150" i="12"/>
  <c r="M150" i="12"/>
  <c r="J150" i="12"/>
  <c r="O149" i="12"/>
  <c r="N149" i="12"/>
  <c r="L149" i="12"/>
  <c r="K149" i="12"/>
  <c r="I149" i="12"/>
  <c r="H149" i="12"/>
  <c r="G149" i="12"/>
  <c r="F149" i="12"/>
  <c r="E149" i="12"/>
  <c r="O148" i="12"/>
  <c r="N148" i="12"/>
  <c r="L148" i="12"/>
  <c r="K148" i="12"/>
  <c r="I148" i="12"/>
  <c r="H148" i="12"/>
  <c r="G148" i="12"/>
  <c r="F148" i="12"/>
  <c r="E148" i="12"/>
  <c r="P146" i="12"/>
  <c r="M146" i="12"/>
  <c r="J146" i="12"/>
  <c r="P145" i="12"/>
  <c r="M145" i="12"/>
  <c r="J145" i="12"/>
  <c r="P144" i="12"/>
  <c r="M144" i="12"/>
  <c r="J144" i="12"/>
  <c r="P143" i="12"/>
  <c r="M143" i="12"/>
  <c r="J143" i="12"/>
  <c r="P138" i="12"/>
  <c r="M138" i="12"/>
  <c r="J138" i="12"/>
  <c r="P137" i="12"/>
  <c r="M137" i="12"/>
  <c r="J137" i="12"/>
  <c r="P133" i="12"/>
  <c r="M133" i="12"/>
  <c r="J133" i="12"/>
  <c r="P132" i="12"/>
  <c r="M132" i="12"/>
  <c r="J132" i="12"/>
  <c r="P129" i="12"/>
  <c r="M129" i="12"/>
  <c r="J129" i="12"/>
  <c r="P128" i="12"/>
  <c r="M128" i="12"/>
  <c r="J128" i="12"/>
  <c r="P127" i="12"/>
  <c r="M127" i="12"/>
  <c r="J127" i="12"/>
  <c r="P126" i="12"/>
  <c r="M126" i="12"/>
  <c r="J126" i="12"/>
  <c r="P125" i="12"/>
  <c r="M125" i="12"/>
  <c r="J125" i="12"/>
  <c r="P124" i="12"/>
  <c r="M124" i="12"/>
  <c r="J124" i="12"/>
  <c r="P123" i="12"/>
  <c r="M123" i="12"/>
  <c r="J123" i="12"/>
  <c r="P122" i="12"/>
  <c r="M122" i="12"/>
  <c r="J122" i="12"/>
  <c r="P121" i="12"/>
  <c r="M121" i="12"/>
  <c r="J121" i="12"/>
  <c r="P120" i="12"/>
  <c r="M120" i="12"/>
  <c r="J120" i="12"/>
  <c r="P119" i="12"/>
  <c r="M119" i="12"/>
  <c r="J119" i="12"/>
  <c r="P118" i="12"/>
  <c r="M118" i="12"/>
  <c r="J118" i="12"/>
  <c r="N117" i="12"/>
  <c r="L117" i="12"/>
  <c r="N116" i="12"/>
  <c r="L116" i="12"/>
  <c r="P114" i="12"/>
  <c r="M114" i="12"/>
  <c r="J114" i="12"/>
  <c r="P113" i="12"/>
  <c r="M113" i="12"/>
  <c r="J113" i="12"/>
  <c r="P112" i="12"/>
  <c r="M112" i="12"/>
  <c r="J112" i="12"/>
  <c r="P111" i="12"/>
  <c r="M111" i="12"/>
  <c r="J111" i="12"/>
  <c r="O110" i="12"/>
  <c r="N110" i="12"/>
  <c r="L110" i="12"/>
  <c r="K110" i="12"/>
  <c r="I110" i="12"/>
  <c r="H110" i="12"/>
  <c r="G110" i="12"/>
  <c r="F110" i="12"/>
  <c r="E110" i="12"/>
  <c r="O109" i="12"/>
  <c r="N109" i="12"/>
  <c r="L109" i="12"/>
  <c r="K109" i="12"/>
  <c r="I109" i="12"/>
  <c r="H109" i="12"/>
  <c r="G109" i="12"/>
  <c r="F109" i="12"/>
  <c r="E109" i="12"/>
  <c r="P107" i="12"/>
  <c r="M107" i="12"/>
  <c r="J107" i="12"/>
  <c r="P106" i="12"/>
  <c r="M106" i="12"/>
  <c r="J106" i="12"/>
  <c r="P105" i="12"/>
  <c r="M105" i="12"/>
  <c r="J105" i="12"/>
  <c r="P104" i="12"/>
  <c r="M104" i="12"/>
  <c r="J104" i="12"/>
  <c r="P103" i="12"/>
  <c r="M103" i="12"/>
  <c r="J103" i="12"/>
  <c r="P102" i="12"/>
  <c r="M102" i="12"/>
  <c r="J102" i="12"/>
  <c r="P101" i="12"/>
  <c r="M101" i="12"/>
  <c r="J101" i="12"/>
  <c r="P100" i="12"/>
  <c r="M100" i="12"/>
  <c r="J100" i="12"/>
  <c r="P99" i="12"/>
  <c r="M99" i="12"/>
  <c r="J99" i="12"/>
  <c r="P98" i="12"/>
  <c r="M98" i="12"/>
  <c r="J98" i="12"/>
  <c r="O97" i="12"/>
  <c r="N97" i="12"/>
  <c r="L97" i="12"/>
  <c r="K97" i="12"/>
  <c r="I97" i="12"/>
  <c r="H97" i="12"/>
  <c r="G97" i="12"/>
  <c r="F97" i="12"/>
  <c r="E97" i="12"/>
  <c r="O96" i="12"/>
  <c r="N96" i="12"/>
  <c r="L96" i="12"/>
  <c r="K96" i="12"/>
  <c r="I96" i="12"/>
  <c r="H96" i="12"/>
  <c r="G96" i="12"/>
  <c r="F96" i="12"/>
  <c r="E96" i="12"/>
  <c r="P94" i="12"/>
  <c r="M94" i="12"/>
  <c r="J94" i="12"/>
  <c r="P93" i="12"/>
  <c r="M93" i="12"/>
  <c r="J93" i="12"/>
  <c r="P92" i="12"/>
  <c r="M92" i="12"/>
  <c r="J92" i="12"/>
  <c r="P91" i="12"/>
  <c r="M91" i="12"/>
  <c r="J91" i="12"/>
  <c r="Q90" i="12"/>
  <c r="J90" i="12"/>
  <c r="K86" i="12" s="1"/>
  <c r="Q89" i="12"/>
  <c r="J89" i="12"/>
  <c r="M89" i="12" s="1"/>
  <c r="P88" i="12"/>
  <c r="M88" i="12"/>
  <c r="J88" i="12"/>
  <c r="P87" i="12"/>
  <c r="M87" i="12"/>
  <c r="J87" i="12"/>
  <c r="O86" i="12"/>
  <c r="L86" i="12"/>
  <c r="I86" i="12"/>
  <c r="H86" i="12"/>
  <c r="G86" i="12"/>
  <c r="F86" i="12"/>
  <c r="E86" i="12"/>
  <c r="O85" i="12"/>
  <c r="L85" i="12"/>
  <c r="I85" i="12"/>
  <c r="H85" i="12"/>
  <c r="G85" i="12"/>
  <c r="F85" i="12"/>
  <c r="E85" i="12"/>
  <c r="P83" i="12"/>
  <c r="M83" i="12"/>
  <c r="J83" i="12"/>
  <c r="P82" i="12"/>
  <c r="M82" i="12"/>
  <c r="J82" i="12"/>
  <c r="P81" i="12"/>
  <c r="M81" i="12"/>
  <c r="J81" i="12"/>
  <c r="P80" i="12"/>
  <c r="M80" i="12"/>
  <c r="J80" i="12"/>
  <c r="P79" i="12"/>
  <c r="M79" i="12"/>
  <c r="J79" i="12"/>
  <c r="P78" i="12"/>
  <c r="M78" i="12"/>
  <c r="J78" i="12"/>
  <c r="P77" i="12"/>
  <c r="M77" i="12"/>
  <c r="J77" i="12"/>
  <c r="P76" i="12"/>
  <c r="M76" i="12"/>
  <c r="J76" i="12"/>
  <c r="P75" i="12"/>
  <c r="M75" i="12"/>
  <c r="J75" i="12"/>
  <c r="P74" i="12"/>
  <c r="M74" i="12"/>
  <c r="J74" i="12"/>
  <c r="P73" i="12"/>
  <c r="M73" i="12"/>
  <c r="J73" i="12"/>
  <c r="P72" i="12"/>
  <c r="M72" i="12"/>
  <c r="J72" i="12"/>
  <c r="P71" i="12"/>
  <c r="M71" i="12"/>
  <c r="J71" i="12"/>
  <c r="P70" i="12"/>
  <c r="M70" i="12"/>
  <c r="J70" i="12"/>
  <c r="P69" i="12"/>
  <c r="M69" i="12"/>
  <c r="J69" i="12"/>
  <c r="P68" i="12"/>
  <c r="M68" i="12"/>
  <c r="J68" i="12"/>
  <c r="P67" i="12"/>
  <c r="M67" i="12"/>
  <c r="J67" i="12"/>
  <c r="P66" i="12"/>
  <c r="M66" i="12"/>
  <c r="J66" i="12"/>
  <c r="P65" i="12"/>
  <c r="M65" i="12"/>
  <c r="J65" i="12"/>
  <c r="P64" i="12"/>
  <c r="M64" i="12"/>
  <c r="J64" i="12"/>
  <c r="P63" i="12"/>
  <c r="M63" i="12"/>
  <c r="J63" i="12"/>
  <c r="P62" i="12"/>
  <c r="M62" i="12"/>
  <c r="J62" i="12"/>
  <c r="P61" i="12"/>
  <c r="M61" i="12"/>
  <c r="J61" i="12"/>
  <c r="P60" i="12"/>
  <c r="M60" i="12"/>
  <c r="J60" i="12"/>
  <c r="O59" i="12"/>
  <c r="N59" i="12"/>
  <c r="L59" i="12"/>
  <c r="K59" i="12"/>
  <c r="I59" i="12"/>
  <c r="H59" i="12"/>
  <c r="G59" i="12"/>
  <c r="F59" i="12"/>
  <c r="E59" i="12"/>
  <c r="O58" i="12"/>
  <c r="N58" i="12"/>
  <c r="L58" i="12"/>
  <c r="K58" i="12"/>
  <c r="I58" i="12"/>
  <c r="H58" i="12"/>
  <c r="G58" i="12"/>
  <c r="F58" i="12"/>
  <c r="E58" i="12"/>
  <c r="P56" i="12"/>
  <c r="M56" i="12"/>
  <c r="J56" i="12"/>
  <c r="P55" i="12"/>
  <c r="M55" i="12"/>
  <c r="J55" i="12"/>
  <c r="P54" i="12"/>
  <c r="M54" i="12"/>
  <c r="J54" i="12"/>
  <c r="P53" i="12"/>
  <c r="M53" i="12"/>
  <c r="J53" i="12"/>
  <c r="P52" i="12"/>
  <c r="M52" i="12"/>
  <c r="J52" i="12"/>
  <c r="P51" i="12"/>
  <c r="M51" i="12"/>
  <c r="J51" i="12"/>
  <c r="P50" i="12"/>
  <c r="M50" i="12"/>
  <c r="J50" i="12"/>
  <c r="P49" i="12"/>
  <c r="M49" i="12"/>
  <c r="J49" i="12"/>
  <c r="P48" i="12"/>
  <c r="M48" i="12"/>
  <c r="J48" i="12"/>
  <c r="P47" i="12"/>
  <c r="M47" i="12"/>
  <c r="J47" i="12"/>
  <c r="P46" i="12"/>
  <c r="M46" i="12"/>
  <c r="J46" i="12"/>
  <c r="P45" i="12"/>
  <c r="M45" i="12"/>
  <c r="J45" i="12"/>
  <c r="O40" i="12"/>
  <c r="N40" i="12"/>
  <c r="L40" i="12"/>
  <c r="K40" i="12"/>
  <c r="I40" i="12"/>
  <c r="H40" i="12"/>
  <c r="G40" i="12"/>
  <c r="F40" i="12"/>
  <c r="E40" i="12"/>
  <c r="O39" i="12"/>
  <c r="N39" i="12"/>
  <c r="L39" i="12"/>
  <c r="K39" i="12"/>
  <c r="I39" i="12"/>
  <c r="H39" i="12"/>
  <c r="G39" i="12"/>
  <c r="F39" i="12"/>
  <c r="E39" i="12"/>
  <c r="P42" i="12"/>
  <c r="M42" i="12"/>
  <c r="J42" i="12"/>
  <c r="P41" i="12"/>
  <c r="M41" i="12"/>
  <c r="J41" i="12"/>
  <c r="P37" i="12"/>
  <c r="M37" i="12"/>
  <c r="J37" i="12"/>
  <c r="P36" i="12"/>
  <c r="M36" i="12"/>
  <c r="J36" i="12"/>
  <c r="P35" i="12"/>
  <c r="M35" i="12"/>
  <c r="J35" i="12"/>
  <c r="P34" i="12"/>
  <c r="M34" i="12"/>
  <c r="J34" i="12"/>
  <c r="P33" i="12"/>
  <c r="M33" i="12"/>
  <c r="J33" i="12"/>
  <c r="P32" i="12"/>
  <c r="M32" i="12"/>
  <c r="J32" i="12"/>
  <c r="P31" i="12"/>
  <c r="M31" i="12"/>
  <c r="J31" i="12"/>
  <c r="P30" i="12"/>
  <c r="M30" i="12"/>
  <c r="J30" i="12"/>
  <c r="P29" i="12"/>
  <c r="M29" i="12"/>
  <c r="J29" i="12"/>
  <c r="P28" i="12"/>
  <c r="M28" i="12"/>
  <c r="J28" i="12"/>
  <c r="P27" i="12"/>
  <c r="M27" i="12"/>
  <c r="J27" i="12"/>
  <c r="P26" i="12"/>
  <c r="M26" i="12"/>
  <c r="J26" i="12"/>
  <c r="P25" i="12"/>
  <c r="M25" i="12"/>
  <c r="J25" i="12"/>
  <c r="P24" i="12"/>
  <c r="M24" i="12"/>
  <c r="J24" i="12"/>
  <c r="O23" i="12"/>
  <c r="N23" i="12"/>
  <c r="L23" i="12"/>
  <c r="K23" i="12"/>
  <c r="I23" i="12"/>
  <c r="H23" i="12"/>
  <c r="G23" i="12"/>
  <c r="F23" i="12"/>
  <c r="E23" i="12"/>
  <c r="O22" i="12"/>
  <c r="N22" i="12"/>
  <c r="L22" i="12"/>
  <c r="K22" i="12"/>
  <c r="I22" i="12"/>
  <c r="H22" i="12"/>
  <c r="G22" i="12"/>
  <c r="F22" i="12"/>
  <c r="E22" i="12"/>
  <c r="E6" i="12" s="1"/>
  <c r="P21" i="12"/>
  <c r="M21" i="12"/>
  <c r="J21" i="12"/>
  <c r="P20" i="12"/>
  <c r="M20" i="12"/>
  <c r="J20" i="12"/>
  <c r="P19" i="12"/>
  <c r="M19" i="12"/>
  <c r="J19" i="12"/>
  <c r="P18" i="12"/>
  <c r="M18" i="12"/>
  <c r="J18" i="12"/>
  <c r="P17" i="12"/>
  <c r="M17" i="12"/>
  <c r="J17" i="12"/>
  <c r="P16" i="12"/>
  <c r="M16" i="12"/>
  <c r="J16" i="12"/>
  <c r="P15" i="12"/>
  <c r="M15" i="12"/>
  <c r="J15" i="12"/>
  <c r="P14" i="12"/>
  <c r="M14" i="12"/>
  <c r="J14" i="12"/>
  <c r="P13" i="12"/>
  <c r="M13" i="12"/>
  <c r="J13" i="12"/>
  <c r="P12" i="12"/>
  <c r="M12" i="12"/>
  <c r="J12" i="12"/>
  <c r="P11" i="12"/>
  <c r="M11" i="12"/>
  <c r="J11" i="12"/>
  <c r="P10" i="12"/>
  <c r="M10" i="12"/>
  <c r="J10" i="12"/>
  <c r="O9" i="12"/>
  <c r="N9" i="12"/>
  <c r="L9" i="12"/>
  <c r="K9" i="12"/>
  <c r="I9" i="12"/>
  <c r="H9" i="12"/>
  <c r="G9" i="12"/>
  <c r="O8" i="12"/>
  <c r="N8" i="12"/>
  <c r="L8" i="12"/>
  <c r="K8" i="12"/>
  <c r="I8" i="12"/>
  <c r="H8" i="12"/>
  <c r="G8" i="12"/>
  <c r="V118" i="13"/>
  <c r="V106" i="13"/>
  <c r="V100" i="13"/>
  <c r="V91" i="13"/>
  <c r="V55" i="13"/>
  <c r="V32" i="13"/>
  <c r="V20" i="13"/>
  <c r="V14" i="13"/>
  <c r="R118" i="13"/>
  <c r="S118" i="13" s="1"/>
  <c r="R111" i="13"/>
  <c r="S111" i="13" s="1"/>
  <c r="R104" i="13"/>
  <c r="S104" i="13" s="1"/>
  <c r="R98" i="13"/>
  <c r="S98" i="13" s="1"/>
  <c r="R91" i="13"/>
  <c r="S91" i="13" s="1"/>
  <c r="R89" i="13"/>
  <c r="S89" i="13" s="1"/>
  <c r="R36" i="13"/>
  <c r="S36" i="13" s="1"/>
  <c r="R34" i="13"/>
  <c r="S34" i="13" s="1"/>
  <c r="R30" i="13"/>
  <c r="S30" i="13" s="1"/>
  <c r="R28" i="13"/>
  <c r="S28" i="13" s="1"/>
  <c r="R24" i="13"/>
  <c r="S24" i="13" s="1"/>
  <c r="R18" i="13"/>
  <c r="S18" i="13" s="1"/>
  <c r="R16" i="13"/>
  <c r="S16" i="13" s="1"/>
  <c r="R12" i="13"/>
  <c r="S12" i="13" s="1"/>
  <c r="R10" i="13"/>
  <c r="S10" i="13" s="1"/>
  <c r="P113" i="13"/>
  <c r="P104" i="13"/>
  <c r="P100" i="13"/>
  <c r="P91" i="13"/>
  <c r="P87" i="13"/>
  <c r="P78" i="13"/>
  <c r="P72" i="13"/>
  <c r="P66" i="13"/>
  <c r="P60" i="13"/>
  <c r="P51" i="13"/>
  <c r="P41" i="13"/>
  <c r="P36" i="13"/>
  <c r="P26" i="13"/>
  <c r="P20" i="13"/>
  <c r="N111" i="13"/>
  <c r="N102" i="13"/>
  <c r="N93" i="13"/>
  <c r="N80" i="13"/>
  <c r="N74" i="13"/>
  <c r="N68" i="13"/>
  <c r="N62" i="13"/>
  <c r="N53" i="13"/>
  <c r="N30" i="13"/>
  <c r="N26" i="13"/>
  <c r="N24" i="13"/>
  <c r="N20" i="13"/>
  <c r="N14" i="13"/>
  <c r="L118" i="13"/>
  <c r="L111" i="13"/>
  <c r="L104" i="13"/>
  <c r="L89" i="13"/>
  <c r="L72" i="13"/>
  <c r="L47" i="13"/>
  <c r="L26" i="13"/>
  <c r="L20" i="13"/>
  <c r="L18" i="13"/>
  <c r="L14" i="13"/>
  <c r="L12" i="13"/>
  <c r="H278" i="12" l="1"/>
  <c r="G278" i="12"/>
  <c r="M231" i="12"/>
  <c r="F277" i="12"/>
  <c r="K277" i="12"/>
  <c r="E278" i="12"/>
  <c r="I278" i="12"/>
  <c r="O278" i="12"/>
  <c r="P232" i="12"/>
  <c r="P231" i="12"/>
  <c r="Q315" i="12"/>
  <c r="Q177" i="12"/>
  <c r="E177" i="13" s="1"/>
  <c r="M43" i="12"/>
  <c r="M8" i="12"/>
  <c r="M96" i="12"/>
  <c r="P43" i="12"/>
  <c r="I190" i="12"/>
  <c r="F190" i="12"/>
  <c r="Q259" i="12"/>
  <c r="P23" i="12"/>
  <c r="J22" i="12"/>
  <c r="Q330" i="12"/>
  <c r="F329" i="13" s="1"/>
  <c r="G329" i="13" s="1"/>
  <c r="J23" i="12"/>
  <c r="G190" i="12"/>
  <c r="Q309" i="12"/>
  <c r="Q321" i="12"/>
  <c r="Q333" i="12"/>
  <c r="N7" i="12"/>
  <c r="Q318" i="12"/>
  <c r="F317" i="13" s="1"/>
  <c r="G317" i="13" s="1"/>
  <c r="M23" i="12"/>
  <c r="M86" i="12"/>
  <c r="H190" i="12"/>
  <c r="M277" i="12"/>
  <c r="P308" i="12"/>
  <c r="Q312" i="12"/>
  <c r="F311" i="13" s="1"/>
  <c r="G311" i="13" s="1"/>
  <c r="Q324" i="12"/>
  <c r="F323" i="13" s="1"/>
  <c r="G323" i="13" s="1"/>
  <c r="Q336" i="12"/>
  <c r="Q91" i="13"/>
  <c r="Q36" i="13"/>
  <c r="Q104" i="13"/>
  <c r="H12" i="13"/>
  <c r="O20" i="13"/>
  <c r="W100" i="13"/>
  <c r="U100" i="13"/>
  <c r="W14" i="13"/>
  <c r="U14" i="13"/>
  <c r="W55" i="13"/>
  <c r="U55" i="13"/>
  <c r="W106" i="13"/>
  <c r="U106" i="13"/>
  <c r="W32" i="13"/>
  <c r="U32" i="13"/>
  <c r="W20" i="13"/>
  <c r="U20" i="13"/>
  <c r="W91" i="13"/>
  <c r="U91" i="13"/>
  <c r="W118" i="13"/>
  <c r="U118" i="13"/>
  <c r="O26" i="13"/>
  <c r="M20" i="13"/>
  <c r="M111" i="13"/>
  <c r="M14" i="13"/>
  <c r="M26" i="13"/>
  <c r="P191" i="12"/>
  <c r="E7" i="12"/>
  <c r="Q111" i="12"/>
  <c r="E111" i="13" s="1"/>
  <c r="Q114" i="12"/>
  <c r="F113" i="13" s="1"/>
  <c r="M116" i="12"/>
  <c r="J232" i="12"/>
  <c r="Q235" i="12"/>
  <c r="Q238" i="12"/>
  <c r="F237" i="13" s="1"/>
  <c r="G237" i="13" s="1"/>
  <c r="Q262" i="12"/>
  <c r="Q265" i="12"/>
  <c r="F264" i="13" s="1"/>
  <c r="G264" i="13" s="1"/>
  <c r="Q268" i="12"/>
  <c r="Q271" i="12"/>
  <c r="F270" i="13" s="1"/>
  <c r="G270" i="13" s="1"/>
  <c r="Q274" i="12"/>
  <c r="O6" i="12"/>
  <c r="K7" i="12"/>
  <c r="O7" i="12"/>
  <c r="P7" i="12" s="1"/>
  <c r="N6" i="12"/>
  <c r="M58" i="12"/>
  <c r="K85" i="12"/>
  <c r="M85" i="12" s="1"/>
  <c r="P96" i="12"/>
  <c r="P109" i="12"/>
  <c r="P110" i="12"/>
  <c r="P148" i="12"/>
  <c r="P149" i="12"/>
  <c r="P160" i="12"/>
  <c r="Q200" i="12"/>
  <c r="Q203" i="12"/>
  <c r="F202" i="13" s="1"/>
  <c r="G202" i="13" s="1"/>
  <c r="Q206" i="12"/>
  <c r="Q211" i="12"/>
  <c r="F210" i="13" s="1"/>
  <c r="G210" i="13" s="1"/>
  <c r="Q214" i="12"/>
  <c r="Q222" i="12"/>
  <c r="Q225" i="12"/>
  <c r="F224" i="13" s="1"/>
  <c r="G224" i="13" s="1"/>
  <c r="Q228" i="12"/>
  <c r="H51" i="13"/>
  <c r="H60" i="13"/>
  <c r="H66" i="13"/>
  <c r="H72" i="13"/>
  <c r="H78" i="13"/>
  <c r="H93" i="13"/>
  <c r="H24" i="13"/>
  <c r="H36" i="13"/>
  <c r="H102" i="13"/>
  <c r="H111" i="13"/>
  <c r="J39" i="12"/>
  <c r="P89" i="12"/>
  <c r="E89" i="13" s="1"/>
  <c r="N85" i="12"/>
  <c r="P85" i="12" s="1"/>
  <c r="L6" i="12"/>
  <c r="P8" i="12"/>
  <c r="Q10" i="12"/>
  <c r="E10" i="13" s="1"/>
  <c r="Q14" i="12"/>
  <c r="E14" i="13" s="1"/>
  <c r="Q17" i="12"/>
  <c r="Q19" i="12"/>
  <c r="M39" i="12"/>
  <c r="Q50" i="12"/>
  <c r="F49" i="13" s="1"/>
  <c r="Q53" i="12"/>
  <c r="E53" i="13" s="1"/>
  <c r="Q56" i="12"/>
  <c r="F55" i="13" s="1"/>
  <c r="Q120" i="12"/>
  <c r="E120" i="13" s="1"/>
  <c r="Q123" i="12"/>
  <c r="F122" i="13" s="1"/>
  <c r="G122" i="13" s="1"/>
  <c r="Q126" i="12"/>
  <c r="E126" i="13" s="1"/>
  <c r="Q129" i="12"/>
  <c r="F128" i="13" s="1"/>
  <c r="G128" i="13" s="1"/>
  <c r="Q138" i="12"/>
  <c r="F137" i="13" s="1"/>
  <c r="G137" i="13" s="1"/>
  <c r="Q144" i="12"/>
  <c r="F143" i="13" s="1"/>
  <c r="G143" i="13" s="1"/>
  <c r="Q151" i="12"/>
  <c r="F150" i="13" s="1"/>
  <c r="G150" i="13" s="1"/>
  <c r="Q157" i="12"/>
  <c r="F156" i="13" s="1"/>
  <c r="G156" i="13" s="1"/>
  <c r="P159" i="12"/>
  <c r="Q163" i="12"/>
  <c r="E163" i="13" s="1"/>
  <c r="Q166" i="12"/>
  <c r="F165" i="13" s="1"/>
  <c r="G165" i="13" s="1"/>
  <c r="Q171" i="12"/>
  <c r="E171" i="13" s="1"/>
  <c r="Q175" i="12"/>
  <c r="E175" i="13" s="1"/>
  <c r="P217" i="12"/>
  <c r="P257" i="12"/>
  <c r="L190" i="12"/>
  <c r="Q24" i="12"/>
  <c r="Q33" i="12"/>
  <c r="F32" i="13" s="1"/>
  <c r="P39" i="12"/>
  <c r="Q62" i="12"/>
  <c r="E62" i="13" s="1"/>
  <c r="Q68" i="12"/>
  <c r="E68" i="13" s="1"/>
  <c r="Q74" i="12"/>
  <c r="E74" i="13" s="1"/>
  <c r="Q80" i="12"/>
  <c r="E80" i="13" s="1"/>
  <c r="M90" i="12"/>
  <c r="N86" i="12" s="1"/>
  <c r="P86" i="12" s="1"/>
  <c r="Q93" i="12"/>
  <c r="E93" i="13" s="1"/>
  <c r="M97" i="12"/>
  <c r="Q99" i="12"/>
  <c r="F98" i="13" s="1"/>
  <c r="Q102" i="12"/>
  <c r="E102" i="13" s="1"/>
  <c r="Q105" i="12"/>
  <c r="F104" i="13" s="1"/>
  <c r="J109" i="12"/>
  <c r="M109" i="12"/>
  <c r="P116" i="12"/>
  <c r="M117" i="12"/>
  <c r="M136" i="12"/>
  <c r="M149" i="12"/>
  <c r="M159" i="12"/>
  <c r="Q192" i="12"/>
  <c r="E192" i="13" s="1"/>
  <c r="Q195" i="12"/>
  <c r="F194" i="13" s="1"/>
  <c r="G194" i="13" s="1"/>
  <c r="Q239" i="12"/>
  <c r="Q242" i="12"/>
  <c r="F241" i="13" s="1"/>
  <c r="G241" i="13" s="1"/>
  <c r="Q245" i="12"/>
  <c r="Q248" i="12"/>
  <c r="F247" i="13" s="1"/>
  <c r="G247" i="13" s="1"/>
  <c r="Q253" i="12"/>
  <c r="M256" i="12"/>
  <c r="J257" i="12"/>
  <c r="M257" i="12"/>
  <c r="Q280" i="12"/>
  <c r="F279" i="13" s="1"/>
  <c r="G279" i="13" s="1"/>
  <c r="Q283" i="12"/>
  <c r="Q289" i="12"/>
  <c r="Q292" i="12"/>
  <c r="F291" i="13" s="1"/>
  <c r="G291" i="13" s="1"/>
  <c r="Q295" i="12"/>
  <c r="Q298" i="12"/>
  <c r="F297" i="13" s="1"/>
  <c r="G297" i="13" s="1"/>
  <c r="Q301" i="12"/>
  <c r="Q304" i="12"/>
  <c r="F303" i="13" s="1"/>
  <c r="G303" i="13" s="1"/>
  <c r="J307" i="12"/>
  <c r="Q83" i="12"/>
  <c r="F82" i="13" s="1"/>
  <c r="Q77" i="12"/>
  <c r="F76" i="13" s="1"/>
  <c r="P58" i="12"/>
  <c r="P59" i="12"/>
  <c r="Q71" i="12"/>
  <c r="F70" i="13" s="1"/>
  <c r="Q65" i="12"/>
  <c r="F64" i="13" s="1"/>
  <c r="F6" i="12"/>
  <c r="I6" i="12"/>
  <c r="I4" i="12" s="1"/>
  <c r="Q30" i="12"/>
  <c r="E30" i="13" s="1"/>
  <c r="M198" i="12"/>
  <c r="K190" i="12"/>
  <c r="M190" i="12" s="1"/>
  <c r="G6" i="12"/>
  <c r="J9" i="12"/>
  <c r="H7" i="12"/>
  <c r="L7" i="12"/>
  <c r="L5" i="12" s="1"/>
  <c r="Q13" i="12"/>
  <c r="Q16" i="12"/>
  <c r="E16" i="13" s="1"/>
  <c r="Q18" i="12"/>
  <c r="E18" i="13" s="1"/>
  <c r="H6" i="12"/>
  <c r="K6" i="12"/>
  <c r="G7" i="12"/>
  <c r="Q26" i="12"/>
  <c r="E26" i="13" s="1"/>
  <c r="P22" i="12"/>
  <c r="Q32" i="12"/>
  <c r="E32" i="13" s="1"/>
  <c r="Q35" i="12"/>
  <c r="Q37" i="12"/>
  <c r="Q42" i="12"/>
  <c r="F41" i="13" s="1"/>
  <c r="Q49" i="12"/>
  <c r="E49" i="13" s="1"/>
  <c r="Q52" i="12"/>
  <c r="F51" i="13" s="1"/>
  <c r="Q55" i="12"/>
  <c r="E55" i="13" s="1"/>
  <c r="Q61" i="12"/>
  <c r="F60" i="13" s="1"/>
  <c r="Q64" i="12"/>
  <c r="E64" i="13" s="1"/>
  <c r="Q67" i="12"/>
  <c r="F66" i="13" s="1"/>
  <c r="Q70" i="12"/>
  <c r="E70" i="13" s="1"/>
  <c r="Q73" i="12"/>
  <c r="F72" i="13" s="1"/>
  <c r="Q76" i="12"/>
  <c r="E76" i="13" s="1"/>
  <c r="Q79" i="12"/>
  <c r="F78" i="13" s="1"/>
  <c r="Q82" i="12"/>
  <c r="E82" i="13" s="1"/>
  <c r="J86" i="12"/>
  <c r="Q88" i="12"/>
  <c r="F87" i="13" s="1"/>
  <c r="Q92" i="12"/>
  <c r="F91" i="13" s="1"/>
  <c r="Q98" i="12"/>
  <c r="E98" i="13" s="1"/>
  <c r="Q101" i="12"/>
  <c r="F100" i="13" s="1"/>
  <c r="J216" i="12"/>
  <c r="E190" i="12"/>
  <c r="E4" i="12" s="1"/>
  <c r="H191" i="12"/>
  <c r="M308" i="12"/>
  <c r="Q12" i="12"/>
  <c r="E12" i="13" s="1"/>
  <c r="Q15" i="12"/>
  <c r="Q21" i="12"/>
  <c r="Q25" i="12"/>
  <c r="Q27" i="12"/>
  <c r="Q31" i="12"/>
  <c r="Q34" i="12"/>
  <c r="E34" i="13" s="1"/>
  <c r="Q36" i="12"/>
  <c r="E36" i="13" s="1"/>
  <c r="Q41" i="12"/>
  <c r="E41" i="13" s="1"/>
  <c r="Q51" i="12"/>
  <c r="E51" i="13" s="1"/>
  <c r="Q54" i="12"/>
  <c r="F53" i="13" s="1"/>
  <c r="J58" i="12"/>
  <c r="Q60" i="12"/>
  <c r="E60" i="13" s="1"/>
  <c r="Q63" i="12"/>
  <c r="F62" i="13" s="1"/>
  <c r="Q66" i="12"/>
  <c r="E66" i="13" s="1"/>
  <c r="Q69" i="12"/>
  <c r="F68" i="13" s="1"/>
  <c r="Q72" i="12"/>
  <c r="E72" i="13" s="1"/>
  <c r="Q75" i="12"/>
  <c r="F74" i="13" s="1"/>
  <c r="Q78" i="12"/>
  <c r="E78" i="13" s="1"/>
  <c r="Q81" i="12"/>
  <c r="F80" i="13" s="1"/>
  <c r="J85" i="12"/>
  <c r="Q87" i="12"/>
  <c r="E87" i="13" s="1"/>
  <c r="Q91" i="12"/>
  <c r="E91" i="13" s="1"/>
  <c r="Q104" i="12"/>
  <c r="E104" i="13" s="1"/>
  <c r="Q107" i="12"/>
  <c r="F106" i="13" s="1"/>
  <c r="Q113" i="12"/>
  <c r="E113" i="13" s="1"/>
  <c r="Q119" i="12"/>
  <c r="F118" i="13" s="1"/>
  <c r="Q122" i="12"/>
  <c r="E122" i="13" s="1"/>
  <c r="Q125" i="12"/>
  <c r="F124" i="13" s="1"/>
  <c r="G124" i="13" s="1"/>
  <c r="Q128" i="12"/>
  <c r="E128" i="13" s="1"/>
  <c r="Q133" i="12"/>
  <c r="F132" i="13" s="1"/>
  <c r="G132" i="13" s="1"/>
  <c r="Q137" i="12"/>
  <c r="E137" i="13" s="1"/>
  <c r="Q143" i="12"/>
  <c r="E143" i="13" s="1"/>
  <c r="Q146" i="12"/>
  <c r="F145" i="13" s="1"/>
  <c r="G145" i="13" s="1"/>
  <c r="Q150" i="12"/>
  <c r="E150" i="13" s="1"/>
  <c r="Q153" i="12"/>
  <c r="F152" i="13" s="1"/>
  <c r="G152" i="13" s="1"/>
  <c r="Q155" i="12"/>
  <c r="F154" i="13" s="1"/>
  <c r="G154" i="13" s="1"/>
  <c r="J160" i="12"/>
  <c r="Q162" i="12"/>
  <c r="F161" i="13" s="1"/>
  <c r="G161" i="13" s="1"/>
  <c r="Q165" i="12"/>
  <c r="E165" i="13" s="1"/>
  <c r="Q168" i="12"/>
  <c r="F167" i="13" s="1"/>
  <c r="G167" i="13" s="1"/>
  <c r="Q173" i="12"/>
  <c r="E173" i="13" s="1"/>
  <c r="Q194" i="12"/>
  <c r="Q197" i="12"/>
  <c r="F196" i="13" s="1"/>
  <c r="G196" i="13" s="1"/>
  <c r="Q202" i="12"/>
  <c r="Q205" i="12"/>
  <c r="F204" i="13" s="1"/>
  <c r="G204" i="13" s="1"/>
  <c r="Q210" i="12"/>
  <c r="Q213" i="12"/>
  <c r="F212" i="13" s="1"/>
  <c r="G212" i="13" s="1"/>
  <c r="Q219" i="12"/>
  <c r="F218" i="13" s="1"/>
  <c r="G218" i="13" s="1"/>
  <c r="Q224" i="12"/>
  <c r="Q227" i="12"/>
  <c r="F226" i="13" s="1"/>
  <c r="G226" i="13" s="1"/>
  <c r="Q234" i="12"/>
  <c r="F233" i="13" s="1"/>
  <c r="G233" i="13" s="1"/>
  <c r="Q237" i="12"/>
  <c r="Q241" i="12"/>
  <c r="Q244" i="12"/>
  <c r="F243" i="13" s="1"/>
  <c r="G243" i="13" s="1"/>
  <c r="Q247" i="12"/>
  <c r="Q250" i="12"/>
  <c r="F249" i="13" s="1"/>
  <c r="G249" i="13" s="1"/>
  <c r="J256" i="12"/>
  <c r="Q258" i="12"/>
  <c r="Q261" i="12"/>
  <c r="F260" i="13" s="1"/>
  <c r="G260" i="13" s="1"/>
  <c r="Q264" i="12"/>
  <c r="Q267" i="12"/>
  <c r="F266" i="13" s="1"/>
  <c r="G266" i="13" s="1"/>
  <c r="Q270" i="12"/>
  <c r="Q273" i="12"/>
  <c r="F272" i="13" s="1"/>
  <c r="G272" i="13" s="1"/>
  <c r="Q279" i="12"/>
  <c r="Q282" i="12"/>
  <c r="F281" i="13" s="1"/>
  <c r="G281" i="13" s="1"/>
  <c r="Q288" i="12"/>
  <c r="F287" i="13" s="1"/>
  <c r="G287" i="13" s="1"/>
  <c r="Q291" i="12"/>
  <c r="Q294" i="12"/>
  <c r="F293" i="13" s="1"/>
  <c r="G293" i="13" s="1"/>
  <c r="Q297" i="12"/>
  <c r="Q300" i="12"/>
  <c r="F299" i="13" s="1"/>
  <c r="G299" i="13" s="1"/>
  <c r="Q303" i="12"/>
  <c r="Q306" i="12"/>
  <c r="F305" i="13" s="1"/>
  <c r="G305" i="13" s="1"/>
  <c r="Q311" i="12"/>
  <c r="Q314" i="12"/>
  <c r="F313" i="13" s="1"/>
  <c r="G313" i="13" s="1"/>
  <c r="Q317" i="12"/>
  <c r="Q320" i="12"/>
  <c r="F319" i="13" s="1"/>
  <c r="G319" i="13" s="1"/>
  <c r="Q323" i="12"/>
  <c r="Q326" i="12"/>
  <c r="F325" i="13" s="1"/>
  <c r="G325" i="13" s="1"/>
  <c r="Q329" i="12"/>
  <c r="Q332" i="12"/>
  <c r="F331" i="13" s="1"/>
  <c r="G331" i="13" s="1"/>
  <c r="Q335" i="12"/>
  <c r="E335" i="13" s="1"/>
  <c r="Q94" i="12"/>
  <c r="F93" i="13" s="1"/>
  <c r="Q100" i="12"/>
  <c r="E100" i="13" s="1"/>
  <c r="Q103" i="12"/>
  <c r="F102" i="13" s="1"/>
  <c r="Q106" i="12"/>
  <c r="E106" i="13" s="1"/>
  <c r="Q112" i="12"/>
  <c r="F111" i="13" s="1"/>
  <c r="J116" i="12"/>
  <c r="Q118" i="12"/>
  <c r="E118" i="13" s="1"/>
  <c r="Q121" i="12"/>
  <c r="F120" i="13" s="1"/>
  <c r="G120" i="13" s="1"/>
  <c r="Q124" i="12"/>
  <c r="E124" i="13" s="1"/>
  <c r="Q127" i="12"/>
  <c r="F126" i="13" s="1"/>
  <c r="G126" i="13" s="1"/>
  <c r="Q132" i="12"/>
  <c r="E132" i="13" s="1"/>
  <c r="J135" i="12"/>
  <c r="J136" i="12"/>
  <c r="Q145" i="12"/>
  <c r="E145" i="13" s="1"/>
  <c r="J149" i="12"/>
  <c r="Q152" i="12"/>
  <c r="E152" i="13" s="1"/>
  <c r="Q154" i="12"/>
  <c r="E154" i="13" s="1"/>
  <c r="J159" i="12"/>
  <c r="Q161" i="12"/>
  <c r="E161" i="13" s="1"/>
  <c r="Q164" i="12"/>
  <c r="F163" i="13" s="1"/>
  <c r="G163" i="13" s="1"/>
  <c r="Q167" i="12"/>
  <c r="E167" i="13" s="1"/>
  <c r="Q172" i="12"/>
  <c r="F171" i="13" s="1"/>
  <c r="G171" i="13" s="1"/>
  <c r="M191" i="12"/>
  <c r="Q193" i="12"/>
  <c r="F192" i="13" s="1"/>
  <c r="G192" i="13" s="1"/>
  <c r="Q196" i="12"/>
  <c r="M199" i="12"/>
  <c r="Q201" i="12"/>
  <c r="F200" i="13" s="1"/>
  <c r="G200" i="13" s="1"/>
  <c r="Q204" i="12"/>
  <c r="Q207" i="12"/>
  <c r="F206" i="13" s="1"/>
  <c r="G206" i="13" s="1"/>
  <c r="Q212" i="12"/>
  <c r="Q215" i="12"/>
  <c r="F214" i="13" s="1"/>
  <c r="G214" i="13" s="1"/>
  <c r="O190" i="12"/>
  <c r="P190" i="12" s="1"/>
  <c r="M217" i="12"/>
  <c r="Q218" i="12"/>
  <c r="Q223" i="12"/>
  <c r="F222" i="13" s="1"/>
  <c r="G222" i="13" s="1"/>
  <c r="Q226" i="12"/>
  <c r="Q229" i="12"/>
  <c r="F228" i="13" s="1"/>
  <c r="G228" i="13" s="1"/>
  <c r="Q233" i="12"/>
  <c r="Q236" i="12"/>
  <c r="F235" i="13" s="1"/>
  <c r="G235" i="13" s="1"/>
  <c r="Q240" i="12"/>
  <c r="F239" i="13" s="1"/>
  <c r="G239" i="13" s="1"/>
  <c r="Q243" i="12"/>
  <c r="Q246" i="12"/>
  <c r="F245" i="13" s="1"/>
  <c r="G245" i="13" s="1"/>
  <c r="Q249" i="12"/>
  <c r="Q254" i="12"/>
  <c r="F253" i="13" s="1"/>
  <c r="G253" i="13" s="1"/>
  <c r="P256" i="12"/>
  <c r="Q260" i="12"/>
  <c r="Q263" i="12"/>
  <c r="F262" i="13" s="1"/>
  <c r="G262" i="13" s="1"/>
  <c r="Q266" i="12"/>
  <c r="Q269" i="12"/>
  <c r="F268" i="13" s="1"/>
  <c r="G268" i="13" s="1"/>
  <c r="Q272" i="12"/>
  <c r="Q275" i="12"/>
  <c r="Q281" i="12"/>
  <c r="Q284" i="12"/>
  <c r="F283" i="13" s="1"/>
  <c r="G283" i="13" s="1"/>
  <c r="M285" i="12"/>
  <c r="Q287" i="12"/>
  <c r="Q290" i="12"/>
  <c r="F289" i="13" s="1"/>
  <c r="G289" i="13" s="1"/>
  <c r="Q293" i="12"/>
  <c r="Q296" i="12"/>
  <c r="F295" i="13" s="1"/>
  <c r="G295" i="13" s="1"/>
  <c r="Q299" i="12"/>
  <c r="Q302" i="12"/>
  <c r="F301" i="13" s="1"/>
  <c r="G301" i="13" s="1"/>
  <c r="Q305" i="12"/>
  <c r="M307" i="12"/>
  <c r="J308" i="12"/>
  <c r="Q310" i="12"/>
  <c r="F309" i="13" s="1"/>
  <c r="G309" i="13" s="1"/>
  <c r="Q313" i="12"/>
  <c r="Q316" i="12"/>
  <c r="F315" i="13" s="1"/>
  <c r="G315" i="13" s="1"/>
  <c r="Q319" i="12"/>
  <c r="Q322" i="12"/>
  <c r="F321" i="13" s="1"/>
  <c r="G321" i="13" s="1"/>
  <c r="Q325" i="12"/>
  <c r="Q328" i="12"/>
  <c r="Q331" i="12"/>
  <c r="Q334" i="12"/>
  <c r="F333" i="13" s="1"/>
  <c r="G333" i="13" s="1"/>
  <c r="H14" i="13"/>
  <c r="H20" i="13"/>
  <c r="H26" i="13"/>
  <c r="H30" i="13"/>
  <c r="H32" i="13"/>
  <c r="H49" i="13"/>
  <c r="H53" i="13"/>
  <c r="H62" i="13"/>
  <c r="H68" i="13"/>
  <c r="H74" i="13"/>
  <c r="H80" i="13"/>
  <c r="H89" i="13"/>
  <c r="H98" i="13"/>
  <c r="H104" i="13"/>
  <c r="H113" i="13"/>
  <c r="H16" i="13"/>
  <c r="H18" i="13"/>
  <c r="H45" i="13"/>
  <c r="H55" i="13"/>
  <c r="H64" i="13"/>
  <c r="H70" i="13"/>
  <c r="H76" i="13"/>
  <c r="H82" i="13"/>
  <c r="H87" i="13"/>
  <c r="H91" i="13"/>
  <c r="H96" i="13"/>
  <c r="H100" i="13"/>
  <c r="H106" i="13"/>
  <c r="H116" i="13"/>
  <c r="H118" i="13"/>
  <c r="L8" i="13"/>
  <c r="L10" i="13"/>
  <c r="L53" i="13"/>
  <c r="L91" i="13"/>
  <c r="L98" i="13"/>
  <c r="L16" i="13"/>
  <c r="L28" i="13"/>
  <c r="L32" i="13"/>
  <c r="L34" i="13"/>
  <c r="L41" i="13"/>
  <c r="L70" i="13"/>
  <c r="L74" i="13"/>
  <c r="L76" i="13"/>
  <c r="L51" i="13"/>
  <c r="L55" i="13"/>
  <c r="L60" i="13"/>
  <c r="L64" i="13"/>
  <c r="L66" i="13"/>
  <c r="L78" i="13"/>
  <c r="L82" i="13"/>
  <c r="L87" i="13"/>
  <c r="L100" i="13"/>
  <c r="L102" i="13"/>
  <c r="N12" i="13"/>
  <c r="N34" i="13"/>
  <c r="N36" i="13"/>
  <c r="O36" i="13" s="1"/>
  <c r="N41" i="13"/>
  <c r="O41" i="13" s="1"/>
  <c r="N51" i="13"/>
  <c r="O51" i="13" s="1"/>
  <c r="N60" i="13"/>
  <c r="O60" i="13" s="1"/>
  <c r="N66" i="13"/>
  <c r="O66" i="13" s="1"/>
  <c r="N72" i="13"/>
  <c r="O72" i="13" s="1"/>
  <c r="N78" i="13"/>
  <c r="O78" i="13" s="1"/>
  <c r="N87" i="13"/>
  <c r="O87" i="13" s="1"/>
  <c r="N91" i="13"/>
  <c r="O91" i="13" s="1"/>
  <c r="N100" i="13"/>
  <c r="O100" i="13" s="1"/>
  <c r="N106" i="13"/>
  <c r="N118" i="13"/>
  <c r="N16" i="13"/>
  <c r="N18" i="13"/>
  <c r="N32" i="13"/>
  <c r="N49" i="13"/>
  <c r="N55" i="13"/>
  <c r="N64" i="13"/>
  <c r="N70" i="13"/>
  <c r="N76" i="13"/>
  <c r="N82" i="13"/>
  <c r="N98" i="13"/>
  <c r="N104" i="13"/>
  <c r="O104" i="13" s="1"/>
  <c r="N113" i="13"/>
  <c r="O113" i="13" s="1"/>
  <c r="P12" i="13"/>
  <c r="Q12" i="13" s="1"/>
  <c r="P16" i="13"/>
  <c r="Q16" i="13" s="1"/>
  <c r="P18" i="13"/>
  <c r="Q18" i="13" s="1"/>
  <c r="P30" i="13"/>
  <c r="Q30" i="13" s="1"/>
  <c r="P34" i="13"/>
  <c r="Q34" i="13" s="1"/>
  <c r="P49" i="13"/>
  <c r="P55" i="13"/>
  <c r="P64" i="13"/>
  <c r="P70" i="13"/>
  <c r="P76" i="13"/>
  <c r="P82" i="13"/>
  <c r="P98" i="13"/>
  <c r="Q98" i="13" s="1"/>
  <c r="P14" i="13"/>
  <c r="O14" i="13" s="1"/>
  <c r="P53" i="13"/>
  <c r="O53" i="13" s="1"/>
  <c r="P62" i="13"/>
  <c r="P68" i="13"/>
  <c r="P74" i="13"/>
  <c r="P80" i="13"/>
  <c r="P106" i="13"/>
  <c r="P118" i="13"/>
  <c r="Q118" i="13" s="1"/>
  <c r="P93" i="13"/>
  <c r="P102" i="13"/>
  <c r="P111" i="13"/>
  <c r="Q111" i="13" s="1"/>
  <c r="R14" i="13"/>
  <c r="S14" i="13" s="1"/>
  <c r="R20" i="13"/>
  <c r="S20" i="13" s="1"/>
  <c r="R32" i="13"/>
  <c r="S32" i="13" s="1"/>
  <c r="R41" i="13"/>
  <c r="S41" i="13" s="1"/>
  <c r="R47" i="13"/>
  <c r="S47" i="13" s="1"/>
  <c r="R49" i="13"/>
  <c r="S49" i="13" s="1"/>
  <c r="R53" i="13"/>
  <c r="S53" i="13" s="1"/>
  <c r="R55" i="13"/>
  <c r="S55" i="13" s="1"/>
  <c r="R60" i="13"/>
  <c r="S60" i="13" s="1"/>
  <c r="R62" i="13"/>
  <c r="S62" i="13" s="1"/>
  <c r="R66" i="13"/>
  <c r="S66" i="13" s="1"/>
  <c r="R68" i="13"/>
  <c r="S68" i="13" s="1"/>
  <c r="R72" i="13"/>
  <c r="S72" i="13" s="1"/>
  <c r="R74" i="13"/>
  <c r="S74" i="13" s="1"/>
  <c r="R78" i="13"/>
  <c r="S78" i="13" s="1"/>
  <c r="R80" i="13"/>
  <c r="S80" i="13" s="1"/>
  <c r="R87" i="13"/>
  <c r="S87" i="13" s="1"/>
  <c r="R100" i="13"/>
  <c r="S100" i="13" s="1"/>
  <c r="R106" i="13"/>
  <c r="S106" i="13" s="1"/>
  <c r="R113" i="13"/>
  <c r="S113" i="13" s="1"/>
  <c r="R109" i="13"/>
  <c r="S109" i="13" s="1"/>
  <c r="R45" i="13"/>
  <c r="S45" i="13" s="1"/>
  <c r="R51" i="13"/>
  <c r="S51" i="13" s="1"/>
  <c r="R64" i="13"/>
  <c r="S64" i="13" s="1"/>
  <c r="R70" i="13"/>
  <c r="S70" i="13" s="1"/>
  <c r="R76" i="13"/>
  <c r="S76" i="13" s="1"/>
  <c r="R82" i="13"/>
  <c r="S82" i="13" s="1"/>
  <c r="R96" i="13"/>
  <c r="S96" i="13" s="1"/>
  <c r="R102" i="13"/>
  <c r="S102" i="13" s="1"/>
  <c r="V41" i="13"/>
  <c r="V53" i="13"/>
  <c r="V60" i="13"/>
  <c r="V66" i="13"/>
  <c r="V72" i="13"/>
  <c r="V76" i="13"/>
  <c r="V78" i="13"/>
  <c r="V93" i="13"/>
  <c r="V111" i="13"/>
  <c r="V116" i="13"/>
  <c r="V10" i="13"/>
  <c r="V12" i="13"/>
  <c r="V16" i="13"/>
  <c r="V18" i="13"/>
  <c r="V24" i="13"/>
  <c r="V28" i="13"/>
  <c r="V30" i="13"/>
  <c r="V34" i="13"/>
  <c r="V36" i="13"/>
  <c r="V49" i="13"/>
  <c r="V62" i="13"/>
  <c r="V68" i="13"/>
  <c r="V74" i="13"/>
  <c r="V80" i="13"/>
  <c r="V87" i="13"/>
  <c r="V96" i="13"/>
  <c r="V98" i="13"/>
  <c r="V104" i="13"/>
  <c r="V113" i="13"/>
  <c r="Q45" i="12"/>
  <c r="J96" i="12"/>
  <c r="F7" i="12"/>
  <c r="I7" i="12"/>
  <c r="P9" i="12"/>
  <c r="Q11" i="12"/>
  <c r="Q20" i="12"/>
  <c r="E20" i="13" s="1"/>
  <c r="Q28" i="12"/>
  <c r="E28" i="13" s="1"/>
  <c r="Q29" i="12"/>
  <c r="P40" i="12"/>
  <c r="Q47" i="12"/>
  <c r="E47" i="13" s="1"/>
  <c r="Q48" i="12"/>
  <c r="F47" i="13" s="1"/>
  <c r="M59" i="12"/>
  <c r="J97" i="12"/>
  <c r="M110" i="12"/>
  <c r="J117" i="12"/>
  <c r="J217" i="12"/>
  <c r="E191" i="12"/>
  <c r="M286" i="12"/>
  <c r="M278" i="12"/>
  <c r="J8" i="12"/>
  <c r="M9" i="12"/>
  <c r="M22" i="12"/>
  <c r="J40" i="12"/>
  <c r="M40" i="12"/>
  <c r="Q46" i="12"/>
  <c r="J59" i="12"/>
  <c r="P97" i="12"/>
  <c r="J110" i="12"/>
  <c r="P117" i="12"/>
  <c r="M135" i="12"/>
  <c r="P307" i="12"/>
  <c r="P277" i="12"/>
  <c r="M148" i="12"/>
  <c r="Q156" i="12"/>
  <c r="J199" i="12"/>
  <c r="P216" i="12"/>
  <c r="J231" i="12"/>
  <c r="J285" i="12"/>
  <c r="J286" i="12"/>
  <c r="J148" i="12"/>
  <c r="P199" i="12"/>
  <c r="M216" i="12"/>
  <c r="P285" i="12"/>
  <c r="P286" i="12"/>
  <c r="H39" i="13"/>
  <c r="H34" i="13"/>
  <c r="H58" i="13"/>
  <c r="H109" i="13"/>
  <c r="H10" i="13"/>
  <c r="H41" i="13"/>
  <c r="V51" i="13"/>
  <c r="V64" i="13"/>
  <c r="V82" i="13"/>
  <c r="V89" i="13"/>
  <c r="V85" i="13"/>
  <c r="V39" i="13"/>
  <c r="V47" i="13"/>
  <c r="V70" i="13"/>
  <c r="V102" i="13"/>
  <c r="R8" i="13"/>
  <c r="S8" i="13" s="1"/>
  <c r="R39" i="13"/>
  <c r="S39" i="13" s="1"/>
  <c r="R58" i="13"/>
  <c r="S58" i="13" s="1"/>
  <c r="R93" i="13"/>
  <c r="S93" i="13" s="1"/>
  <c r="P8" i="13"/>
  <c r="P10" i="13"/>
  <c r="Q10" i="13" s="1"/>
  <c r="P28" i="13"/>
  <c r="Q28" i="13" s="1"/>
  <c r="P32" i="13"/>
  <c r="P45" i="13"/>
  <c r="P96" i="13"/>
  <c r="P109" i="13"/>
  <c r="P116" i="13"/>
  <c r="P24" i="13"/>
  <c r="Q24" i="13" s="1"/>
  <c r="P58" i="13"/>
  <c r="P89" i="13"/>
  <c r="Q89" i="13" s="1"/>
  <c r="P85" i="13"/>
  <c r="P39" i="13"/>
  <c r="P47" i="13"/>
  <c r="N89" i="13"/>
  <c r="N85" i="13"/>
  <c r="N10" i="13"/>
  <c r="N47" i="13"/>
  <c r="N109" i="13"/>
  <c r="N96" i="13"/>
  <c r="L58" i="13"/>
  <c r="L109" i="13"/>
  <c r="L116" i="13"/>
  <c r="L96" i="13"/>
  <c r="L39" i="13"/>
  <c r="L36" i="13"/>
  <c r="L49" i="13"/>
  <c r="L68" i="13"/>
  <c r="L85" i="13"/>
  <c r="L93" i="13"/>
  <c r="L113" i="13"/>
  <c r="L30" i="13"/>
  <c r="L62" i="13"/>
  <c r="L80" i="13"/>
  <c r="L106" i="13"/>
  <c r="Q43" i="12" l="1"/>
  <c r="M6" i="12"/>
  <c r="Q308" i="12"/>
  <c r="F307" i="13" s="1"/>
  <c r="G307" i="13" s="1"/>
  <c r="G64" i="13"/>
  <c r="G100" i="13"/>
  <c r="G68" i="13"/>
  <c r="Q96" i="12"/>
  <c r="E96" i="13" s="1"/>
  <c r="H4" i="12"/>
  <c r="M7" i="12"/>
  <c r="I5" i="12"/>
  <c r="G113" i="13"/>
  <c r="J190" i="12"/>
  <c r="Q190" i="12" s="1"/>
  <c r="Q198" i="12"/>
  <c r="G4" i="12"/>
  <c r="J277" i="12"/>
  <c r="Q277" i="12" s="1"/>
  <c r="O4" i="12"/>
  <c r="P6" i="12"/>
  <c r="Q116" i="12"/>
  <c r="E116" i="13" s="1"/>
  <c r="E24" i="13"/>
  <c r="Q22" i="12"/>
  <c r="E22" i="13" s="1"/>
  <c r="G76" i="13"/>
  <c r="L4" i="12"/>
  <c r="Q217" i="12"/>
  <c r="F216" i="13" s="1"/>
  <c r="G216" i="13" s="1"/>
  <c r="Q39" i="12"/>
  <c r="E39" i="13" s="1"/>
  <c r="F5" i="12"/>
  <c r="K4" i="12"/>
  <c r="M4" i="12" s="1"/>
  <c r="F4" i="12"/>
  <c r="Q257" i="12"/>
  <c r="F256" i="13" s="1"/>
  <c r="G256" i="13" s="1"/>
  <c r="P90" i="12"/>
  <c r="F89" i="13" s="1"/>
  <c r="G89" i="13" s="1"/>
  <c r="G53" i="13"/>
  <c r="Q256" i="12"/>
  <c r="O96" i="13"/>
  <c r="Q109" i="12"/>
  <c r="E109" i="13" s="1"/>
  <c r="Q148" i="12"/>
  <c r="E148" i="13" s="1"/>
  <c r="Q8" i="12"/>
  <c r="E8" i="13" s="1"/>
  <c r="Q149" i="12"/>
  <c r="F148" i="13" s="1"/>
  <c r="G148" i="13" s="1"/>
  <c r="Q58" i="12"/>
  <c r="E58" i="13" s="1"/>
  <c r="Q86" i="12"/>
  <c r="F85" i="13" s="1"/>
  <c r="Q47" i="13"/>
  <c r="O89" i="13"/>
  <c r="Q58" i="13"/>
  <c r="Q32" i="13"/>
  <c r="G118" i="13"/>
  <c r="G87" i="13"/>
  <c r="G72" i="13"/>
  <c r="G51" i="13"/>
  <c r="Q39" i="13"/>
  <c r="Q96" i="13"/>
  <c r="G82" i="13"/>
  <c r="Q45" i="13"/>
  <c r="G106" i="13"/>
  <c r="G91" i="13"/>
  <c r="G55" i="13"/>
  <c r="G104" i="13"/>
  <c r="G80" i="13"/>
  <c r="G62" i="13"/>
  <c r="G111" i="13"/>
  <c r="Q70" i="13"/>
  <c r="O10" i="13"/>
  <c r="O47" i="13"/>
  <c r="O76" i="13"/>
  <c r="O55" i="13"/>
  <c r="G93" i="13"/>
  <c r="G66" i="13"/>
  <c r="Q60" i="13"/>
  <c r="G41" i="13"/>
  <c r="G70" i="13"/>
  <c r="G98" i="13"/>
  <c r="G74" i="13"/>
  <c r="G32" i="13"/>
  <c r="G102" i="13"/>
  <c r="G78" i="13"/>
  <c r="G60" i="13"/>
  <c r="O30" i="13"/>
  <c r="Q113" i="13"/>
  <c r="Q93" i="13"/>
  <c r="Q49" i="13"/>
  <c r="G49" i="13"/>
  <c r="W89" i="13"/>
  <c r="U89" i="13"/>
  <c r="W113" i="13"/>
  <c r="U113" i="13"/>
  <c r="W74" i="13"/>
  <c r="U74" i="13"/>
  <c r="W30" i="13"/>
  <c r="U30" i="13"/>
  <c r="W10" i="13"/>
  <c r="U10" i="13"/>
  <c r="W116" i="13"/>
  <c r="U116" i="13"/>
  <c r="W66" i="13"/>
  <c r="U66" i="13"/>
  <c r="W70" i="13"/>
  <c r="U70" i="13"/>
  <c r="W47" i="13"/>
  <c r="U47" i="13"/>
  <c r="W82" i="13"/>
  <c r="U82" i="13"/>
  <c r="W104" i="13"/>
  <c r="U104" i="13"/>
  <c r="W87" i="13"/>
  <c r="U87" i="13"/>
  <c r="W68" i="13"/>
  <c r="U68" i="13"/>
  <c r="W36" i="13"/>
  <c r="U36" i="13"/>
  <c r="W28" i="13"/>
  <c r="U28" i="13"/>
  <c r="W16" i="13"/>
  <c r="U16" i="13"/>
  <c r="W111" i="13"/>
  <c r="U111" i="13"/>
  <c r="W76" i="13"/>
  <c r="U76" i="13"/>
  <c r="W60" i="13"/>
  <c r="U60" i="13"/>
  <c r="W102" i="13"/>
  <c r="U102" i="13"/>
  <c r="W51" i="13"/>
  <c r="U51" i="13"/>
  <c r="W96" i="13"/>
  <c r="U96" i="13"/>
  <c r="W49" i="13"/>
  <c r="U49" i="13"/>
  <c r="W18" i="13"/>
  <c r="U18" i="13"/>
  <c r="W78" i="13"/>
  <c r="U78" i="13"/>
  <c r="W41" i="13"/>
  <c r="U41" i="13"/>
  <c r="W39" i="13"/>
  <c r="U39" i="13"/>
  <c r="W85" i="13"/>
  <c r="U85" i="13"/>
  <c r="W64" i="13"/>
  <c r="U64" i="13"/>
  <c r="W98" i="13"/>
  <c r="U98" i="13"/>
  <c r="W80" i="13"/>
  <c r="U80" i="13"/>
  <c r="W62" i="13"/>
  <c r="U62" i="13"/>
  <c r="W34" i="13"/>
  <c r="U34" i="13"/>
  <c r="W24" i="13"/>
  <c r="U24" i="13"/>
  <c r="W12" i="13"/>
  <c r="U12" i="13"/>
  <c r="W93" i="13"/>
  <c r="U93" i="13"/>
  <c r="W72" i="13"/>
  <c r="U72" i="13"/>
  <c r="W53" i="13"/>
  <c r="U53" i="13"/>
  <c r="Q62" i="13"/>
  <c r="Q41" i="13"/>
  <c r="Q74" i="13"/>
  <c r="Q53" i="13"/>
  <c r="Q82" i="13"/>
  <c r="Q64" i="13"/>
  <c r="Q87" i="13"/>
  <c r="Q20" i="13"/>
  <c r="Q51" i="13"/>
  <c r="Q100" i="13"/>
  <c r="Q72" i="13"/>
  <c r="Q80" i="13"/>
  <c r="Q109" i="13"/>
  <c r="Q8" i="13"/>
  <c r="Q102" i="13"/>
  <c r="Q106" i="13"/>
  <c r="Q68" i="13"/>
  <c r="Q14" i="13"/>
  <c r="Q76" i="13"/>
  <c r="Q55" i="13"/>
  <c r="Q66" i="13"/>
  <c r="Q78" i="13"/>
  <c r="O80" i="13"/>
  <c r="O109" i="13"/>
  <c r="O85" i="13"/>
  <c r="O98" i="13"/>
  <c r="O70" i="13"/>
  <c r="O49" i="13"/>
  <c r="O16" i="13"/>
  <c r="O118" i="13"/>
  <c r="O34" i="13"/>
  <c r="O93" i="13"/>
  <c r="O62" i="13"/>
  <c r="O74" i="13"/>
  <c r="O18" i="13"/>
  <c r="O82" i="13"/>
  <c r="O64" i="13"/>
  <c r="O32" i="13"/>
  <c r="O106" i="13"/>
  <c r="O12" i="13"/>
  <c r="O68" i="13"/>
  <c r="O111" i="13"/>
  <c r="O102" i="13"/>
  <c r="O24" i="13"/>
  <c r="M89" i="13"/>
  <c r="M18" i="13"/>
  <c r="M104" i="13"/>
  <c r="M118" i="13"/>
  <c r="M72" i="13"/>
  <c r="M12" i="13"/>
  <c r="M47" i="13"/>
  <c r="M106" i="13"/>
  <c r="M85" i="13"/>
  <c r="M102" i="13"/>
  <c r="M64" i="13"/>
  <c r="M70" i="13"/>
  <c r="M10" i="13"/>
  <c r="M80" i="13"/>
  <c r="M113" i="13"/>
  <c r="M68" i="13"/>
  <c r="M109" i="13"/>
  <c r="M100" i="13"/>
  <c r="M78" i="13"/>
  <c r="M60" i="13"/>
  <c r="M76" i="13"/>
  <c r="M41" i="13"/>
  <c r="M53" i="13"/>
  <c r="M30" i="13"/>
  <c r="M36" i="13"/>
  <c r="M82" i="13"/>
  <c r="M51" i="13"/>
  <c r="M32" i="13"/>
  <c r="M91" i="13"/>
  <c r="M62" i="13"/>
  <c r="M93" i="13"/>
  <c r="M49" i="13"/>
  <c r="M96" i="13"/>
  <c r="M87" i="13"/>
  <c r="M66" i="13"/>
  <c r="M55" i="13"/>
  <c r="M74" i="13"/>
  <c r="M34" i="13"/>
  <c r="M16" i="13"/>
  <c r="M98" i="13"/>
  <c r="Q285" i="12"/>
  <c r="Q232" i="12"/>
  <c r="F231" i="13" s="1"/>
  <c r="G231" i="13" s="1"/>
  <c r="P278" i="12"/>
  <c r="Q159" i="12"/>
  <c r="E159" i="13" s="1"/>
  <c r="Q160" i="12"/>
  <c r="F159" i="13" s="1"/>
  <c r="G159" i="13" s="1"/>
  <c r="O5" i="12"/>
  <c r="Q307" i="12"/>
  <c r="Q136" i="12"/>
  <c r="F135" i="13" s="1"/>
  <c r="G135" i="13" s="1"/>
  <c r="F16" i="13"/>
  <c r="G16" i="13" s="1"/>
  <c r="F18" i="13"/>
  <c r="G18" i="13" s="1"/>
  <c r="J191" i="12"/>
  <c r="Q191" i="12" s="1"/>
  <c r="F190" i="13" s="1"/>
  <c r="G190" i="13" s="1"/>
  <c r="H85" i="13"/>
  <c r="Q97" i="12"/>
  <c r="F96" i="13" s="1"/>
  <c r="G96" i="13" s="1"/>
  <c r="Q85" i="12"/>
  <c r="E85" i="13" s="1"/>
  <c r="J278" i="12"/>
  <c r="Q110" i="12"/>
  <c r="F109" i="13" s="1"/>
  <c r="G109" i="13" s="1"/>
  <c r="G5" i="12"/>
  <c r="J6" i="12"/>
  <c r="J7" i="12"/>
  <c r="Q7" i="12" s="1"/>
  <c r="F6" i="13" s="1"/>
  <c r="E43" i="13"/>
  <c r="E45" i="13"/>
  <c r="F43" i="13"/>
  <c r="F45" i="13"/>
  <c r="G45" i="13" s="1"/>
  <c r="Q40" i="12"/>
  <c r="F39" i="13" s="1"/>
  <c r="G39" i="13" s="1"/>
  <c r="F26" i="13"/>
  <c r="G26" i="13" s="1"/>
  <c r="F14" i="13"/>
  <c r="G14" i="13" s="1"/>
  <c r="F36" i="13"/>
  <c r="G36" i="13" s="1"/>
  <c r="H5" i="12"/>
  <c r="Q59" i="12"/>
  <c r="F58" i="13" s="1"/>
  <c r="G58" i="13" s="1"/>
  <c r="Q23" i="12"/>
  <c r="F28" i="13"/>
  <c r="F10" i="13"/>
  <c r="G10" i="13" s="1"/>
  <c r="F24" i="13"/>
  <c r="G24" i="13" s="1"/>
  <c r="F34" i="13"/>
  <c r="G34" i="13" s="1"/>
  <c r="F12" i="13"/>
  <c r="G12" i="13" s="1"/>
  <c r="F30" i="13"/>
  <c r="G30" i="13" s="1"/>
  <c r="F20" i="13"/>
  <c r="G20" i="13" s="1"/>
  <c r="H22" i="13"/>
  <c r="H28" i="13"/>
  <c r="H43" i="13"/>
  <c r="H47" i="13"/>
  <c r="G47" i="13" s="1"/>
  <c r="H8" i="13"/>
  <c r="L43" i="13"/>
  <c r="L45" i="13"/>
  <c r="L22" i="13"/>
  <c r="L24" i="13"/>
  <c r="N58" i="13"/>
  <c r="O58" i="13" s="1"/>
  <c r="N22" i="13"/>
  <c r="N28" i="13"/>
  <c r="O28" i="13" s="1"/>
  <c r="N43" i="13"/>
  <c r="N45" i="13"/>
  <c r="O45" i="13" s="1"/>
  <c r="N39" i="13"/>
  <c r="O39" i="13" s="1"/>
  <c r="R22" i="13"/>
  <c r="S22" i="13" s="1"/>
  <c r="R26" i="13"/>
  <c r="R85" i="13"/>
  <c r="S85" i="13" s="1"/>
  <c r="R116" i="13"/>
  <c r="S116" i="13" s="1"/>
  <c r="R43" i="13"/>
  <c r="S43" i="13" s="1"/>
  <c r="V22" i="13"/>
  <c r="V26" i="13"/>
  <c r="V43" i="13"/>
  <c r="V45" i="13"/>
  <c r="V109" i="13"/>
  <c r="V58" i="13"/>
  <c r="Q199" i="12"/>
  <c r="F198" i="13" s="1"/>
  <c r="G198" i="13" s="1"/>
  <c r="Q117" i="12"/>
  <c r="F116" i="13" s="1"/>
  <c r="G116" i="13" s="1"/>
  <c r="E5" i="12"/>
  <c r="N5" i="12"/>
  <c r="Q286" i="12"/>
  <c r="F285" i="13" s="1"/>
  <c r="G285" i="13" s="1"/>
  <c r="Q231" i="12"/>
  <c r="Q216" i="12"/>
  <c r="Q135" i="12"/>
  <c r="E135" i="13" s="1"/>
  <c r="Q9" i="12"/>
  <c r="N4" i="12"/>
  <c r="K5" i="12"/>
  <c r="M5" i="12" s="1"/>
  <c r="V8" i="13"/>
  <c r="P43" i="13"/>
  <c r="P22" i="13"/>
  <c r="N116" i="13"/>
  <c r="O116" i="13" s="1"/>
  <c r="N8" i="13"/>
  <c r="O8" i="13" s="1"/>
  <c r="J89" i="13"/>
  <c r="Q43" i="13" l="1"/>
  <c r="Q278" i="12"/>
  <c r="F277" i="13" s="1"/>
  <c r="G277" i="13" s="1"/>
  <c r="J4" i="12"/>
  <c r="P4" i="12"/>
  <c r="Q6" i="12"/>
  <c r="E6" i="13" s="1"/>
  <c r="G85" i="13"/>
  <c r="P5" i="12"/>
  <c r="G28" i="13"/>
  <c r="I89" i="13"/>
  <c r="K89" i="13"/>
  <c r="Q22" i="13"/>
  <c r="G43" i="13"/>
  <c r="W22" i="13"/>
  <c r="U22" i="13"/>
  <c r="W58" i="13"/>
  <c r="U58" i="13"/>
  <c r="W43" i="13"/>
  <c r="U43" i="13"/>
  <c r="W8" i="13"/>
  <c r="U8" i="13"/>
  <c r="W45" i="13"/>
  <c r="U45" i="13"/>
  <c r="W109" i="13"/>
  <c r="U109" i="13"/>
  <c r="W26" i="13"/>
  <c r="U26" i="13"/>
  <c r="S26" i="13"/>
  <c r="Q26" i="13"/>
  <c r="Q85" i="13"/>
  <c r="Q116" i="13"/>
  <c r="O43" i="13"/>
  <c r="O22" i="13"/>
  <c r="M8" i="13"/>
  <c r="M28" i="13"/>
  <c r="M116" i="13"/>
  <c r="M58" i="13"/>
  <c r="M39" i="13"/>
  <c r="M45" i="13"/>
  <c r="M24" i="13"/>
  <c r="M43" i="13"/>
  <c r="M22" i="13"/>
  <c r="J5" i="12"/>
  <c r="F8" i="13"/>
  <c r="G8" i="13" s="1"/>
  <c r="F22" i="13"/>
  <c r="G22" i="13" s="1"/>
  <c r="H6" i="13"/>
  <c r="G6" i="13" s="1"/>
  <c r="H4" i="13"/>
  <c r="L4" i="13"/>
  <c r="L6" i="13"/>
  <c r="N6" i="13"/>
  <c r="P6" i="13"/>
  <c r="R4" i="13"/>
  <c r="S4" i="13" s="1"/>
  <c r="V6" i="13"/>
  <c r="V4" i="13"/>
  <c r="P4" i="13"/>
  <c r="N4" i="13"/>
  <c r="J66" i="13"/>
  <c r="J72" i="13"/>
  <c r="Q4" i="12" l="1"/>
  <c r="E4" i="13" s="1"/>
  <c r="Q5" i="12"/>
  <c r="F4" i="13" s="1"/>
  <c r="G4" i="13" s="1"/>
  <c r="Q4" i="13"/>
  <c r="I72" i="13"/>
  <c r="K72" i="13"/>
  <c r="I66" i="13"/>
  <c r="K66" i="13"/>
  <c r="W4" i="13"/>
  <c r="U4" i="13"/>
  <c r="W6" i="13"/>
  <c r="U6" i="13"/>
  <c r="O6" i="13"/>
  <c r="O4" i="13"/>
  <c r="M6" i="13"/>
  <c r="M4" i="13"/>
  <c r="R6" i="13"/>
  <c r="S6" i="13" s="1"/>
  <c r="Q6" i="13" l="1"/>
  <c r="J49" i="13"/>
  <c r="J55" i="13"/>
  <c r="J98" i="13"/>
  <c r="J111" i="13"/>
  <c r="J26" i="13"/>
  <c r="J93" i="13"/>
  <c r="J14" i="13"/>
  <c r="J20" i="13"/>
  <c r="J36" i="13"/>
  <c r="J51" i="13"/>
  <c r="J34" i="13"/>
  <c r="J53" i="13"/>
  <c r="J62" i="13"/>
  <c r="J64" i="13"/>
  <c r="J70" i="13"/>
  <c r="J82" i="13"/>
  <c r="J91" i="13"/>
  <c r="J100" i="13"/>
  <c r="J113" i="13"/>
  <c r="J104" i="13"/>
  <c r="J10" i="13"/>
  <c r="J12" i="13"/>
  <c r="J18" i="13"/>
  <c r="J32" i="13"/>
  <c r="J24" i="13"/>
  <c r="J30" i="13"/>
  <c r="J118" i="13"/>
  <c r="J102" i="13"/>
  <c r="J80" i="13"/>
  <c r="J78" i="13"/>
  <c r="J76" i="13"/>
  <c r="J74" i="13"/>
  <c r="J60" i="13"/>
  <c r="J41" i="13"/>
  <c r="J28" i="13"/>
  <c r="J16" i="13"/>
  <c r="J47" i="13"/>
  <c r="J68" i="13"/>
  <c r="J87" i="13"/>
  <c r="J106" i="13"/>
  <c r="I47" i="13" l="1"/>
  <c r="K47" i="13"/>
  <c r="I28" i="13"/>
  <c r="K28" i="13"/>
  <c r="I74" i="13"/>
  <c r="K74" i="13"/>
  <c r="I80" i="13"/>
  <c r="K80" i="13"/>
  <c r="I102" i="13"/>
  <c r="K102" i="13"/>
  <c r="I30" i="13"/>
  <c r="K30" i="13"/>
  <c r="I18" i="13"/>
  <c r="K18" i="13"/>
  <c r="I100" i="13"/>
  <c r="K100" i="13"/>
  <c r="I70" i="13"/>
  <c r="K70" i="13"/>
  <c r="I36" i="13"/>
  <c r="K36" i="13"/>
  <c r="I20" i="13"/>
  <c r="K20" i="13"/>
  <c r="I49" i="13"/>
  <c r="K49" i="13"/>
  <c r="I16" i="13"/>
  <c r="K16" i="13"/>
  <c r="I41" i="13"/>
  <c r="K41" i="13"/>
  <c r="I76" i="13"/>
  <c r="K76" i="13"/>
  <c r="I24" i="13"/>
  <c r="K24" i="13"/>
  <c r="I32" i="13"/>
  <c r="K32" i="13"/>
  <c r="I10" i="13"/>
  <c r="K10" i="13"/>
  <c r="I113" i="13"/>
  <c r="K113" i="13"/>
  <c r="I91" i="13"/>
  <c r="K91" i="13"/>
  <c r="I64" i="13"/>
  <c r="K64" i="13"/>
  <c r="I34" i="13"/>
  <c r="K34" i="13"/>
  <c r="I51" i="13"/>
  <c r="K51" i="13"/>
  <c r="I26" i="13"/>
  <c r="K26" i="13"/>
  <c r="I111" i="13"/>
  <c r="K111" i="13"/>
  <c r="I55" i="13"/>
  <c r="K55" i="13"/>
  <c r="I106" i="13"/>
  <c r="K106" i="13"/>
  <c r="I87" i="13"/>
  <c r="K87" i="13"/>
  <c r="I68" i="13"/>
  <c r="K68" i="13"/>
  <c r="I60" i="13"/>
  <c r="K60" i="13"/>
  <c r="I78" i="13"/>
  <c r="K78" i="13"/>
  <c r="I118" i="13"/>
  <c r="K118" i="13"/>
  <c r="I12" i="13"/>
  <c r="K12" i="13"/>
  <c r="I104" i="13"/>
  <c r="K104" i="13"/>
  <c r="I82" i="13"/>
  <c r="K82" i="13"/>
  <c r="I62" i="13"/>
  <c r="K62" i="13"/>
  <c r="I53" i="13"/>
  <c r="K53" i="13"/>
  <c r="I14" i="13"/>
  <c r="K14" i="13"/>
  <c r="I93" i="13"/>
  <c r="K93" i="13"/>
  <c r="I98" i="13"/>
  <c r="K98" i="13"/>
  <c r="J43" i="13"/>
  <c r="J45" i="13"/>
  <c r="J109" i="13"/>
  <c r="J116" i="13"/>
  <c r="J96" i="13"/>
  <c r="J8" i="13"/>
  <c r="J58" i="13"/>
  <c r="J22" i="13"/>
  <c r="J85" i="13"/>
  <c r="J39" i="13"/>
  <c r="I43" i="13" l="1"/>
  <c r="K43" i="13"/>
  <c r="I85" i="13"/>
  <c r="K85" i="13"/>
  <c r="I58" i="13"/>
  <c r="K58" i="13"/>
  <c r="I8" i="13"/>
  <c r="K8" i="13"/>
  <c r="I96" i="13"/>
  <c r="K96" i="13"/>
  <c r="I39" i="13"/>
  <c r="K39" i="13"/>
  <c r="I22" i="13"/>
  <c r="K22" i="13"/>
  <c r="I116" i="13"/>
  <c r="K116" i="13"/>
  <c r="I109" i="13"/>
  <c r="K109" i="13"/>
  <c r="I45" i="13"/>
  <c r="K45" i="13"/>
  <c r="J6" i="13"/>
  <c r="I6" i="13" l="1"/>
  <c r="K6" i="13"/>
  <c r="J4" i="13"/>
  <c r="I4" i="13" l="1"/>
  <c r="K4" i="13"/>
</calcChain>
</file>

<file path=xl/sharedStrings.xml><?xml version="1.0" encoding="utf-8"?>
<sst xmlns="http://schemas.openxmlformats.org/spreadsheetml/2006/main" count="5119" uniqueCount="319">
  <si>
    <t>Bežné výdavky</t>
  </si>
  <si>
    <t>Kapitálové výdavky</t>
  </si>
  <si>
    <t>Finančné operácie</t>
  </si>
  <si>
    <t xml:space="preserve">Schválený rozpočet </t>
  </si>
  <si>
    <t>SPOLU</t>
  </si>
  <si>
    <t>Čerpanie</t>
  </si>
  <si>
    <t>Výdavky rozpočtu celkom</t>
  </si>
  <si>
    <t>Rozpočet</t>
  </si>
  <si>
    <t>1.</t>
  </si>
  <si>
    <t>Plánovanie manažment a kontrola</t>
  </si>
  <si>
    <t>1.1</t>
  </si>
  <si>
    <t>Riadenie mesta</t>
  </si>
  <si>
    <t>1.1.1</t>
  </si>
  <si>
    <t>0000</t>
  </si>
  <si>
    <t>1.1.2</t>
  </si>
  <si>
    <t>Výkon samosprávnych orgánov mesta - odmeny poslancom</t>
  </si>
  <si>
    <t>1.2</t>
  </si>
  <si>
    <t>Členstvo v organizáciach a združeniach - členské príspevky</t>
  </si>
  <si>
    <t>840</t>
  </si>
  <si>
    <t>1.3</t>
  </si>
  <si>
    <t>Občianskemu združeniu, nadácii a neinv.fondu</t>
  </si>
  <si>
    <t>08209</t>
  </si>
  <si>
    <t>Cirkvi, náboženskej spoločnosti a cirk.charite</t>
  </si>
  <si>
    <t>0840</t>
  </si>
  <si>
    <t>1.4</t>
  </si>
  <si>
    <t>Manažment investícií - príprava projektovej dokumentácie</t>
  </si>
  <si>
    <t>0620</t>
  </si>
  <si>
    <t>1.5</t>
  </si>
  <si>
    <t>Strategické plánovanie a projekty</t>
  </si>
  <si>
    <t>1.5.1</t>
  </si>
  <si>
    <t>00000</t>
  </si>
  <si>
    <t>Koncepcia tepelného hospodárstva</t>
  </si>
  <si>
    <t>1.5.3</t>
  </si>
  <si>
    <t>Kofinan."Protipov.opat, v meste -ul.Trenčianska"</t>
  </si>
  <si>
    <t>1.6</t>
  </si>
  <si>
    <t>Územné plánovanie</t>
  </si>
  <si>
    <t>1.7</t>
  </si>
  <si>
    <t>Daňová a rozpočtová politika mesta</t>
  </si>
  <si>
    <t>2.</t>
  </si>
  <si>
    <t>Propagácia a marketing</t>
  </si>
  <si>
    <t>2.1</t>
  </si>
  <si>
    <t>Propagácia a prezentácia mesta</t>
  </si>
  <si>
    <t>01116</t>
  </si>
  <si>
    <t>2.2</t>
  </si>
  <si>
    <t>Kronika mesta Nováky</t>
  </si>
  <si>
    <t>2.2.1</t>
  </si>
  <si>
    <t xml:space="preserve">Kronika  </t>
  </si>
  <si>
    <t>2.2.2</t>
  </si>
  <si>
    <t>Monografia mesta</t>
  </si>
  <si>
    <t>2.3</t>
  </si>
  <si>
    <t>Mestský rozhlas - všeobecné služby</t>
  </si>
  <si>
    <t>Mestský rozhlas - údržba</t>
  </si>
  <si>
    <t>0640</t>
  </si>
  <si>
    <t>2.4</t>
  </si>
  <si>
    <t>Internetová komunikácia</t>
  </si>
  <si>
    <t>2.5</t>
  </si>
  <si>
    <t>Mestské vysielanie a videotext</t>
  </si>
  <si>
    <t>0830</t>
  </si>
  <si>
    <t>3.</t>
  </si>
  <si>
    <t>Interné služby mesta</t>
  </si>
  <si>
    <t>3.1</t>
  </si>
  <si>
    <t>3.2</t>
  </si>
  <si>
    <t>Hospodárska správa, údržba a prevádzka budovy Msú a v. WC</t>
  </si>
  <si>
    <t>3.3</t>
  </si>
  <si>
    <t>0510</t>
  </si>
  <si>
    <t>3.4</t>
  </si>
  <si>
    <t>Zabezpečenie úkonov spojených s voľbami</t>
  </si>
  <si>
    <t>0160</t>
  </si>
  <si>
    <t>3.5</t>
  </si>
  <si>
    <t>Arichív a registratúra</t>
  </si>
  <si>
    <t>3.7</t>
  </si>
  <si>
    <t>Autodoprava MsÚ</t>
  </si>
  <si>
    <t>Autodoprava MsP</t>
  </si>
  <si>
    <t>0310</t>
  </si>
  <si>
    <t>Autodoprava</t>
  </si>
  <si>
    <t>4.</t>
  </si>
  <si>
    <t>Služby občanom a podnikateľom</t>
  </si>
  <si>
    <t>4.1</t>
  </si>
  <si>
    <t>Činnosť matriky</t>
  </si>
  <si>
    <t>0113</t>
  </si>
  <si>
    <t>Klientské služby</t>
  </si>
  <si>
    <t>4.3</t>
  </si>
  <si>
    <t>Evidencie</t>
  </si>
  <si>
    <t>4.4</t>
  </si>
  <si>
    <t>Organizácia občianskych obradov</t>
  </si>
  <si>
    <t>5.</t>
  </si>
  <si>
    <t>Bezpečnosť, právo a poriadok</t>
  </si>
  <si>
    <t>5.1</t>
  </si>
  <si>
    <t>Verejný poriadok</t>
  </si>
  <si>
    <t>5.2</t>
  </si>
  <si>
    <t>MsP - propagácia, reklama</t>
  </si>
  <si>
    <t>5.3</t>
  </si>
  <si>
    <t>5.4</t>
  </si>
  <si>
    <t>Civilná obrana</t>
  </si>
  <si>
    <t>0220</t>
  </si>
  <si>
    <t>5.5</t>
  </si>
  <si>
    <t>Ochrana pred požiarmi</t>
  </si>
  <si>
    <t>0320</t>
  </si>
  <si>
    <t>6.</t>
  </si>
  <si>
    <t>Odpadové hospodárstvo</t>
  </si>
  <si>
    <t>6.1</t>
  </si>
  <si>
    <t>Zvoz, odvoz a zneškodňovanie odpadu</t>
  </si>
  <si>
    <t>6.2</t>
  </si>
  <si>
    <t>Nakladanie s odpadovými vodami</t>
  </si>
  <si>
    <t>0520</t>
  </si>
  <si>
    <t>7.</t>
  </si>
  <si>
    <t>Komunikácie</t>
  </si>
  <si>
    <t>7.1</t>
  </si>
  <si>
    <t>Správa miestnych komunikácií Cesty, značky, vodor. značenie</t>
  </si>
  <si>
    <t>0451</t>
  </si>
  <si>
    <t>Správa a údržba miestnych komunikácií zametacie vozidlo</t>
  </si>
  <si>
    <t>Správa a údržba miestnych komunikácií - ČOV</t>
  </si>
  <si>
    <t>Správa a údržba miestnych komunikácií - kropenie ciest</t>
  </si>
  <si>
    <t>7.2</t>
  </si>
  <si>
    <t>Výstavba miestnych komunikácií splácanie uveru, úroky a istina</t>
  </si>
  <si>
    <t>0170</t>
  </si>
  <si>
    <t>8.</t>
  </si>
  <si>
    <t>Vzdelávanie</t>
  </si>
  <si>
    <t>8.1</t>
  </si>
  <si>
    <t>Materská škola</t>
  </si>
  <si>
    <t>09111</t>
  </si>
  <si>
    <t>8.2</t>
  </si>
  <si>
    <t>8.4</t>
  </si>
  <si>
    <t>8.5</t>
  </si>
  <si>
    <t>Školský úrad</t>
  </si>
  <si>
    <t>0980</t>
  </si>
  <si>
    <t>9.</t>
  </si>
  <si>
    <t>Šport</t>
  </si>
  <si>
    <t>9.1</t>
  </si>
  <si>
    <t>Podpora športových aktivít - dotácie športovým klubom</t>
  </si>
  <si>
    <t>0810</t>
  </si>
  <si>
    <t>Podpora športových aktivít - ostatné dotácie voľnočasové</t>
  </si>
  <si>
    <t>9.2</t>
  </si>
  <si>
    <t>Futbalový štadión</t>
  </si>
  <si>
    <t>9.3</t>
  </si>
  <si>
    <t>Prístavba posilňovne v KRK</t>
  </si>
  <si>
    <t>10.</t>
  </si>
  <si>
    <t>Kultúra</t>
  </si>
  <si>
    <t>10.1</t>
  </si>
  <si>
    <t>Obnova kaplnky sv. Juliany</t>
  </si>
  <si>
    <t>11.</t>
  </si>
  <si>
    <t>Prostredie pre život</t>
  </si>
  <si>
    <t>11.1</t>
  </si>
  <si>
    <t>11.2</t>
  </si>
  <si>
    <t>Fontány</t>
  </si>
  <si>
    <t>0540</t>
  </si>
  <si>
    <t>11.3</t>
  </si>
  <si>
    <t>Cintoríny</t>
  </si>
  <si>
    <t>11.4</t>
  </si>
  <si>
    <t>Správa, údržba a rekonštrukcia verejných priestranstiev</t>
  </si>
  <si>
    <t>11.5</t>
  </si>
  <si>
    <t>Správa a údržba verejnej zelene</t>
  </si>
  <si>
    <t>11.6</t>
  </si>
  <si>
    <t>Detské a športové ihriská na verejných priestransvach</t>
  </si>
  <si>
    <t>11.7</t>
  </si>
  <si>
    <t>Verejné osvetlenie</t>
  </si>
  <si>
    <t>11.7.1</t>
  </si>
  <si>
    <t>11.8</t>
  </si>
  <si>
    <t>11.9</t>
  </si>
  <si>
    <t>Protipovodňové aktivity</t>
  </si>
  <si>
    <t xml:space="preserve">12. </t>
  </si>
  <si>
    <t>Sociálne služby</t>
  </si>
  <si>
    <t>12.1</t>
  </si>
  <si>
    <t>Jednorázové dávky sociálnej pomoci - občania v hmotnej a sociálnej núdzi</t>
  </si>
  <si>
    <t>10701</t>
  </si>
  <si>
    <t>12.2</t>
  </si>
  <si>
    <t>Príspevky neštátnym subjektom - ZOSZZP dotácia</t>
  </si>
  <si>
    <t>10124</t>
  </si>
  <si>
    <t>12.3</t>
  </si>
  <si>
    <t>Pochovanie občana</t>
  </si>
  <si>
    <t>12.4</t>
  </si>
  <si>
    <t>Opatrovateľská služba v domácnosti občana</t>
  </si>
  <si>
    <t>0610</t>
  </si>
  <si>
    <t>10202</t>
  </si>
  <si>
    <t>12.5</t>
  </si>
  <si>
    <t>Organizovanie spoločného stravovania</t>
  </si>
  <si>
    <t>12.6</t>
  </si>
  <si>
    <t>Kluby dôchodcov</t>
  </si>
  <si>
    <t>10203</t>
  </si>
  <si>
    <t>12.7</t>
  </si>
  <si>
    <t>Osobitný príjemca - dávky v hmotnej núdzi</t>
  </si>
  <si>
    <t>12.8</t>
  </si>
  <si>
    <t>Dotácia na žiakov základnej, špeciálnej základnej a mat. školy</t>
  </si>
  <si>
    <t>12.9</t>
  </si>
  <si>
    <t>Príspevok pre novonarodené deti</t>
  </si>
  <si>
    <t>10405</t>
  </si>
  <si>
    <t>13.</t>
  </si>
  <si>
    <t>Byty a nebytové priestory</t>
  </si>
  <si>
    <t>13.1</t>
  </si>
  <si>
    <t>Bytová problematika</t>
  </si>
  <si>
    <t>13.2</t>
  </si>
  <si>
    <t>Správa a evidencia bytov a nebytových priestorov</t>
  </si>
  <si>
    <t>13.3</t>
  </si>
  <si>
    <t>13.4</t>
  </si>
  <si>
    <t>Televízny káblový rozvod</t>
  </si>
  <si>
    <t>13.5</t>
  </si>
  <si>
    <t>Výstavba bytov uver. č. 2 SFRB</t>
  </si>
  <si>
    <t>Výstavba bytov uver. č. 3 SFRB</t>
  </si>
  <si>
    <t>Výstavba bytov SFRB úroky z úverov</t>
  </si>
  <si>
    <t>Výstavba bytov SFRB manipul. poplatky, splácanie istiny</t>
  </si>
  <si>
    <t>14.</t>
  </si>
  <si>
    <t>Administratíva</t>
  </si>
  <si>
    <t>14.1</t>
  </si>
  <si>
    <t>Administratíva - základne platy a príplatky</t>
  </si>
  <si>
    <t>Cestovné náhrady tuzemské, zahraničné</t>
  </si>
  <si>
    <t xml:space="preserve"> Poštové služby a telekomunikačné služby</t>
  </si>
  <si>
    <t>Materiál</t>
  </si>
  <si>
    <t>14.1.1.a</t>
  </si>
  <si>
    <t>Výpočtová technika</t>
  </si>
  <si>
    <t>14.1.1.b</t>
  </si>
  <si>
    <t>Telekomunikačná technika</t>
  </si>
  <si>
    <t>14.1.1.c</t>
  </si>
  <si>
    <t>Prevádzkové stroje,prístr., zariad., tech. a nár.</t>
  </si>
  <si>
    <t>14.1.1.d</t>
  </si>
  <si>
    <t>Špeciálne stroje a prístroje</t>
  </si>
  <si>
    <t>14.1.1.e</t>
  </si>
  <si>
    <t>Všeobecný materiál</t>
  </si>
  <si>
    <t>14.1.1.f</t>
  </si>
  <si>
    <t xml:space="preserve">Knihy, noviny, časopisy, uč.a komp.pomôcky </t>
  </si>
  <si>
    <t>14.1.1.g</t>
  </si>
  <si>
    <t>Pracovné odevy, obuv a pracovné pomôcky</t>
  </si>
  <si>
    <t>14.1.1.h</t>
  </si>
  <si>
    <t>Nehmotný majetok softvér a licencie</t>
  </si>
  <si>
    <t>Údržba výpočtovej, telekomun. a ostatnej techniky</t>
  </si>
  <si>
    <t>Nájomné za prev. stroje</t>
  </si>
  <si>
    <t>Služby</t>
  </si>
  <si>
    <t>14.1.1.i</t>
  </si>
  <si>
    <t>Školenia, kurzy,semináre, porady, konferencie</t>
  </si>
  <si>
    <t>14.1.1.j</t>
  </si>
  <si>
    <t>Všeobecné služby</t>
  </si>
  <si>
    <t>14.1.1.k</t>
  </si>
  <si>
    <t>Špeciálne služby</t>
  </si>
  <si>
    <t>14.1.1.l</t>
  </si>
  <si>
    <t>Cestovné iným osobám</t>
  </si>
  <si>
    <t>14.1.1.m</t>
  </si>
  <si>
    <t>Poplatky, odvody, dane</t>
  </si>
  <si>
    <t>14.1.1.n</t>
  </si>
  <si>
    <t>Stravovanie</t>
  </si>
  <si>
    <t>14.1.1.o</t>
  </si>
  <si>
    <t>Poistné</t>
  </si>
  <si>
    <t>14.1.1.p</t>
  </si>
  <si>
    <t>Prídel do sociálneho fondu</t>
  </si>
  <si>
    <t>14.1.1.q</t>
  </si>
  <si>
    <t>Odmeny na základe dohôd mimopracovným zamestnanc.</t>
  </si>
  <si>
    <t>14.1.1.qa</t>
  </si>
  <si>
    <t>Manká a škody</t>
  </si>
  <si>
    <t>14.1.1.r</t>
  </si>
  <si>
    <t>Dane</t>
  </si>
  <si>
    <t>Príspevok na SOU a transfery PO</t>
  </si>
  <si>
    <t>Výkon funkcie primátora</t>
  </si>
  <si>
    <t>Právne a zmluvné služby pre mesto</t>
  </si>
  <si>
    <t>Majetkovo právne vyrovnanie nehnuteľností (MPVN) - Dane</t>
  </si>
  <si>
    <t>MPVN - ostatné služby</t>
  </si>
  <si>
    <t>MPVN - Nákup pozemkov pod poľné hnojisko</t>
  </si>
  <si>
    <t>MPVN - Nákup pozemkov MK, VP ul. Lesná, ul. Tajovského</t>
  </si>
  <si>
    <t>Chránená dielňa</t>
  </si>
  <si>
    <t>Rekonštrukcia lávky cez rieku Nitru</t>
  </si>
  <si>
    <t>Rekonštrukcia ul. Kukučínova</t>
  </si>
  <si>
    <t>Podpora kultúry celomestského charakteru - mzdy, odvody</t>
  </si>
  <si>
    <t>Dom kultúry - energie</t>
  </si>
  <si>
    <t xml:space="preserve">Dom kultúry - vybavenie </t>
  </si>
  <si>
    <t>10.1.</t>
  </si>
  <si>
    <t>Klub dôchodcov - energie</t>
  </si>
  <si>
    <t>Ohňostroj</t>
  </si>
  <si>
    <t>Dom kultúry - údržba</t>
  </si>
  <si>
    <t>Aktivačné práce</t>
  </si>
  <si>
    <t>11.4.</t>
  </si>
  <si>
    <t>Energie verejného osvetelenia</t>
  </si>
  <si>
    <t>Údržba verejného osvetlenia</t>
  </si>
  <si>
    <t>Verejné osvetlenie - vianoce a špeciálne služby</t>
  </si>
  <si>
    <t>Spoločný obecný úrad</t>
  </si>
  <si>
    <t>Splácanie úrokov a istiny - úver a úrok z úveru v Dexii č. 1</t>
  </si>
  <si>
    <t>Splácanie úrokov a istiny - úver a úrok z úveru v Dexii č. 2</t>
  </si>
  <si>
    <t>Splácanie úrokov a istiny - úver a úrok z úveru v Dexii za námestie</t>
  </si>
  <si>
    <t>Manipulačné poplatky - všeobecné služby</t>
  </si>
  <si>
    <t>MsÚ nemocenské dávky</t>
  </si>
  <si>
    <t>Rozpočet po zmenách</t>
  </si>
  <si>
    <t>Schválený rozpočet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</si>
  <si>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</si>
  <si>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</si>
  <si>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</si>
  <si>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</si>
  <si>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</si>
  <si>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</si>
  <si>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</si>
  <si>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</si>
  <si>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</si>
  <si>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</si>
  <si>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</si>
  <si>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</si>
  <si>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Čerpanie v mesiaci</t>
  </si>
  <si>
    <t>Nárastom</t>
  </si>
  <si>
    <t>10.2</t>
  </si>
  <si>
    <t>Knižnica</t>
  </si>
  <si>
    <t>Reminder</t>
  </si>
  <si>
    <t>Špeciálne služby externý manažment</t>
  </si>
  <si>
    <t>1.5.5</t>
  </si>
  <si>
    <t>Akčný plán energetického rozvoja</t>
  </si>
  <si>
    <t>MPVN geodetické práce a ostatné služby</t>
  </si>
  <si>
    <t>Rekonštrukcia MK ul. Trenčianska</t>
  </si>
  <si>
    <t>Školský úrad - reprezentačné</t>
  </si>
  <si>
    <t>Zariadenia pre záujmové vzdelávanie - inej obci za CVČ</t>
  </si>
  <si>
    <t>Dom kultúry - prenájom prevádzkových strojov a zariadení</t>
  </si>
  <si>
    <t>Kultúrne podujatia + ozvučenie</t>
  </si>
  <si>
    <t>Splácanie úrokov a istiny - úver a úrok z úveru vo VÚB (2015)</t>
  </si>
  <si>
    <t>Splácanie úrokov a istiny - úver a úrok z úveru vo VÚB č. 2 (2016)</t>
  </si>
  <si>
    <t>Verejné osvetlenie - materiál</t>
  </si>
  <si>
    <t>12.11</t>
  </si>
  <si>
    <t>Sociálny taxík</t>
  </si>
  <si>
    <t>Tepelné hospodárstvo - transakcie verejného dlhu - splácanie úverov</t>
  </si>
  <si>
    <t>Tepelné hospodárstvo - rekonštrukcia</t>
  </si>
  <si>
    <t>2017</t>
  </si>
  <si>
    <t>Čerpanie programového rozpočtu  mesta Nováky za rok 2017 ku koncu aktuálneho mesiaca. Nie je sledované čerpanie rozpočtu ZŠ, ZUŠ a CVČ.</t>
  </si>
  <si>
    <t>Základné školy - vrátenie dotácie</t>
  </si>
  <si>
    <t>10.4</t>
  </si>
  <si>
    <t>Dom kultúry - údržba objektu</t>
  </si>
  <si>
    <t>1.5.4</t>
  </si>
  <si>
    <t xml:space="preserve">Špeciálne služby Akčný plán </t>
  </si>
  <si>
    <t xml:space="preserve">Pokuty a penále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</si>
</sst>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_ ;[Red]\-#,##0\ "/>
    <numFmt numFmtId="166" formatCode="#,##0.00_ ;[Red]\-#,##0.00\ "/>
  </numFmts>
  <fonts count="21" x14ac:knownFonts="1"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5">
    <xf numFmtId="0" fontId="0" fillId="0" borderId="0" xfId="0"/>
    <xf numFmtId="0" fontId="0" fillId="0" borderId="0" xfId="0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vertical="center"/>
    </xf>
    <xf numFmtId="4" fontId="2" fillId="0" borderId="13" xfId="0" applyNumberFormat="1" applyFont="1" applyBorder="1" applyAlignment="1" applyProtection="1">
      <alignment vertical="center"/>
    </xf>
    <xf numFmtId="4" fontId="2" fillId="0" borderId="6" xfId="0" applyNumberFormat="1" applyFont="1" applyBorder="1" applyAlignment="1" applyProtection="1">
      <alignment vertical="center"/>
    </xf>
    <xf numFmtId="4" fontId="2" fillId="0" borderId="14" xfId="0" applyNumberFormat="1" applyFont="1" applyBorder="1" applyAlignment="1" applyProtection="1">
      <alignment vertical="center"/>
    </xf>
    <xf numFmtId="164" fontId="2" fillId="0" borderId="15" xfId="0" applyNumberFormat="1" applyFont="1" applyBorder="1" applyAlignment="1" applyProtection="1">
      <alignment vertical="center"/>
    </xf>
    <xf numFmtId="4" fontId="2" fillId="0" borderId="1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4" fontId="1" fillId="2" borderId="12" xfId="0" applyNumberFormat="1" applyFont="1" applyFill="1" applyBorder="1" applyAlignment="1" applyProtection="1">
      <alignment vertical="center"/>
    </xf>
    <xf numFmtId="4" fontId="2" fillId="2" borderId="16" xfId="0" applyNumberFormat="1" applyFont="1" applyFill="1" applyBorder="1" applyAlignment="1" applyProtection="1">
      <alignment vertical="center"/>
    </xf>
    <xf numFmtId="4" fontId="2" fillId="2" borderId="17" xfId="0" applyNumberFormat="1" applyFont="1" applyFill="1" applyBorder="1" applyAlignment="1" applyProtection="1">
      <alignment vertical="center"/>
    </xf>
    <xf numFmtId="4" fontId="2" fillId="2" borderId="18" xfId="0" applyNumberFormat="1" applyFont="1" applyFill="1" applyBorder="1" applyAlignment="1" applyProtection="1">
      <alignment vertical="center"/>
    </xf>
    <xf numFmtId="4" fontId="2" fillId="2" borderId="15" xfId="0" applyNumberFormat="1" applyFont="1" applyFill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</xf>
    <xf numFmtId="4" fontId="0" fillId="0" borderId="21" xfId="0" applyNumberFormat="1" applyBorder="1" applyAlignment="1" applyProtection="1">
      <alignment vertical="center"/>
    </xf>
    <xf numFmtId="4" fontId="0" fillId="0" borderId="4" xfId="0" applyNumberFormat="1" applyBorder="1" applyAlignment="1" applyProtection="1">
      <alignment vertical="center"/>
    </xf>
    <xf numFmtId="4" fontId="0" fillId="0" borderId="22" xfId="0" applyNumberFormat="1" applyBorder="1" applyAlignment="1" applyProtection="1">
      <alignment vertical="center"/>
    </xf>
    <xf numFmtId="4" fontId="0" fillId="2" borderId="10" xfId="0" applyNumberFormat="1" applyFill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</xf>
    <xf numFmtId="4" fontId="0" fillId="2" borderId="25" xfId="0" applyNumberFormat="1" applyFill="1" applyBorder="1" applyAlignment="1" applyProtection="1">
      <alignment vertical="center"/>
    </xf>
    <xf numFmtId="4" fontId="0" fillId="2" borderId="12" xfId="0" applyNumberFormat="1" applyFill="1" applyBorder="1" applyAlignment="1" applyProtection="1">
      <alignment vertical="center"/>
    </xf>
    <xf numFmtId="4" fontId="0" fillId="2" borderId="26" xfId="0" applyNumberFormat="1" applyFill="1" applyBorder="1" applyAlignment="1" applyProtection="1">
      <alignment vertical="center"/>
    </xf>
    <xf numFmtId="4" fontId="0" fillId="0" borderId="28" xfId="0" applyNumberFormat="1" applyBorder="1" applyAlignment="1" applyProtection="1">
      <alignment vertical="center"/>
    </xf>
    <xf numFmtId="4" fontId="0" fillId="0" borderId="14" xfId="0" applyNumberFormat="1" applyBorder="1" applyAlignment="1" applyProtection="1">
      <alignment vertical="center"/>
    </xf>
    <xf numFmtId="4" fontId="0" fillId="0" borderId="27" xfId="0" applyNumberFormat="1" applyBorder="1" applyAlignment="1" applyProtection="1">
      <alignment vertical="center"/>
    </xf>
    <xf numFmtId="4" fontId="0" fillId="0" borderId="29" xfId="0" applyNumberFormat="1" applyBorder="1" applyAlignment="1" applyProtection="1">
      <alignment vertical="center"/>
    </xf>
    <xf numFmtId="4" fontId="0" fillId="0" borderId="30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</xf>
    <xf numFmtId="4" fontId="0" fillId="2" borderId="6" xfId="0" applyNumberFormat="1" applyFill="1" applyBorder="1" applyAlignment="1" applyProtection="1">
      <alignment vertical="center"/>
    </xf>
    <xf numFmtId="4" fontId="0" fillId="2" borderId="31" xfId="0" applyNumberFormat="1" applyFill="1" applyBorder="1" applyAlignment="1" applyProtection="1">
      <alignment vertical="center"/>
    </xf>
    <xf numFmtId="4" fontId="0" fillId="2" borderId="7" xfId="0" applyNumberFormat="1" applyFill="1" applyBorder="1" applyAlignment="1" applyProtection="1">
      <alignment vertical="center"/>
    </xf>
    <xf numFmtId="4" fontId="0" fillId="2" borderId="15" xfId="0" applyNumberFormat="1" applyFill="1" applyBorder="1" applyAlignment="1" applyProtection="1">
      <alignment vertical="center"/>
    </xf>
    <xf numFmtId="49" fontId="0" fillId="0" borderId="31" xfId="0" applyNumberFormat="1" applyBorder="1" applyAlignment="1" applyProtection="1">
      <alignment horizontal="right" vertical="center"/>
    </xf>
    <xf numFmtId="4" fontId="0" fillId="0" borderId="5" xfId="0" applyNumberFormat="1" applyBorder="1" applyAlignment="1" applyProtection="1">
      <alignment vertical="center"/>
    </xf>
    <xf numFmtId="4" fontId="0" fillId="0" borderId="6" xfId="0" applyNumberFormat="1" applyBorder="1" applyAlignment="1" applyProtection="1">
      <alignment vertical="center"/>
    </xf>
    <xf numFmtId="4" fontId="0" fillId="0" borderId="31" xfId="0" applyNumberFormat="1" applyBorder="1" applyAlignment="1" applyProtection="1">
      <alignment vertical="center"/>
    </xf>
    <xf numFmtId="4" fontId="0" fillId="0" borderId="7" xfId="0" applyNumberFormat="1" applyBorder="1" applyAlignment="1" applyProtection="1">
      <alignment vertical="center"/>
    </xf>
    <xf numFmtId="4" fontId="0" fillId="0" borderId="15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  <protection locked="0"/>
    </xf>
    <xf numFmtId="4" fontId="0" fillId="2" borderId="6" xfId="0" applyNumberFormat="1" applyFill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49" fontId="0" fillId="0" borderId="0" xfId="0" applyNumberFormat="1" applyAlignment="1" applyProtection="1">
      <alignment horizontal="right" vertical="center"/>
    </xf>
    <xf numFmtId="49" fontId="0" fillId="0" borderId="27" xfId="0" applyNumberFormat="1" applyBorder="1" applyAlignment="1" applyProtection="1">
      <alignment horizontal="right" vertical="center"/>
    </xf>
    <xf numFmtId="49" fontId="0" fillId="0" borderId="25" xfId="0" applyNumberFormat="1" applyBorder="1" applyAlignment="1" applyProtection="1">
      <alignment horizontal="right" vertical="center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0" borderId="32" xfId="0" applyNumberFormat="1" applyBorder="1" applyAlignment="1" applyProtection="1">
      <alignment vertical="center"/>
    </xf>
    <xf numFmtId="4" fontId="0" fillId="2" borderId="33" xfId="0" applyNumberFormat="1" applyFill="1" applyBorder="1" applyAlignment="1" applyProtection="1">
      <alignment vertical="center"/>
    </xf>
    <xf numFmtId="4" fontId="0" fillId="0" borderId="34" xfId="0" applyNumberFormat="1" applyBorder="1" applyAlignment="1" applyProtection="1">
      <alignment vertical="center"/>
    </xf>
    <xf numFmtId="4" fontId="0" fillId="2" borderId="13" xfId="0" applyNumberFormat="1" applyFill="1" applyBorder="1" applyAlignment="1" applyProtection="1">
      <alignment vertical="center"/>
      <protection locked="0"/>
    </xf>
    <xf numFmtId="4" fontId="0" fillId="2" borderId="33" xfId="0" applyNumberFormat="1" applyFill="1" applyBorder="1" applyAlignment="1" applyProtection="1">
      <alignment vertical="center"/>
      <protection locked="0"/>
    </xf>
    <xf numFmtId="4" fontId="0" fillId="2" borderId="13" xfId="0" applyNumberFormat="1" applyFill="1" applyBorder="1" applyAlignment="1" applyProtection="1">
      <alignment vertical="center"/>
    </xf>
    <xf numFmtId="49" fontId="0" fillId="0" borderId="29" xfId="0" applyNumberFormat="1" applyBorder="1" applyAlignment="1" applyProtection="1">
      <alignment horizontal="right" vertical="center"/>
    </xf>
    <xf numFmtId="49" fontId="0" fillId="0" borderId="7" xfId="0" applyNumberFormat="1" applyBorder="1" applyAlignment="1" applyProtection="1">
      <alignment horizontal="right" vertical="center"/>
    </xf>
    <xf numFmtId="49" fontId="0" fillId="0" borderId="12" xfId="0" applyNumberFormat="1" applyBorder="1" applyAlignment="1" applyProtection="1">
      <alignment horizontal="right" vertical="center"/>
    </xf>
    <xf numFmtId="4" fontId="0" fillId="3" borderId="6" xfId="0" applyNumberFormat="1" applyFill="1" applyBorder="1" applyAlignment="1" applyProtection="1">
      <alignment vertical="center"/>
    </xf>
    <xf numFmtId="4" fontId="0" fillId="0" borderId="36" xfId="0" applyNumberFormat="1" applyBorder="1" applyAlignment="1" applyProtection="1">
      <alignment vertical="center"/>
    </xf>
    <xf numFmtId="4" fontId="0" fillId="2" borderId="37" xfId="0" applyNumberFormat="1" applyFill="1" applyBorder="1" applyAlignment="1" applyProtection="1">
      <alignment vertical="center"/>
    </xf>
    <xf numFmtId="4" fontId="0" fillId="0" borderId="38" xfId="0" applyNumberFormat="1" applyBorder="1" applyAlignment="1" applyProtection="1">
      <alignment vertical="center"/>
    </xf>
    <xf numFmtId="4" fontId="0" fillId="2" borderId="39" xfId="0" applyNumberFormat="1" applyFill="1" applyBorder="1" applyAlignment="1" applyProtection="1">
      <alignment vertical="center"/>
    </xf>
    <xf numFmtId="4" fontId="0" fillId="0" borderId="39" xfId="0" applyNumberFormat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4" fontId="1" fillId="0" borderId="3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/>
    <xf numFmtId="165" fontId="0" fillId="0" borderId="0" xfId="0" applyNumberFormat="1" applyBorder="1" applyAlignment="1" applyProtection="1">
      <alignment horizontal="right" vertical="center" indent="2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 applyProtection="1">
      <alignment horizontal="center" vertical="center"/>
    </xf>
    <xf numFmtId="0" fontId="0" fillId="0" borderId="0" xfId="0" applyBorder="1"/>
    <xf numFmtId="166" fontId="0" fillId="0" borderId="0" xfId="0" applyNumberFormat="1" applyBorder="1" applyAlignment="1">
      <alignment vertical="center"/>
    </xf>
    <xf numFmtId="166" fontId="0" fillId="0" borderId="0" xfId="0" applyNumberFormat="1"/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 applyProtection="1">
      <alignment horizontal="right" vertical="center" wrapText="1" indent="2"/>
    </xf>
    <xf numFmtId="0" fontId="0" fillId="0" borderId="0" xfId="0" applyAlignment="1">
      <alignment horizontal="right" indent="2"/>
    </xf>
    <xf numFmtId="4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4" fontId="0" fillId="0" borderId="0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4" fontId="13" fillId="0" borderId="4" xfId="0" applyNumberFormat="1" applyFont="1" applyBorder="1" applyAlignment="1" applyProtection="1">
      <alignment vertical="center"/>
    </xf>
    <xf numFmtId="4" fontId="8" fillId="0" borderId="13" xfId="0" applyNumberFormat="1" applyFont="1" applyBorder="1" applyAlignment="1" applyProtection="1">
      <alignment vertical="center"/>
    </xf>
    <xf numFmtId="4" fontId="8" fillId="0" borderId="6" xfId="0" applyNumberFormat="1" applyFont="1" applyBorder="1" applyAlignment="1" applyProtection="1">
      <alignment vertical="center"/>
    </xf>
    <xf numFmtId="4" fontId="8" fillId="0" borderId="14" xfId="0" applyNumberFormat="1" applyFont="1" applyBorder="1" applyAlignment="1" applyProtection="1">
      <alignment vertical="center"/>
    </xf>
    <xf numFmtId="164" fontId="8" fillId="0" borderId="15" xfId="0" applyNumberFormat="1" applyFont="1" applyBorder="1" applyAlignment="1" applyProtection="1">
      <alignment vertical="center"/>
    </xf>
    <xf numFmtId="4" fontId="8" fillId="0" borderId="15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4" fontId="10" fillId="0" borderId="0" xfId="0" applyNumberFormat="1" applyFont="1" applyAlignment="1" applyProtection="1">
      <alignment vertical="center"/>
    </xf>
    <xf numFmtId="4" fontId="13" fillId="2" borderId="12" xfId="0" applyNumberFormat="1" applyFont="1" applyFill="1" applyBorder="1" applyAlignment="1" applyProtection="1">
      <alignment vertical="center"/>
    </xf>
    <xf numFmtId="4" fontId="8" fillId="2" borderId="16" xfId="0" applyNumberFormat="1" applyFont="1" applyFill="1" applyBorder="1" applyAlignment="1" applyProtection="1">
      <alignment vertical="center"/>
    </xf>
    <xf numFmtId="4" fontId="8" fillId="2" borderId="17" xfId="0" applyNumberFormat="1" applyFont="1" applyFill="1" applyBorder="1" applyAlignment="1" applyProtection="1">
      <alignment vertical="center"/>
    </xf>
    <xf numFmtId="4" fontId="8" fillId="2" borderId="18" xfId="0" applyNumberFormat="1" applyFont="1" applyFill="1" applyBorder="1" applyAlignment="1" applyProtection="1">
      <alignment vertical="center"/>
    </xf>
    <xf numFmtId="4" fontId="8" fillId="2" borderId="15" xfId="0" applyNumberFormat="1" applyFont="1" applyFill="1" applyBorder="1" applyAlignment="1" applyProtection="1">
      <alignment vertical="center"/>
    </xf>
    <xf numFmtId="4" fontId="10" fillId="0" borderId="2" xfId="0" applyNumberFormat="1" applyFont="1" applyBorder="1" applyAlignment="1" applyProtection="1">
      <alignment vertical="center"/>
    </xf>
    <xf numFmtId="4" fontId="10" fillId="0" borderId="3" xfId="0" applyNumberFormat="1" applyFont="1" applyBorder="1" applyAlignment="1" applyProtection="1">
      <alignment vertical="center"/>
    </xf>
    <xf numFmtId="4" fontId="10" fillId="0" borderId="21" xfId="0" applyNumberFormat="1" applyFont="1" applyBorder="1" applyAlignment="1" applyProtection="1">
      <alignment vertical="center"/>
    </xf>
    <xf numFmtId="4" fontId="10" fillId="0" borderId="4" xfId="0" applyNumberFormat="1" applyFont="1" applyBorder="1" applyAlignment="1" applyProtection="1">
      <alignment vertical="center"/>
    </xf>
    <xf numFmtId="4" fontId="10" fillId="0" borderId="22" xfId="0" applyNumberFormat="1" applyFont="1" applyBorder="1" applyAlignment="1" applyProtection="1">
      <alignment vertical="center"/>
    </xf>
    <xf numFmtId="4" fontId="10" fillId="2" borderId="10" xfId="0" applyNumberFormat="1" applyFont="1" applyFill="1" applyBorder="1" applyAlignment="1" applyProtection="1">
      <alignment vertical="center"/>
    </xf>
    <xf numFmtId="4" fontId="10" fillId="2" borderId="11" xfId="0" applyNumberFormat="1" applyFont="1" applyFill="1" applyBorder="1" applyAlignment="1" applyProtection="1">
      <alignment vertical="center"/>
    </xf>
    <xf numFmtId="4" fontId="10" fillId="2" borderId="25" xfId="0" applyNumberFormat="1" applyFont="1" applyFill="1" applyBorder="1" applyAlignment="1" applyProtection="1">
      <alignment vertical="center"/>
    </xf>
    <xf numFmtId="4" fontId="10" fillId="2" borderId="12" xfId="0" applyNumberFormat="1" applyFont="1" applyFill="1" applyBorder="1" applyAlignment="1" applyProtection="1">
      <alignment vertical="center"/>
    </xf>
    <xf numFmtId="4" fontId="10" fillId="2" borderId="26" xfId="0" applyNumberFormat="1" applyFont="1" applyFill="1" applyBorder="1" applyAlignment="1" applyProtection="1">
      <alignment vertical="center"/>
    </xf>
    <xf numFmtId="4" fontId="10" fillId="0" borderId="28" xfId="0" applyNumberFormat="1" applyFont="1" applyBorder="1" applyAlignment="1" applyProtection="1">
      <alignment vertical="center"/>
    </xf>
    <xf numFmtId="4" fontId="10" fillId="0" borderId="14" xfId="0" applyNumberFormat="1" applyFont="1" applyBorder="1" applyAlignment="1" applyProtection="1">
      <alignment vertical="center"/>
    </xf>
    <xf numFmtId="4" fontId="10" fillId="0" borderId="27" xfId="0" applyNumberFormat="1" applyFont="1" applyBorder="1" applyAlignment="1" applyProtection="1">
      <alignment vertical="center"/>
    </xf>
    <xf numFmtId="4" fontId="10" fillId="0" borderId="29" xfId="0" applyNumberFormat="1" applyFont="1" applyBorder="1" applyAlignment="1" applyProtection="1">
      <alignment vertical="center"/>
    </xf>
    <xf numFmtId="4" fontId="10" fillId="0" borderId="30" xfId="0" applyNumberFormat="1" applyFont="1" applyBorder="1" applyAlignment="1" applyProtection="1">
      <alignment vertical="center"/>
    </xf>
    <xf numFmtId="4" fontId="10" fillId="2" borderId="5" xfId="0" applyNumberFormat="1" applyFont="1" applyFill="1" applyBorder="1" applyAlignment="1" applyProtection="1">
      <alignment vertical="center"/>
    </xf>
    <xf numFmtId="4" fontId="10" fillId="2" borderId="6" xfId="0" applyNumberFormat="1" applyFont="1" applyFill="1" applyBorder="1" applyAlignment="1" applyProtection="1">
      <alignment vertical="center"/>
    </xf>
    <xf numFmtId="4" fontId="10" fillId="2" borderId="31" xfId="0" applyNumberFormat="1" applyFont="1" applyFill="1" applyBorder="1" applyAlignment="1" applyProtection="1">
      <alignment vertical="center"/>
    </xf>
    <xf numFmtId="4" fontId="10" fillId="2" borderId="7" xfId="0" applyNumberFormat="1" applyFont="1" applyFill="1" applyBorder="1" applyAlignment="1" applyProtection="1">
      <alignment vertical="center"/>
    </xf>
    <xf numFmtId="4" fontId="10" fillId="2" borderId="15" xfId="0" applyNumberFormat="1" applyFont="1" applyFill="1" applyBorder="1" applyAlignment="1" applyProtection="1">
      <alignment vertical="center"/>
    </xf>
    <xf numFmtId="49" fontId="10" fillId="0" borderId="31" xfId="0" applyNumberFormat="1" applyFont="1" applyBorder="1" applyAlignment="1" applyProtection="1">
      <alignment horizontal="right" vertical="center"/>
    </xf>
    <xf numFmtId="4" fontId="10" fillId="0" borderId="5" xfId="0" applyNumberFormat="1" applyFont="1" applyBorder="1" applyAlignment="1" applyProtection="1">
      <alignment vertical="center"/>
    </xf>
    <xf numFmtId="4" fontId="10" fillId="0" borderId="6" xfId="0" applyNumberFormat="1" applyFont="1" applyBorder="1" applyAlignment="1" applyProtection="1">
      <alignment vertical="center"/>
    </xf>
    <xf numFmtId="4" fontId="10" fillId="0" borderId="31" xfId="0" applyNumberFormat="1" applyFont="1" applyBorder="1" applyAlignment="1" applyProtection="1">
      <alignment vertical="center"/>
    </xf>
    <xf numFmtId="4" fontId="10" fillId="0" borderId="7" xfId="0" applyNumberFormat="1" applyFont="1" applyBorder="1" applyAlignment="1" applyProtection="1">
      <alignment vertical="center"/>
    </xf>
    <xf numFmtId="4" fontId="10" fillId="0" borderId="15" xfId="0" applyNumberFormat="1" applyFont="1" applyBorder="1" applyAlignment="1" applyProtection="1">
      <alignment vertical="center"/>
    </xf>
    <xf numFmtId="4" fontId="10" fillId="2" borderId="5" xfId="0" applyNumberFormat="1" applyFont="1" applyFill="1" applyBorder="1" applyAlignment="1" applyProtection="1">
      <alignment vertical="center"/>
      <protection locked="0"/>
    </xf>
    <xf numFmtId="4" fontId="10" fillId="2" borderId="6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Border="1" applyAlignment="1" applyProtection="1">
      <alignment vertical="center"/>
    </xf>
    <xf numFmtId="4" fontId="10" fillId="2" borderId="11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horizontal="left" vertical="center" wrapText="1"/>
    </xf>
    <xf numFmtId="49" fontId="10" fillId="0" borderId="0" xfId="0" applyNumberFormat="1" applyFont="1" applyAlignment="1" applyProtection="1">
      <alignment horizontal="right" vertical="center"/>
    </xf>
    <xf numFmtId="49" fontId="10" fillId="0" borderId="27" xfId="0" applyNumberFormat="1" applyFont="1" applyBorder="1" applyAlignment="1" applyProtection="1">
      <alignment horizontal="right" vertical="center"/>
    </xf>
    <xf numFmtId="49" fontId="10" fillId="0" borderId="25" xfId="0" applyNumberFormat="1" applyFont="1" applyBorder="1" applyAlignment="1" applyProtection="1">
      <alignment horizontal="right" vertical="center"/>
    </xf>
    <xf numFmtId="4" fontId="10" fillId="2" borderId="10" xfId="0" applyNumberFormat="1" applyFont="1" applyFill="1" applyBorder="1" applyAlignment="1" applyProtection="1">
      <alignment vertical="center"/>
      <protection locked="0"/>
    </xf>
    <xf numFmtId="4" fontId="10" fillId="0" borderId="32" xfId="0" applyNumberFormat="1" applyFont="1" applyBorder="1" applyAlignment="1" applyProtection="1">
      <alignment vertical="center"/>
    </xf>
    <xf numFmtId="4" fontId="10" fillId="2" borderId="33" xfId="0" applyNumberFormat="1" applyFont="1" applyFill="1" applyBorder="1" applyAlignment="1" applyProtection="1">
      <alignment vertical="center"/>
    </xf>
    <xf numFmtId="4" fontId="10" fillId="0" borderId="34" xfId="0" applyNumberFormat="1" applyFont="1" applyBorder="1" applyAlignment="1" applyProtection="1">
      <alignment vertical="center"/>
    </xf>
    <xf numFmtId="4" fontId="10" fillId="2" borderId="13" xfId="0" applyNumberFormat="1" applyFont="1" applyFill="1" applyBorder="1" applyAlignment="1" applyProtection="1">
      <alignment vertical="center"/>
      <protection locked="0"/>
    </xf>
    <xf numFmtId="4" fontId="10" fillId="2" borderId="33" xfId="0" applyNumberFormat="1" applyFont="1" applyFill="1" applyBorder="1" applyAlignment="1" applyProtection="1">
      <alignment vertical="center"/>
      <protection locked="0"/>
    </xf>
    <xf numFmtId="49" fontId="10" fillId="0" borderId="31" xfId="0" applyNumberFormat="1" applyFont="1" applyBorder="1" applyAlignment="1" applyProtection="1">
      <alignment horizontal="center" vertical="center"/>
    </xf>
    <xf numFmtId="4" fontId="10" fillId="2" borderId="13" xfId="0" applyNumberFormat="1" applyFont="1" applyFill="1" applyBorder="1" applyAlignment="1" applyProtection="1">
      <alignment vertical="center"/>
    </xf>
    <xf numFmtId="49" fontId="10" fillId="0" borderId="29" xfId="0" applyNumberFormat="1" applyFont="1" applyBorder="1" applyAlignment="1" applyProtection="1">
      <alignment horizontal="right" vertical="center"/>
    </xf>
    <xf numFmtId="49" fontId="10" fillId="0" borderId="7" xfId="0" applyNumberFormat="1" applyFont="1" applyBorder="1" applyAlignment="1" applyProtection="1">
      <alignment horizontal="right" vertical="center"/>
    </xf>
    <xf numFmtId="49" fontId="10" fillId="0" borderId="12" xfId="0" applyNumberFormat="1" applyFont="1" applyBorder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" fontId="10" fillId="3" borderId="6" xfId="0" applyNumberFormat="1" applyFont="1" applyFill="1" applyBorder="1" applyAlignment="1" applyProtection="1">
      <alignment vertical="center"/>
    </xf>
    <xf numFmtId="4" fontId="10" fillId="0" borderId="36" xfId="0" applyNumberFormat="1" applyFont="1" applyBorder="1" applyAlignment="1" applyProtection="1">
      <alignment vertical="center"/>
    </xf>
    <xf numFmtId="4" fontId="10" fillId="2" borderId="37" xfId="0" applyNumberFormat="1" applyFont="1" applyFill="1" applyBorder="1" applyAlignment="1" applyProtection="1">
      <alignment vertical="center"/>
    </xf>
    <xf numFmtId="4" fontId="10" fillId="0" borderId="38" xfId="0" applyNumberFormat="1" applyFont="1" applyBorder="1" applyAlignment="1" applyProtection="1">
      <alignment vertical="center"/>
    </xf>
    <xf numFmtId="4" fontId="10" fillId="2" borderId="39" xfId="0" applyNumberFormat="1" applyFont="1" applyFill="1" applyBorder="1" applyAlignment="1" applyProtection="1">
      <alignment vertical="center"/>
    </xf>
    <xf numFmtId="4" fontId="10" fillId="0" borderId="39" xfId="0" applyNumberFormat="1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 wrapText="1"/>
    </xf>
    <xf numFmtId="4" fontId="19" fillId="0" borderId="4" xfId="0" applyNumberFormat="1" applyFont="1" applyBorder="1" applyAlignment="1" applyProtection="1">
      <alignment vertical="center"/>
    </xf>
    <xf numFmtId="4" fontId="14" fillId="0" borderId="13" xfId="0" applyNumberFormat="1" applyFont="1" applyBorder="1" applyAlignment="1" applyProtection="1">
      <alignment vertical="center"/>
    </xf>
    <xf numFmtId="4" fontId="14" fillId="0" borderId="6" xfId="0" applyNumberFormat="1" applyFont="1" applyBorder="1" applyAlignment="1" applyProtection="1">
      <alignment vertical="center"/>
    </xf>
    <xf numFmtId="4" fontId="14" fillId="0" borderId="14" xfId="0" applyNumberFormat="1" applyFont="1" applyBorder="1" applyAlignment="1" applyProtection="1">
      <alignment vertical="center"/>
    </xf>
    <xf numFmtId="164" fontId="14" fillId="0" borderId="15" xfId="0" applyNumberFormat="1" applyFont="1" applyBorder="1" applyAlignment="1" applyProtection="1">
      <alignment vertical="center"/>
    </xf>
    <xf numFmtId="4" fontId="14" fillId="0" borderId="15" xfId="0" applyNumberFormat="1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4" fontId="19" fillId="2" borderId="12" xfId="0" applyNumberFormat="1" applyFont="1" applyFill="1" applyBorder="1" applyAlignment="1" applyProtection="1">
      <alignment vertical="center"/>
    </xf>
    <xf numFmtId="4" fontId="14" fillId="2" borderId="16" xfId="0" applyNumberFormat="1" applyFont="1" applyFill="1" applyBorder="1" applyAlignment="1" applyProtection="1">
      <alignment vertical="center"/>
    </xf>
    <xf numFmtId="4" fontId="14" fillId="2" borderId="17" xfId="0" applyNumberFormat="1" applyFont="1" applyFill="1" applyBorder="1" applyAlignment="1" applyProtection="1">
      <alignment vertical="center"/>
    </xf>
    <xf numFmtId="4" fontId="14" fillId="2" borderId="18" xfId="0" applyNumberFormat="1" applyFont="1" applyFill="1" applyBorder="1" applyAlignment="1" applyProtection="1">
      <alignment vertical="center"/>
    </xf>
    <xf numFmtId="4" fontId="14" fillId="2" borderId="15" xfId="0" applyNumberFormat="1" applyFont="1" applyFill="1" applyBorder="1" applyAlignment="1" applyProtection="1">
      <alignment vertical="center"/>
    </xf>
    <xf numFmtId="4" fontId="16" fillId="0" borderId="2" xfId="0" applyNumberFormat="1" applyFont="1" applyBorder="1" applyAlignment="1" applyProtection="1">
      <alignment vertical="center"/>
    </xf>
    <xf numFmtId="4" fontId="16" fillId="0" borderId="3" xfId="0" applyNumberFormat="1" applyFont="1" applyBorder="1" applyAlignment="1" applyProtection="1">
      <alignment vertical="center"/>
    </xf>
    <xf numFmtId="4" fontId="16" fillId="0" borderId="21" xfId="0" applyNumberFormat="1" applyFont="1" applyBorder="1" applyAlignment="1" applyProtection="1">
      <alignment vertical="center"/>
    </xf>
    <xf numFmtId="4" fontId="16" fillId="0" borderId="4" xfId="0" applyNumberFormat="1" applyFont="1" applyBorder="1" applyAlignment="1" applyProtection="1">
      <alignment vertical="center"/>
    </xf>
    <xf numFmtId="4" fontId="16" fillId="0" borderId="22" xfId="0" applyNumberFormat="1" applyFont="1" applyBorder="1" applyAlignment="1" applyProtection="1">
      <alignment vertical="center"/>
    </xf>
    <xf numFmtId="4" fontId="16" fillId="2" borderId="10" xfId="0" applyNumberFormat="1" applyFont="1" applyFill="1" applyBorder="1" applyAlignment="1" applyProtection="1">
      <alignment vertical="center"/>
    </xf>
    <xf numFmtId="4" fontId="16" fillId="2" borderId="11" xfId="0" applyNumberFormat="1" applyFont="1" applyFill="1" applyBorder="1" applyAlignment="1" applyProtection="1">
      <alignment vertical="center"/>
    </xf>
    <xf numFmtId="4" fontId="16" fillId="2" borderId="25" xfId="0" applyNumberFormat="1" applyFont="1" applyFill="1" applyBorder="1" applyAlignment="1" applyProtection="1">
      <alignment vertical="center"/>
    </xf>
    <xf numFmtId="4" fontId="16" fillId="2" borderId="12" xfId="0" applyNumberFormat="1" applyFont="1" applyFill="1" applyBorder="1" applyAlignment="1" applyProtection="1">
      <alignment vertical="center"/>
    </xf>
    <xf numFmtId="4" fontId="16" fillId="2" borderId="26" xfId="0" applyNumberFormat="1" applyFont="1" applyFill="1" applyBorder="1" applyAlignment="1" applyProtection="1">
      <alignment vertical="center"/>
    </xf>
    <xf numFmtId="4" fontId="16" fillId="0" borderId="28" xfId="0" applyNumberFormat="1" applyFont="1" applyBorder="1" applyAlignment="1" applyProtection="1">
      <alignment vertical="center"/>
    </xf>
    <xf numFmtId="4" fontId="16" fillId="0" borderId="14" xfId="0" applyNumberFormat="1" applyFont="1" applyBorder="1" applyAlignment="1" applyProtection="1">
      <alignment vertical="center"/>
    </xf>
    <xf numFmtId="4" fontId="16" fillId="0" borderId="27" xfId="0" applyNumberFormat="1" applyFont="1" applyBorder="1" applyAlignment="1" applyProtection="1">
      <alignment vertical="center"/>
    </xf>
    <xf numFmtId="4" fontId="16" fillId="0" borderId="29" xfId="0" applyNumberFormat="1" applyFont="1" applyBorder="1" applyAlignment="1" applyProtection="1">
      <alignment vertical="center"/>
    </xf>
    <xf numFmtId="4" fontId="16" fillId="0" borderId="30" xfId="0" applyNumberFormat="1" applyFont="1" applyBorder="1" applyAlignment="1" applyProtection="1">
      <alignment vertical="center"/>
    </xf>
    <xf numFmtId="4" fontId="16" fillId="2" borderId="5" xfId="0" applyNumberFormat="1" applyFont="1" applyFill="1" applyBorder="1" applyAlignment="1" applyProtection="1">
      <alignment vertical="center"/>
    </xf>
    <xf numFmtId="4" fontId="16" fillId="2" borderId="6" xfId="0" applyNumberFormat="1" applyFont="1" applyFill="1" applyBorder="1" applyAlignment="1" applyProtection="1">
      <alignment vertical="center"/>
    </xf>
    <xf numFmtId="4" fontId="16" fillId="2" borderId="31" xfId="0" applyNumberFormat="1" applyFont="1" applyFill="1" applyBorder="1" applyAlignment="1" applyProtection="1">
      <alignment vertical="center"/>
    </xf>
    <xf numFmtId="4" fontId="16" fillId="2" borderId="7" xfId="0" applyNumberFormat="1" applyFont="1" applyFill="1" applyBorder="1" applyAlignment="1" applyProtection="1">
      <alignment vertical="center"/>
    </xf>
    <xf numFmtId="4" fontId="16" fillId="2" borderId="15" xfId="0" applyNumberFormat="1" applyFont="1" applyFill="1" applyBorder="1" applyAlignment="1" applyProtection="1">
      <alignment vertical="center"/>
    </xf>
    <xf numFmtId="49" fontId="16" fillId="0" borderId="31" xfId="0" applyNumberFormat="1" applyFont="1" applyBorder="1" applyAlignment="1" applyProtection="1">
      <alignment horizontal="right" vertical="center"/>
    </xf>
    <xf numFmtId="4" fontId="16" fillId="0" borderId="5" xfId="0" applyNumberFormat="1" applyFont="1" applyBorder="1" applyAlignment="1" applyProtection="1">
      <alignment vertical="center"/>
    </xf>
    <xf numFmtId="4" fontId="16" fillId="0" borderId="6" xfId="0" applyNumberFormat="1" applyFont="1" applyBorder="1" applyAlignment="1" applyProtection="1">
      <alignment vertical="center"/>
    </xf>
    <xf numFmtId="4" fontId="16" fillId="0" borderId="31" xfId="0" applyNumberFormat="1" applyFont="1" applyBorder="1" applyAlignment="1" applyProtection="1">
      <alignment vertical="center"/>
    </xf>
    <xf numFmtId="4" fontId="16" fillId="0" borderId="7" xfId="0" applyNumberFormat="1" applyFont="1" applyBorder="1" applyAlignment="1" applyProtection="1">
      <alignment vertical="center"/>
    </xf>
    <xf numFmtId="4" fontId="16" fillId="0" borderId="15" xfId="0" applyNumberFormat="1" applyFont="1" applyBorder="1" applyAlignment="1" applyProtection="1">
      <alignment vertical="center"/>
    </xf>
    <xf numFmtId="4" fontId="16" fillId="2" borderId="5" xfId="0" applyNumberFormat="1" applyFont="1" applyFill="1" applyBorder="1" applyAlignment="1" applyProtection="1">
      <alignment vertical="center"/>
      <protection locked="0"/>
    </xf>
    <xf numFmtId="4" fontId="16" fillId="2" borderId="6" xfId="0" applyNumberFormat="1" applyFont="1" applyFill="1" applyBorder="1" applyAlignment="1" applyProtection="1">
      <alignment vertical="center"/>
      <protection locked="0"/>
    </xf>
    <xf numFmtId="4" fontId="16" fillId="0" borderId="13" xfId="0" applyNumberFormat="1" applyFont="1" applyBorder="1" applyAlignment="1" applyProtection="1">
      <alignment vertical="center"/>
    </xf>
    <xf numFmtId="4" fontId="16" fillId="2" borderId="11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horizontal="left" vertical="center" wrapText="1"/>
    </xf>
    <xf numFmtId="49" fontId="16" fillId="0" borderId="0" xfId="0" applyNumberFormat="1" applyFont="1" applyAlignment="1" applyProtection="1">
      <alignment horizontal="right" vertical="center"/>
    </xf>
    <xf numFmtId="49" fontId="16" fillId="0" borderId="27" xfId="0" applyNumberFormat="1" applyFont="1" applyBorder="1" applyAlignment="1" applyProtection="1">
      <alignment horizontal="right" vertical="center"/>
    </xf>
    <xf numFmtId="49" fontId="16" fillId="0" borderId="25" xfId="0" applyNumberFormat="1" applyFont="1" applyBorder="1" applyAlignment="1" applyProtection="1">
      <alignment horizontal="right" vertical="center"/>
    </xf>
    <xf numFmtId="4" fontId="16" fillId="2" borderId="10" xfId="0" applyNumberFormat="1" applyFont="1" applyFill="1" applyBorder="1" applyAlignment="1" applyProtection="1">
      <alignment vertical="center"/>
      <protection locked="0"/>
    </xf>
    <xf numFmtId="4" fontId="16" fillId="0" borderId="32" xfId="0" applyNumberFormat="1" applyFont="1" applyBorder="1" applyAlignment="1" applyProtection="1">
      <alignment vertical="center"/>
    </xf>
    <xf numFmtId="4" fontId="16" fillId="2" borderId="33" xfId="0" applyNumberFormat="1" applyFont="1" applyFill="1" applyBorder="1" applyAlignment="1" applyProtection="1">
      <alignment vertical="center"/>
    </xf>
    <xf numFmtId="4" fontId="16" fillId="0" borderId="34" xfId="0" applyNumberFormat="1" applyFont="1" applyBorder="1" applyAlignment="1" applyProtection="1">
      <alignment vertical="center"/>
    </xf>
    <xf numFmtId="4" fontId="16" fillId="2" borderId="13" xfId="0" applyNumberFormat="1" applyFont="1" applyFill="1" applyBorder="1" applyAlignment="1" applyProtection="1">
      <alignment vertical="center"/>
      <protection locked="0"/>
    </xf>
    <xf numFmtId="4" fontId="16" fillId="2" borderId="33" xfId="0" applyNumberFormat="1" applyFont="1" applyFill="1" applyBorder="1" applyAlignment="1" applyProtection="1">
      <alignment vertical="center"/>
      <protection locked="0"/>
    </xf>
    <xf numFmtId="49" fontId="16" fillId="0" borderId="31" xfId="0" applyNumberFormat="1" applyFont="1" applyBorder="1" applyAlignment="1" applyProtection="1">
      <alignment horizontal="center" vertical="center"/>
    </xf>
    <xf numFmtId="4" fontId="16" fillId="2" borderId="13" xfId="0" applyNumberFormat="1" applyFont="1" applyFill="1" applyBorder="1" applyAlignment="1" applyProtection="1">
      <alignment vertical="center"/>
    </xf>
    <xf numFmtId="49" fontId="16" fillId="0" borderId="29" xfId="0" applyNumberFormat="1" applyFont="1" applyBorder="1" applyAlignment="1" applyProtection="1">
      <alignment horizontal="right" vertical="center"/>
    </xf>
    <xf numFmtId="49" fontId="16" fillId="0" borderId="7" xfId="0" applyNumberFormat="1" applyFont="1" applyBorder="1" applyAlignment="1" applyProtection="1">
      <alignment horizontal="right" vertical="center"/>
    </xf>
    <xf numFmtId="49" fontId="16" fillId="0" borderId="12" xfId="0" applyNumberFormat="1" applyFont="1" applyBorder="1" applyAlignment="1" applyProtection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 wrapText="1"/>
    </xf>
    <xf numFmtId="4" fontId="16" fillId="0" borderId="0" xfId="0" applyNumberFormat="1" applyFont="1" applyFill="1" applyBorder="1" applyAlignment="1" applyProtection="1">
      <alignment vertical="center"/>
      <protection locked="0"/>
    </xf>
    <xf numFmtId="4" fontId="16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4" fontId="16" fillId="3" borderId="6" xfId="0" applyNumberFormat="1" applyFont="1" applyFill="1" applyBorder="1" applyAlignment="1" applyProtection="1">
      <alignment vertical="center"/>
    </xf>
    <xf numFmtId="4" fontId="16" fillId="0" borderId="36" xfId="0" applyNumberFormat="1" applyFont="1" applyBorder="1" applyAlignment="1" applyProtection="1">
      <alignment vertical="center"/>
    </xf>
    <xf numFmtId="4" fontId="16" fillId="2" borderId="37" xfId="0" applyNumberFormat="1" applyFont="1" applyFill="1" applyBorder="1" applyAlignment="1" applyProtection="1">
      <alignment vertical="center"/>
    </xf>
    <xf numFmtId="4" fontId="16" fillId="0" borderId="38" xfId="0" applyNumberFormat="1" applyFont="1" applyBorder="1" applyAlignment="1" applyProtection="1">
      <alignment vertical="center"/>
    </xf>
    <xf numFmtId="4" fontId="16" fillId="2" borderId="39" xfId="0" applyNumberFormat="1" applyFont="1" applyFill="1" applyBorder="1" applyAlignment="1" applyProtection="1">
      <alignment vertical="center"/>
    </xf>
    <xf numFmtId="4" fontId="16" fillId="0" borderId="39" xfId="0" applyNumberFormat="1" applyFont="1" applyBorder="1" applyAlignment="1" applyProtection="1">
      <alignment vertical="center"/>
    </xf>
    <xf numFmtId="0" fontId="16" fillId="0" borderId="25" xfId="0" applyFont="1" applyBorder="1" applyAlignment="1" applyProtection="1">
      <alignment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40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0" fillId="0" borderId="17" xfId="0" applyNumberForma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49" fontId="0" fillId="0" borderId="5" xfId="0" applyNumberForma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25" xfId="0" applyNumberForma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49" fontId="0" fillId="0" borderId="27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43" xfId="0" applyNumberForma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 indent="1"/>
    </xf>
    <xf numFmtId="0" fontId="2" fillId="0" borderId="1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2" fillId="0" borderId="9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49" fontId="0" fillId="0" borderId="18" xfId="0" applyNumberFormat="1" applyBorder="1" applyAlignment="1" applyProtection="1">
      <alignment horizontal="center" vertical="center"/>
    </xf>
    <xf numFmtId="49" fontId="0" fillId="0" borderId="29" xfId="0" applyNumberFormat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49" fontId="10" fillId="0" borderId="21" xfId="0" applyNumberFormat="1" applyFont="1" applyBorder="1" applyAlignment="1" applyProtection="1">
      <alignment horizontal="center" vertical="center"/>
    </xf>
    <xf numFmtId="49" fontId="10" fillId="0" borderId="25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</xf>
    <xf numFmtId="49" fontId="10" fillId="0" borderId="11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</xf>
    <xf numFmtId="49" fontId="10" fillId="0" borderId="28" xfId="0" applyNumberFormat="1" applyFont="1" applyBorder="1" applyAlignment="1" applyProtection="1">
      <alignment horizontal="center" vertical="center"/>
    </xf>
    <xf numFmtId="49" fontId="10" fillId="0" borderId="14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left" vertical="center" wrapText="1"/>
    </xf>
    <xf numFmtId="49" fontId="11" fillId="0" borderId="19" xfId="0" applyNumberFormat="1" applyFont="1" applyBorder="1" applyAlignment="1" applyProtection="1">
      <alignment horizontal="center" vertical="center"/>
    </xf>
    <xf numFmtId="49" fontId="11" fillId="0" borderId="20" xfId="0" applyNumberFormat="1" applyFont="1" applyBorder="1" applyAlignment="1" applyProtection="1">
      <alignment horizontal="center" vertical="center"/>
    </xf>
    <xf numFmtId="49" fontId="11" fillId="0" borderId="23" xfId="0" applyNumberFormat="1" applyFont="1" applyBorder="1" applyAlignment="1" applyProtection="1">
      <alignment horizontal="center" vertical="center"/>
    </xf>
    <xf numFmtId="49" fontId="11" fillId="0" borderId="24" xfId="0" applyNumberFormat="1" applyFont="1" applyBorder="1" applyAlignment="1" applyProtection="1">
      <alignment horizontal="center" vertical="center"/>
    </xf>
    <xf numFmtId="49" fontId="10" fillId="0" borderId="27" xfId="0" applyNumberFormat="1" applyFont="1" applyBorder="1" applyAlignment="1" applyProtection="1">
      <alignment horizontal="center" vertical="center"/>
    </xf>
    <xf numFmtId="49" fontId="10" fillId="0" borderId="31" xfId="0" applyNumberFormat="1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left" vertical="center" wrapText="1"/>
    </xf>
    <xf numFmtId="49" fontId="10" fillId="0" borderId="4" xfId="0" applyNumberFormat="1" applyFont="1" applyBorder="1" applyAlignment="1" applyProtection="1">
      <alignment horizontal="center" vertical="center"/>
    </xf>
    <xf numFmtId="49" fontId="10" fillId="0" borderId="12" xfId="0" applyNumberFormat="1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49" fontId="10" fillId="0" borderId="17" xfId="0" applyNumberFormat="1" applyFont="1" applyBorder="1" applyAlignment="1" applyProtection="1">
      <alignment horizontal="center" vertical="center"/>
    </xf>
    <xf numFmtId="49" fontId="10" fillId="0" borderId="43" xfId="0" applyNumberFormat="1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left" vertical="center" wrapText="1"/>
    </xf>
    <xf numFmtId="49" fontId="11" fillId="0" borderId="35" xfId="0" applyNumberFormat="1" applyFont="1" applyBorder="1" applyAlignment="1" applyProtection="1">
      <alignment horizontal="center" vertical="center"/>
    </xf>
    <xf numFmtId="49" fontId="11" fillId="0" borderId="34" xfId="0" applyNumberFormat="1" applyFont="1" applyBorder="1" applyAlignment="1" applyProtection="1">
      <alignment horizontal="center" vertical="center"/>
    </xf>
    <xf numFmtId="49" fontId="10" fillId="0" borderId="18" xfId="0" applyNumberFormat="1" applyFont="1" applyBorder="1" applyAlignment="1" applyProtection="1">
      <alignment horizontal="center" vertical="center"/>
    </xf>
    <xf numFmtId="49" fontId="10" fillId="0" borderId="29" xfId="0" applyNumberFormat="1" applyFont="1" applyBorder="1" applyAlignment="1" applyProtection="1">
      <alignment horizontal="center" vertical="center"/>
    </xf>
    <xf numFmtId="49" fontId="10" fillId="0" borderId="40" xfId="0" applyNumberFormat="1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49" fontId="11" fillId="0" borderId="2" xfId="0" applyNumberFormat="1" applyFont="1" applyBorder="1" applyAlignment="1" applyProtection="1">
      <alignment horizontal="center" vertical="center"/>
    </xf>
    <xf numFmtId="49" fontId="11" fillId="0" borderId="3" xfId="0" applyNumberFormat="1" applyFont="1" applyBorder="1" applyAlignment="1" applyProtection="1">
      <alignment horizontal="center" vertical="center"/>
    </xf>
    <xf numFmtId="49" fontId="11" fillId="0" borderId="10" xfId="0" applyNumberFormat="1" applyFont="1" applyBorder="1" applyAlignment="1" applyProtection="1">
      <alignment horizontal="center" vertical="center"/>
    </xf>
    <xf numFmtId="49" fontId="11" fillId="0" borderId="11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 indent="1"/>
    </xf>
    <xf numFmtId="0" fontId="8" fillId="0" borderId="1" xfId="0" applyFont="1" applyBorder="1" applyAlignment="1" applyProtection="1">
      <alignment horizontal="left" vertical="center" wrapText="1" indent="1"/>
    </xf>
    <xf numFmtId="0" fontId="8" fillId="0" borderId="8" xfId="0" applyFont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vertical="center" wrapText="1" inden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49" fontId="16" fillId="0" borderId="21" xfId="0" applyNumberFormat="1" applyFont="1" applyBorder="1" applyAlignment="1" applyProtection="1">
      <alignment horizontal="center" vertical="center"/>
    </xf>
    <xf numFmtId="49" fontId="16" fillId="0" borderId="25" xfId="0" applyNumberFormat="1" applyFont="1" applyBorder="1" applyAlignment="1" applyProtection="1">
      <alignment horizontal="center" vertical="center"/>
    </xf>
    <xf numFmtId="49" fontId="16" fillId="0" borderId="5" xfId="0" applyNumberFormat="1" applyFont="1" applyBorder="1" applyAlignment="1" applyProtection="1">
      <alignment horizontal="center" vertical="center"/>
    </xf>
    <xf numFmtId="49" fontId="16" fillId="0" borderId="10" xfId="0" applyNumberFormat="1" applyFont="1" applyBorder="1" applyAlignment="1" applyProtection="1">
      <alignment horizontal="center" vertical="center"/>
    </xf>
    <xf numFmtId="49" fontId="16" fillId="0" borderId="6" xfId="0" applyNumberFormat="1" applyFont="1" applyBorder="1" applyAlignment="1" applyProtection="1">
      <alignment horizontal="center" vertical="center"/>
    </xf>
    <xf numFmtId="49" fontId="16" fillId="0" borderId="11" xfId="0" applyNumberFormat="1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49" fontId="16" fillId="0" borderId="28" xfId="0" applyNumberFormat="1" applyFont="1" applyBorder="1" applyAlignment="1" applyProtection="1">
      <alignment horizontal="center" vertical="center"/>
    </xf>
    <xf numFmtId="49" fontId="16" fillId="0" borderId="14" xfId="0" applyNumberFormat="1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/>
    </xf>
    <xf numFmtId="49" fontId="17" fillId="0" borderId="20" xfId="0" applyNumberFormat="1" applyFont="1" applyBorder="1" applyAlignment="1" applyProtection="1">
      <alignment horizontal="center" vertical="center"/>
    </xf>
    <xf numFmtId="49" fontId="17" fillId="0" borderId="23" xfId="0" applyNumberFormat="1" applyFont="1" applyBorder="1" applyAlignment="1" applyProtection="1">
      <alignment horizontal="center" vertical="center"/>
    </xf>
    <xf numFmtId="49" fontId="17" fillId="0" borderId="24" xfId="0" applyNumberFormat="1" applyFont="1" applyBorder="1" applyAlignment="1" applyProtection="1">
      <alignment horizontal="center" vertical="center"/>
    </xf>
    <xf numFmtId="49" fontId="16" fillId="0" borderId="27" xfId="0" applyNumberFormat="1" applyFont="1" applyBorder="1" applyAlignment="1" applyProtection="1">
      <alignment horizontal="center" vertical="center"/>
    </xf>
    <xf numFmtId="49" fontId="16" fillId="0" borderId="31" xfId="0" applyNumberFormat="1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left" vertical="center" wrapText="1"/>
    </xf>
    <xf numFmtId="49" fontId="16" fillId="0" borderId="4" xfId="0" applyNumberFormat="1" applyFont="1" applyBorder="1" applyAlignment="1" applyProtection="1">
      <alignment horizontal="center" vertical="center"/>
    </xf>
    <xf numFmtId="49" fontId="16" fillId="0" borderId="12" xfId="0" applyNumberFormat="1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 wrapText="1"/>
    </xf>
    <xf numFmtId="49" fontId="16" fillId="0" borderId="17" xfId="0" applyNumberFormat="1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left" vertical="center" wrapText="1"/>
    </xf>
    <xf numFmtId="0" fontId="20" fillId="0" borderId="6" xfId="0" applyFont="1" applyBorder="1" applyAlignment="1" applyProtection="1">
      <alignment horizontal="left" vertical="center" wrapText="1"/>
    </xf>
    <xf numFmtId="49" fontId="16" fillId="0" borderId="43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left" vertical="center" wrapText="1"/>
    </xf>
    <xf numFmtId="49" fontId="17" fillId="0" borderId="35" xfId="0" applyNumberFormat="1" applyFont="1" applyBorder="1" applyAlignment="1" applyProtection="1">
      <alignment horizontal="center" vertical="center"/>
    </xf>
    <xf numFmtId="49" fontId="17" fillId="0" borderId="34" xfId="0" applyNumberFormat="1" applyFont="1" applyBorder="1" applyAlignment="1" applyProtection="1">
      <alignment horizontal="center" vertical="center"/>
    </xf>
    <xf numFmtId="49" fontId="16" fillId="0" borderId="18" xfId="0" applyNumberFormat="1" applyFont="1" applyBorder="1" applyAlignment="1" applyProtection="1">
      <alignment horizontal="center" vertical="center"/>
    </xf>
    <xf numFmtId="49" fontId="16" fillId="0" borderId="29" xfId="0" applyNumberFormat="1" applyFont="1" applyBorder="1" applyAlignment="1" applyProtection="1">
      <alignment horizontal="center" vertical="center"/>
    </xf>
    <xf numFmtId="49" fontId="16" fillId="0" borderId="40" xfId="0" applyNumberFormat="1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49" fontId="17" fillId="0" borderId="2" xfId="0" applyNumberFormat="1" applyFont="1" applyBorder="1" applyAlignment="1" applyProtection="1">
      <alignment horizontal="center" vertical="center"/>
    </xf>
    <xf numFmtId="49" fontId="17" fillId="0" borderId="3" xfId="0" applyNumberFormat="1" applyFont="1" applyBorder="1" applyAlignment="1" applyProtection="1">
      <alignment horizontal="center" vertical="center"/>
    </xf>
    <xf numFmtId="49" fontId="17" fillId="0" borderId="10" xfId="0" applyNumberFormat="1" applyFont="1" applyBorder="1" applyAlignment="1" applyProtection="1">
      <alignment horizontal="center" vertical="center"/>
    </xf>
    <xf numFmtId="49" fontId="17" fillId="0" borderId="11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 wrapText="1" indent="1"/>
    </xf>
    <xf numFmtId="0" fontId="14" fillId="0" borderId="1" xfId="0" applyFont="1" applyBorder="1" applyAlignment="1" applyProtection="1">
      <alignment horizontal="left" vertical="center" wrapText="1" indent="1"/>
    </xf>
    <xf numFmtId="0" fontId="14" fillId="0" borderId="8" xfId="0" applyFont="1" applyBorder="1" applyAlignment="1" applyProtection="1">
      <alignment horizontal="left" vertical="center" wrapText="1" indent="1"/>
    </xf>
    <xf numFmtId="0" fontId="14" fillId="0" borderId="9" xfId="0" applyFont="1" applyBorder="1" applyAlignment="1" applyProtection="1">
      <alignment horizontal="left" vertical="center" wrapText="1" indent="1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49" fontId="0" fillId="0" borderId="51" xfId="0" applyNumberFormat="1" applyBorder="1" applyAlignment="1" applyProtection="1">
      <alignment horizontal="center" vertical="center"/>
    </xf>
    <xf numFmtId="49" fontId="0" fillId="0" borderId="52" xfId="0" applyNumberFormat="1" applyBorder="1" applyAlignment="1" applyProtection="1">
      <alignment horizontal="center" vertical="center"/>
    </xf>
    <xf numFmtId="49" fontId="0" fillId="0" borderId="42" xfId="0" applyNumberFormat="1" applyBorder="1" applyAlignment="1" applyProtection="1">
      <alignment horizontal="center" vertical="center"/>
    </xf>
    <xf numFmtId="49" fontId="0" fillId="0" borderId="41" xfId="0" applyNumberForma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left" vertical="center" wrapText="1"/>
    </xf>
    <xf numFmtId="49" fontId="0" fillId="0" borderId="49" xfId="0" applyNumberFormat="1" applyBorder="1" applyAlignment="1" applyProtection="1">
      <alignment horizontal="center" vertical="center"/>
    </xf>
    <xf numFmtId="49" fontId="0" fillId="0" borderId="50" xfId="0" applyNumberFormat="1" applyBorder="1" applyAlignment="1" applyProtection="1">
      <alignment horizontal="center" vertical="center"/>
    </xf>
    <xf numFmtId="0" fontId="0" fillId="0" borderId="50" xfId="0" applyBorder="1" applyAlignment="1" applyProtection="1">
      <alignment horizontal="left" vertical="center" wrapText="1"/>
    </xf>
    <xf numFmtId="0" fontId="5" fillId="0" borderId="50" xfId="0" applyFont="1" applyBorder="1" applyAlignment="1" applyProtection="1">
      <alignment horizontal="left" vertical="center" wrapText="1"/>
    </xf>
    <xf numFmtId="0" fontId="5" fillId="0" borderId="41" xfId="0" applyFont="1" applyBorder="1" applyAlignment="1" applyProtection="1">
      <alignment horizontal="left" vertical="center" wrapText="1"/>
    </xf>
    <xf numFmtId="0" fontId="7" fillId="0" borderId="50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166" fontId="0" fillId="0" borderId="6" xfId="0" applyNumberFormat="1" applyBorder="1" applyAlignment="1" applyProtection="1">
      <alignment horizontal="center" vertical="center"/>
    </xf>
    <xf numFmtId="166" fontId="0" fillId="0" borderId="11" xfId="0" applyNumberFormat="1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right" vertical="center" indent="2"/>
    </xf>
    <xf numFmtId="165" fontId="0" fillId="0" borderId="12" xfId="0" applyNumberFormat="1" applyBorder="1" applyAlignment="1" applyProtection="1">
      <alignment horizontal="right" vertical="center" indent="2"/>
    </xf>
    <xf numFmtId="166" fontId="0" fillId="0" borderId="13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5" fontId="0" fillId="0" borderId="39" xfId="0" applyNumberFormat="1" applyBorder="1" applyAlignment="1" applyProtection="1">
      <alignment horizontal="right" vertical="center" indent="2"/>
    </xf>
    <xf numFmtId="165" fontId="0" fillId="0" borderId="37" xfId="0" applyNumberFormat="1" applyBorder="1" applyAlignment="1" applyProtection="1">
      <alignment horizontal="right" vertical="center" indent="2"/>
    </xf>
    <xf numFmtId="166" fontId="0" fillId="0" borderId="13" xfId="0" applyNumberFormat="1" applyBorder="1" applyAlignment="1" applyProtection="1">
      <alignment horizontal="center" vertical="center"/>
    </xf>
    <xf numFmtId="166" fontId="0" fillId="0" borderId="33" xfId="0" applyNumberFormat="1" applyBorder="1" applyAlignment="1" applyProtection="1">
      <alignment horizontal="center" vertical="center"/>
    </xf>
    <xf numFmtId="166" fontId="0" fillId="0" borderId="17" xfId="0" applyNumberFormat="1" applyBorder="1" applyAlignment="1" applyProtection="1">
      <alignment horizontal="center" vertical="center"/>
    </xf>
    <xf numFmtId="166" fontId="0" fillId="0" borderId="14" xfId="0" applyNumberForma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left" vertical="center" wrapText="1"/>
    </xf>
    <xf numFmtId="165" fontId="0" fillId="0" borderId="48" xfId="0" applyNumberFormat="1" applyBorder="1" applyAlignment="1" applyProtection="1">
      <alignment horizontal="right" vertical="center" indent="2"/>
    </xf>
    <xf numFmtId="165" fontId="0" fillId="0" borderId="38" xfId="0" applyNumberFormat="1" applyBorder="1" applyAlignment="1" applyProtection="1">
      <alignment horizontal="right" vertical="center" indent="2"/>
    </xf>
    <xf numFmtId="166" fontId="0" fillId="0" borderId="40" xfId="0" applyNumberFormat="1" applyBorder="1" applyAlignment="1" applyProtection="1">
      <alignment horizontal="center" vertical="center"/>
    </xf>
    <xf numFmtId="166" fontId="0" fillId="0" borderId="28" xfId="0" applyNumberFormat="1" applyBorder="1" applyAlignment="1" applyProtection="1">
      <alignment horizontal="center" vertical="center"/>
    </xf>
    <xf numFmtId="166" fontId="0" fillId="0" borderId="40" xfId="0" applyNumberForma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66" fontId="2" fillId="0" borderId="3" xfId="0" applyNumberFormat="1" applyFont="1" applyBorder="1" applyAlignment="1" applyProtection="1">
      <alignment horizontal="center" vertical="center"/>
    </xf>
    <xf numFmtId="166" fontId="2" fillId="0" borderId="11" xfId="0" applyNumberFormat="1" applyFont="1" applyBorder="1" applyAlignment="1" applyProtection="1">
      <alignment horizontal="center" vertical="center"/>
    </xf>
    <xf numFmtId="165" fontId="0" fillId="0" borderId="29" xfId="0" applyNumberFormat="1" applyBorder="1" applyAlignment="1" applyProtection="1">
      <alignment horizontal="right" vertical="center" indent="2"/>
    </xf>
    <xf numFmtId="166" fontId="0" fillId="0" borderId="34" xfId="0" applyNumberFormat="1" applyBorder="1" applyAlignment="1" applyProtection="1">
      <alignment horizontal="center" vertical="center"/>
    </xf>
    <xf numFmtId="165" fontId="2" fillId="0" borderId="36" xfId="0" applyNumberFormat="1" applyFont="1" applyBorder="1" applyAlignment="1" applyProtection="1">
      <alignment horizontal="right" vertical="center" indent="2"/>
    </xf>
    <xf numFmtId="165" fontId="2" fillId="0" borderId="37" xfId="0" applyNumberFormat="1" applyFont="1" applyBorder="1" applyAlignment="1" applyProtection="1">
      <alignment horizontal="right" vertical="center" indent="2"/>
    </xf>
    <xf numFmtId="165" fontId="2" fillId="0" borderId="4" xfId="0" applyNumberFormat="1" applyFont="1" applyBorder="1" applyAlignment="1" applyProtection="1">
      <alignment horizontal="right" vertical="center" indent="2"/>
    </xf>
    <xf numFmtId="165" fontId="2" fillId="0" borderId="12" xfId="0" applyNumberFormat="1" applyFont="1" applyBorder="1" applyAlignment="1" applyProtection="1">
      <alignment horizontal="right" vertical="center" indent="2"/>
    </xf>
    <xf numFmtId="166" fontId="2" fillId="0" borderId="32" xfId="0" applyNumberFormat="1" applyFont="1" applyBorder="1" applyAlignment="1" applyProtection="1">
      <alignment horizontal="center" vertical="center"/>
    </xf>
    <xf numFmtId="166" fontId="2" fillId="0" borderId="33" xfId="0" applyNumberFormat="1" applyFont="1" applyBorder="1" applyAlignment="1" applyProtection="1">
      <alignment horizontal="center" vertical="center"/>
    </xf>
    <xf numFmtId="166" fontId="2" fillId="0" borderId="32" xfId="0" applyNumberFormat="1" applyFont="1" applyBorder="1" applyAlignment="1">
      <alignment horizontal="center" vertical="center"/>
    </xf>
    <xf numFmtId="166" fontId="2" fillId="0" borderId="33" xfId="0" applyNumberFormat="1" applyFon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165" fontId="0" fillId="0" borderId="44" xfId="0" applyNumberFormat="1" applyBorder="1" applyAlignment="1" applyProtection="1">
      <alignment horizontal="right" vertical="center" indent="2"/>
    </xf>
    <xf numFmtId="166" fontId="0" fillId="0" borderId="6" xfId="0" applyNumberFormat="1" applyFill="1" applyBorder="1" applyAlignment="1" applyProtection="1">
      <alignment horizontal="center" vertical="center"/>
    </xf>
    <xf numFmtId="166" fontId="0" fillId="0" borderId="11" xfId="0" applyNumberFormat="1" applyFill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right" vertical="center" indent="2"/>
    </xf>
    <xf numFmtId="166" fontId="0" fillId="0" borderId="5" xfId="0" applyNumberFormat="1" applyBorder="1" applyAlignment="1" applyProtection="1">
      <alignment horizontal="center" vertical="center"/>
    </xf>
    <xf numFmtId="165" fontId="0" fillId="0" borderId="51" xfId="0" applyNumberFormat="1" applyBorder="1" applyAlignment="1" applyProtection="1">
      <alignment horizontal="right" vertical="center" indent="2"/>
    </xf>
    <xf numFmtId="166" fontId="2" fillId="0" borderId="50" xfId="0" applyNumberFormat="1" applyFont="1" applyBorder="1" applyAlignment="1" applyProtection="1">
      <alignment horizontal="center" vertical="center"/>
    </xf>
    <xf numFmtId="166" fontId="2" fillId="0" borderId="41" xfId="0" applyNumberFormat="1" applyFont="1" applyBorder="1" applyAlignment="1" applyProtection="1">
      <alignment horizontal="center" vertical="center"/>
    </xf>
    <xf numFmtId="165" fontId="2" fillId="0" borderId="44" xfId="0" applyNumberFormat="1" applyFont="1" applyBorder="1" applyAlignment="1" applyProtection="1">
      <alignment horizontal="right" vertical="center" indent="2"/>
    </xf>
    <xf numFmtId="165" fontId="2" fillId="0" borderId="46" xfId="0" applyNumberFormat="1" applyFont="1" applyBorder="1" applyAlignment="1" applyProtection="1">
      <alignment horizontal="right" vertical="center" indent="2"/>
    </xf>
    <xf numFmtId="166" fontId="2" fillId="0" borderId="49" xfId="0" applyNumberFormat="1" applyFont="1" applyBorder="1" applyAlignment="1">
      <alignment horizontal="center" vertical="center"/>
    </xf>
    <xf numFmtId="166" fontId="2" fillId="0" borderId="42" xfId="0" applyNumberFormat="1" applyFont="1" applyBorder="1" applyAlignment="1">
      <alignment horizontal="center" vertical="center"/>
    </xf>
    <xf numFmtId="166" fontId="0" fillId="0" borderId="10" xfId="0" applyNumberFormat="1" applyBorder="1" applyAlignment="1" applyProtection="1">
      <alignment horizontal="center" vertical="center"/>
    </xf>
    <xf numFmtId="166" fontId="2" fillId="0" borderId="2" xfId="0" applyNumberFormat="1" applyFont="1" applyBorder="1" applyAlignment="1" applyProtection="1">
      <alignment horizontal="center" vertical="center"/>
    </xf>
    <xf numFmtId="166" fontId="2" fillId="0" borderId="10" xfId="0" applyNumberFormat="1" applyFont="1" applyBorder="1" applyAlignment="1" applyProtection="1">
      <alignment horizontal="center" vertical="center"/>
    </xf>
    <xf numFmtId="165" fontId="0" fillId="0" borderId="46" xfId="0" applyNumberFormat="1" applyBorder="1" applyAlignment="1" applyProtection="1">
      <alignment horizontal="right" vertical="center" indent="2"/>
    </xf>
    <xf numFmtId="166" fontId="0" fillId="0" borderId="5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0" fillId="0" borderId="28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 applyProtection="1">
      <alignment horizontal="center"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33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0" xfId="0" applyNumberFormat="1" applyFont="1" applyBorder="1" applyAlignment="1" applyProtection="1">
      <alignment horizontal="center" vertical="center"/>
    </xf>
    <xf numFmtId="0" fontId="4" fillId="0" borderId="17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47" xfId="0" applyFont="1" applyBorder="1" applyAlignment="1" applyProtection="1">
      <alignment horizontal="left" vertical="center" wrapText="1"/>
    </xf>
    <xf numFmtId="165" fontId="2" fillId="0" borderId="44" xfId="0" applyNumberFormat="1" applyFont="1" applyBorder="1" applyAlignment="1">
      <alignment horizontal="center" vertical="center"/>
    </xf>
    <xf numFmtId="165" fontId="2" fillId="0" borderId="4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4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3" topLeftCell="A288" activePane="bottomLeft" state="frozen"/>
      <selection pane="bottomLeft" activeCell="E279" sqref="E279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bestFit="1" customWidth="1"/>
    <col min="20" max="16384" width="9.109375" style="9"/>
  </cols>
  <sheetData>
    <row r="1" spans="1:19" s="1" customFormat="1" ht="15.6" x14ac:dyDescent="0.3">
      <c r="A1" s="279" t="s">
        <v>312</v>
      </c>
      <c r="B1" s="279"/>
      <c r="C1" s="279"/>
      <c r="D1" s="280"/>
      <c r="E1" s="283" t="s">
        <v>0</v>
      </c>
      <c r="F1" s="284"/>
      <c r="G1" s="284"/>
      <c r="H1" s="284"/>
      <c r="I1" s="284"/>
      <c r="J1" s="284"/>
      <c r="K1" s="284" t="s">
        <v>1</v>
      </c>
      <c r="L1" s="284"/>
      <c r="M1" s="284"/>
      <c r="N1" s="284" t="s">
        <v>2</v>
      </c>
      <c r="O1" s="284"/>
      <c r="P1" s="284"/>
      <c r="Q1" s="285" t="s">
        <v>3</v>
      </c>
    </row>
    <row r="2" spans="1:19" s="1" customFormat="1" x14ac:dyDescent="0.3">
      <c r="A2" s="279"/>
      <c r="B2" s="279"/>
      <c r="C2" s="279"/>
      <c r="D2" s="280"/>
      <c r="E2" s="287">
        <v>610</v>
      </c>
      <c r="F2" s="273">
        <v>620</v>
      </c>
      <c r="G2" s="273">
        <v>630</v>
      </c>
      <c r="H2" s="273">
        <v>640</v>
      </c>
      <c r="I2" s="273">
        <v>650</v>
      </c>
      <c r="J2" s="273" t="s">
        <v>4</v>
      </c>
      <c r="K2" s="273">
        <v>710</v>
      </c>
      <c r="L2" s="273">
        <v>720</v>
      </c>
      <c r="M2" s="273" t="s">
        <v>4</v>
      </c>
      <c r="N2" s="273">
        <v>810</v>
      </c>
      <c r="O2" s="273">
        <v>820</v>
      </c>
      <c r="P2" s="273" t="s">
        <v>4</v>
      </c>
      <c r="Q2" s="286"/>
    </row>
    <row r="3" spans="1:19" s="1" customFormat="1" ht="15" thickBot="1" x14ac:dyDescent="0.35">
      <c r="A3" s="281"/>
      <c r="B3" s="281"/>
      <c r="C3" s="281"/>
      <c r="D3" s="282"/>
      <c r="E3" s="288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" t="s">
        <v>5</v>
      </c>
    </row>
    <row r="4" spans="1:19" ht="14.4" x14ac:dyDescent="0.3">
      <c r="A4" s="275" t="s">
        <v>311</v>
      </c>
      <c r="B4" s="276"/>
      <c r="C4" s="265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" thickBot="1" x14ac:dyDescent="0.35">
      <c r="A5" s="277"/>
      <c r="B5" s="278"/>
      <c r="C5" s="266"/>
      <c r="D5" s="11" t="s">
        <v>5</v>
      </c>
      <c r="E5" s="12">
        <f t="shared" si="0"/>
        <v>63882.240000000005</v>
      </c>
      <c r="F5" s="13">
        <f t="shared" si="0"/>
        <v>23141.260000000002</v>
      </c>
      <c r="G5" s="13">
        <f t="shared" si="0"/>
        <v>91421.86</v>
      </c>
      <c r="H5" s="13">
        <f t="shared" si="0"/>
        <v>1266.72</v>
      </c>
      <c r="I5" s="13">
        <f t="shared" si="0"/>
        <v>1492.53</v>
      </c>
      <c r="J5" s="13">
        <f t="shared" si="1"/>
        <v>181204.61</v>
      </c>
      <c r="K5" s="13">
        <f>K7+K40+K59+K86+K97+K110+K117+K136+K149+K160+K191+K232+K257+K278</f>
        <v>3697.12</v>
      </c>
      <c r="L5" s="13">
        <f>L7+L40+L59+L86+L97+L110+L117+L136+L149+L160+L191+L232+L257+L278</f>
        <v>0</v>
      </c>
      <c r="M5" s="13">
        <f>SUM(K5:L5)</f>
        <v>3697.12</v>
      </c>
      <c r="N5" s="13">
        <f>N7+N40+N59+N86+N97+N110+N117+N136+N149+N160+N191+N232+N257+N278</f>
        <v>0</v>
      </c>
      <c r="O5" s="13">
        <f>O7+O40+O59+O86+O97+O110+O117+O136+O149+O160+O191+O232+O257+O278</f>
        <v>16150</v>
      </c>
      <c r="P5" s="14">
        <f>SUM(N5:O5)</f>
        <v>16150</v>
      </c>
      <c r="Q5" s="15">
        <f>P5+M5+J5</f>
        <v>201051.72999999998</v>
      </c>
    </row>
    <row r="6" spans="1:19" x14ac:dyDescent="0.3">
      <c r="A6" s="261" t="s">
        <v>8</v>
      </c>
      <c r="B6" s="262"/>
      <c r="C6" s="265" t="s">
        <v>9</v>
      </c>
      <c r="D6" s="259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263"/>
      <c r="B7" s="264"/>
      <c r="C7" s="266"/>
      <c r="D7" s="260"/>
      <c r="E7" s="21">
        <f t="shared" si="2"/>
        <v>2301.63</v>
      </c>
      <c r="F7" s="22">
        <f t="shared" si="2"/>
        <v>1323.75</v>
      </c>
      <c r="G7" s="22">
        <f t="shared" si="2"/>
        <v>1774.44</v>
      </c>
      <c r="H7" s="22">
        <f t="shared" si="2"/>
        <v>699.11</v>
      </c>
      <c r="I7" s="22">
        <f t="shared" si="2"/>
        <v>0</v>
      </c>
      <c r="J7" s="23">
        <f t="shared" si="1"/>
        <v>6098.9299999999994</v>
      </c>
      <c r="K7" s="21">
        <f>K9+K15+K17+K19+K21+K23+K35+K37</f>
        <v>3000</v>
      </c>
      <c r="L7" s="22">
        <f>L9+L15+L17+L19+L21+L23+L35+L37</f>
        <v>0</v>
      </c>
      <c r="M7" s="23">
        <f t="shared" si="3"/>
        <v>3000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9098.93</v>
      </c>
    </row>
    <row r="8" spans="1:19" x14ac:dyDescent="0.3">
      <c r="A8" s="250" t="s">
        <v>10</v>
      </c>
      <c r="B8" s="250"/>
      <c r="C8" s="252" t="s">
        <v>11</v>
      </c>
      <c r="D8" s="26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5"/>
      <c r="B9" s="255"/>
      <c r="C9" s="257"/>
      <c r="D9" s="268"/>
      <c r="E9" s="31">
        <f>E11+E13</f>
        <v>2301.63</v>
      </c>
      <c r="F9" s="32">
        <f>F11+F13</f>
        <v>1323.75</v>
      </c>
      <c r="G9" s="32">
        <f t="shared" si="4"/>
        <v>1774.44</v>
      </c>
      <c r="H9" s="32">
        <f t="shared" si="4"/>
        <v>0</v>
      </c>
      <c r="I9" s="32">
        <f t="shared" si="4"/>
        <v>0</v>
      </c>
      <c r="J9" s="33">
        <f t="shared" si="1"/>
        <v>5399.82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5399.82</v>
      </c>
    </row>
    <row r="10" spans="1:19" x14ac:dyDescent="0.3">
      <c r="A10" s="255"/>
      <c r="B10" s="255" t="s">
        <v>12</v>
      </c>
      <c r="C10" s="257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5"/>
      <c r="B11" s="255"/>
      <c r="C11" s="257"/>
      <c r="D11" s="36"/>
      <c r="E11" s="42">
        <v>2301.63</v>
      </c>
      <c r="F11" s="43">
        <v>804.98</v>
      </c>
      <c r="G11" s="43">
        <v>179.9</v>
      </c>
      <c r="H11" s="43">
        <v>0</v>
      </c>
      <c r="I11" s="43"/>
      <c r="J11" s="33">
        <f t="shared" si="7"/>
        <v>3286.51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3286.51</v>
      </c>
    </row>
    <row r="12" spans="1:19" x14ac:dyDescent="0.3">
      <c r="A12" s="255"/>
      <c r="B12" s="255" t="s">
        <v>14</v>
      </c>
      <c r="C12" s="257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5"/>
      <c r="B13" s="255"/>
      <c r="C13" s="257"/>
      <c r="D13" s="36"/>
      <c r="E13" s="42"/>
      <c r="F13" s="43">
        <v>518.77</v>
      </c>
      <c r="G13" s="43">
        <v>1594.54</v>
      </c>
      <c r="H13" s="43"/>
      <c r="I13" s="43"/>
      <c r="J13" s="33">
        <f t="shared" si="7"/>
        <v>2113.31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2113.31</v>
      </c>
    </row>
    <row r="14" spans="1:19" x14ac:dyDescent="0.3">
      <c r="A14" s="255" t="s">
        <v>16</v>
      </c>
      <c r="B14" s="255"/>
      <c r="C14" s="257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5"/>
      <c r="B15" s="255"/>
      <c r="C15" s="257"/>
      <c r="D15" s="36"/>
      <c r="E15" s="42"/>
      <c r="F15" s="43"/>
      <c r="G15" s="43"/>
      <c r="H15" s="43">
        <v>699.11</v>
      </c>
      <c r="I15" s="43"/>
      <c r="J15" s="33">
        <f t="shared" si="7"/>
        <v>699.11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699.11</v>
      </c>
    </row>
    <row r="16" spans="1:19" x14ac:dyDescent="0.3">
      <c r="A16" s="255" t="s">
        <v>19</v>
      </c>
      <c r="B16" s="255"/>
      <c r="C16" s="257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255"/>
      <c r="B17" s="255"/>
      <c r="C17" s="257"/>
      <c r="D17" s="36"/>
      <c r="E17" s="42"/>
      <c r="F17" s="43"/>
      <c r="G17" s="43"/>
      <c r="H17" s="43">
        <v>0</v>
      </c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255" t="s">
        <v>19</v>
      </c>
      <c r="B18" s="255"/>
      <c r="C18" s="257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5"/>
      <c r="B19" s="255"/>
      <c r="C19" s="257"/>
      <c r="D19" s="36"/>
      <c r="E19" s="42"/>
      <c r="F19" s="43"/>
      <c r="G19" s="43"/>
      <c r="H19" s="43">
        <v>0</v>
      </c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255" t="s">
        <v>24</v>
      </c>
      <c r="B20" s="255"/>
      <c r="C20" s="257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3">
      <c r="A21" s="255"/>
      <c r="B21" s="255"/>
      <c r="C21" s="257"/>
      <c r="D21" s="36"/>
      <c r="E21" s="42"/>
      <c r="F21" s="43"/>
      <c r="G21" s="43">
        <v>0</v>
      </c>
      <c r="H21" s="43"/>
      <c r="I21" s="43"/>
      <c r="J21" s="33">
        <f t="shared" si="7"/>
        <v>0</v>
      </c>
      <c r="K21" s="42">
        <v>3000</v>
      </c>
      <c r="L21" s="43"/>
      <c r="M21" s="33">
        <f t="shared" si="3"/>
        <v>3000</v>
      </c>
      <c r="N21" s="42"/>
      <c r="O21" s="43"/>
      <c r="P21" s="34">
        <f t="shared" si="5"/>
        <v>0</v>
      </c>
      <c r="Q21" s="35">
        <f t="shared" si="6"/>
        <v>3000</v>
      </c>
    </row>
    <row r="22" spans="1:17" x14ac:dyDescent="0.3">
      <c r="A22" s="255" t="s">
        <v>27</v>
      </c>
      <c r="B22" s="255"/>
      <c r="C22" s="257" t="s">
        <v>28</v>
      </c>
      <c r="D22" s="268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255"/>
      <c r="B23" s="255"/>
      <c r="C23" s="257"/>
      <c r="D23" s="268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255"/>
      <c r="B24" s="255" t="s">
        <v>29</v>
      </c>
      <c r="C24" s="257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255"/>
      <c r="B25" s="255"/>
      <c r="C25" s="257"/>
      <c r="D25" s="36"/>
      <c r="E25" s="42"/>
      <c r="F25" s="43"/>
      <c r="G25" s="43">
        <v>0</v>
      </c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255"/>
      <c r="B26" s="255" t="s">
        <v>32</v>
      </c>
      <c r="C26" s="257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255"/>
      <c r="B27" s="255"/>
      <c r="C27" s="257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5"/>
      <c r="B28" s="255" t="s">
        <v>32</v>
      </c>
      <c r="C28" s="251" t="s">
        <v>295</v>
      </c>
      <c r="D28" s="268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255"/>
      <c r="B29" s="255"/>
      <c r="C29" s="252"/>
      <c r="D29" s="268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t="13.8" hidden="1" customHeight="1" x14ac:dyDescent="0.3">
      <c r="A30" s="255"/>
      <c r="B30" s="255" t="s">
        <v>316</v>
      </c>
      <c r="C30" s="257" t="s">
        <v>317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255"/>
      <c r="B31" s="255"/>
      <c r="C31" s="257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5"/>
      <c r="B32" s="255" t="s">
        <v>296</v>
      </c>
      <c r="C32" s="257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5"/>
      <c r="B33" s="255"/>
      <c r="C33" s="257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3">
      <c r="A34" s="255" t="s">
        <v>34</v>
      </c>
      <c r="B34" s="255"/>
      <c r="C34" s="257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3">
      <c r="A35" s="255"/>
      <c r="B35" s="255"/>
      <c r="C35" s="257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5" t="s">
        <v>36</v>
      </c>
      <c r="B36" s="255"/>
      <c r="C36" s="257" t="s">
        <v>37</v>
      </c>
      <c r="D36" s="268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5"/>
      <c r="B37" s="255"/>
      <c r="C37" s="257"/>
      <c r="D37" s="268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1" t="s">
        <v>38</v>
      </c>
      <c r="B39" s="262"/>
      <c r="C39" s="265" t="s">
        <v>39</v>
      </c>
      <c r="D39" s="259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263"/>
      <c r="B40" s="264"/>
      <c r="C40" s="266"/>
      <c r="D40" s="260"/>
      <c r="E40" s="21">
        <f>E42+E44+E50+E52+E54+E56</f>
        <v>0</v>
      </c>
      <c r="F40" s="22">
        <f t="shared" si="10"/>
        <v>19.55</v>
      </c>
      <c r="G40" s="22">
        <f t="shared" si="10"/>
        <v>339.59</v>
      </c>
      <c r="H40" s="22">
        <f t="shared" si="10"/>
        <v>0</v>
      </c>
      <c r="I40" s="22">
        <f t="shared" si="10"/>
        <v>0</v>
      </c>
      <c r="J40" s="24">
        <f t="shared" si="11"/>
        <v>359.14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359.14</v>
      </c>
    </row>
    <row r="41" spans="1:17" x14ac:dyDescent="0.3">
      <c r="A41" s="250" t="s">
        <v>40</v>
      </c>
      <c r="B41" s="250"/>
      <c r="C41" s="252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5"/>
      <c r="B42" s="255"/>
      <c r="C42" s="257"/>
      <c r="D42" s="36"/>
      <c r="E42" s="42"/>
      <c r="F42" s="43"/>
      <c r="G42" s="43">
        <v>0</v>
      </c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255" t="s">
        <v>43</v>
      </c>
      <c r="B43" s="255"/>
      <c r="C43" s="257" t="s">
        <v>44</v>
      </c>
      <c r="D43" s="268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5"/>
      <c r="B44" s="255"/>
      <c r="C44" s="257"/>
      <c r="D44" s="268"/>
      <c r="E44" s="42"/>
      <c r="F44" s="43">
        <v>19.55</v>
      </c>
      <c r="G44" s="43">
        <v>100</v>
      </c>
      <c r="H44" s="43"/>
      <c r="I44" s="43"/>
      <c r="J44" s="34">
        <f t="shared" si="11"/>
        <v>119.55</v>
      </c>
      <c r="K44" s="42"/>
      <c r="L44" s="43"/>
      <c r="M44" s="34"/>
      <c r="N44" s="42"/>
      <c r="O44" s="43"/>
      <c r="P44" s="34"/>
      <c r="Q44" s="35">
        <f t="shared" si="14"/>
        <v>119.55</v>
      </c>
    </row>
    <row r="45" spans="1:17" hidden="1" x14ac:dyDescent="0.3">
      <c r="A45" s="255"/>
      <c r="B45" s="255" t="s">
        <v>45</v>
      </c>
      <c r="C45" s="257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255"/>
      <c r="B46" s="255"/>
      <c r="C46" s="257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255"/>
      <c r="B47" s="255" t="s">
        <v>47</v>
      </c>
      <c r="C47" s="257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255"/>
      <c r="B48" s="255"/>
      <c r="C48" s="257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5" t="s">
        <v>49</v>
      </c>
      <c r="B49" s="255"/>
      <c r="C49" s="257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5"/>
      <c r="B50" s="255"/>
      <c r="C50" s="257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255" t="s">
        <v>49</v>
      </c>
      <c r="B51" s="255"/>
      <c r="C51" s="257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255"/>
      <c r="B52" s="255"/>
      <c r="C52" s="257"/>
      <c r="D52" s="36"/>
      <c r="E52" s="42"/>
      <c r="F52" s="43"/>
      <c r="G52" s="43">
        <v>159.91999999999999</v>
      </c>
      <c r="H52" s="43"/>
      <c r="I52" s="43"/>
      <c r="J52" s="34">
        <f t="shared" si="11"/>
        <v>159.91999999999999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159.91999999999999</v>
      </c>
    </row>
    <row r="53" spans="1:17" x14ac:dyDescent="0.3">
      <c r="A53" s="255" t="s">
        <v>53</v>
      </c>
      <c r="B53" s="255"/>
      <c r="C53" s="257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255"/>
      <c r="B54" s="255"/>
      <c r="C54" s="257"/>
      <c r="D54" s="36"/>
      <c r="E54" s="42"/>
      <c r="F54" s="43"/>
      <c r="G54" s="43">
        <v>79.67</v>
      </c>
      <c r="H54" s="43"/>
      <c r="I54" s="43"/>
      <c r="J54" s="34">
        <f t="shared" si="11"/>
        <v>79.67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79.67</v>
      </c>
    </row>
    <row r="55" spans="1:17" x14ac:dyDescent="0.3">
      <c r="A55" s="255" t="s">
        <v>55</v>
      </c>
      <c r="B55" s="255"/>
      <c r="C55" s="257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56"/>
      <c r="B56" s="256"/>
      <c r="C56" s="258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1" t="s">
        <v>58</v>
      </c>
      <c r="B58" s="262"/>
      <c r="C58" s="265" t="s">
        <v>59</v>
      </c>
      <c r="D58" s="259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64712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7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75872</v>
      </c>
    </row>
    <row r="59" spans="1:17" ht="14.4" thickBot="1" x14ac:dyDescent="0.35">
      <c r="A59" s="263"/>
      <c r="B59" s="264"/>
      <c r="C59" s="266"/>
      <c r="D59" s="260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5014.0199999999995</v>
      </c>
      <c r="H59" s="22">
        <f>H61+H63+H65+H69+H71+H73+H75+H77+H79+H81+H83</f>
        <v>0.09</v>
      </c>
      <c r="I59" s="22">
        <f>I61+I63+I65+I69+I71+I73+I75+I77+I79+I81+I83</f>
        <v>0</v>
      </c>
      <c r="J59" s="24">
        <f t="shared" si="16"/>
        <v>5014.1099999999997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147.13999999999999</v>
      </c>
      <c r="P59" s="24">
        <f t="shared" si="18"/>
        <v>147.13999999999999</v>
      </c>
      <c r="Q59" s="25">
        <f t="shared" si="19"/>
        <v>5161.25</v>
      </c>
    </row>
    <row r="60" spans="1:17" x14ac:dyDescent="0.3">
      <c r="A60" s="250" t="s">
        <v>60</v>
      </c>
      <c r="B60" s="250"/>
      <c r="C60" s="252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5"/>
      <c r="B61" s="255"/>
      <c r="C61" s="257"/>
      <c r="D61" s="36"/>
      <c r="E61" s="42"/>
      <c r="F61" s="43"/>
      <c r="G61" s="43">
        <v>1019.92</v>
      </c>
      <c r="H61" s="43"/>
      <c r="I61" s="43"/>
      <c r="J61" s="34">
        <f t="shared" si="16"/>
        <v>1019.92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1019.92</v>
      </c>
    </row>
    <row r="62" spans="1:17" x14ac:dyDescent="0.3">
      <c r="A62" s="255" t="s">
        <v>61</v>
      </c>
      <c r="B62" s="255"/>
      <c r="C62" s="257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27221</v>
      </c>
    </row>
    <row r="63" spans="1:17" x14ac:dyDescent="0.3">
      <c r="A63" s="255"/>
      <c r="B63" s="255"/>
      <c r="C63" s="257"/>
      <c r="D63" s="36"/>
      <c r="E63" s="42"/>
      <c r="F63" s="43"/>
      <c r="G63" s="43">
        <v>1879.63</v>
      </c>
      <c r="H63" s="43"/>
      <c r="I63" s="43"/>
      <c r="J63" s="34">
        <f t="shared" si="16"/>
        <v>1879.63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1879.63</v>
      </c>
    </row>
    <row r="64" spans="1:17" x14ac:dyDescent="0.3">
      <c r="A64" s="255" t="s">
        <v>63</v>
      </c>
      <c r="B64" s="255"/>
      <c r="C64" s="257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5"/>
      <c r="B65" s="255"/>
      <c r="C65" s="257"/>
      <c r="D65" s="36"/>
      <c r="E65" s="42"/>
      <c r="F65" s="43"/>
      <c r="G65" s="43">
        <v>0</v>
      </c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</row>
    <row r="66" spans="1:17" x14ac:dyDescent="0.3">
      <c r="A66" s="255" t="s">
        <v>63</v>
      </c>
      <c r="B66" s="255"/>
      <c r="C66" s="257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8"/>
        <v>0</v>
      </c>
      <c r="Q66" s="41">
        <f t="shared" si="19"/>
        <v>3000</v>
      </c>
    </row>
    <row r="67" spans="1:17" x14ac:dyDescent="0.3">
      <c r="A67" s="255"/>
      <c r="B67" s="255"/>
      <c r="C67" s="257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x14ac:dyDescent="0.3">
      <c r="A68" s="255" t="s">
        <v>63</v>
      </c>
      <c r="B68" s="255"/>
      <c r="C68" s="257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5601</v>
      </c>
    </row>
    <row r="69" spans="1:17" x14ac:dyDescent="0.3">
      <c r="A69" s="255"/>
      <c r="B69" s="255"/>
      <c r="C69" s="257"/>
      <c r="D69" s="36"/>
      <c r="E69" s="42"/>
      <c r="F69" s="43"/>
      <c r="G69" s="43">
        <v>189.5</v>
      </c>
      <c r="H69" s="43"/>
      <c r="I69" s="43"/>
      <c r="J69" s="34">
        <f t="shared" si="16"/>
        <v>189.5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189.5</v>
      </c>
    </row>
    <row r="70" spans="1:17" hidden="1" x14ac:dyDescent="0.3">
      <c r="A70" s="255" t="s">
        <v>63</v>
      </c>
      <c r="B70" s="255"/>
      <c r="C70" s="257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idden="1" x14ac:dyDescent="0.3">
      <c r="A71" s="255"/>
      <c r="B71" s="255"/>
      <c r="C71" s="257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49" t="s">
        <v>63</v>
      </c>
      <c r="B72" s="249"/>
      <c r="C72" s="251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8"/>
        <v>0</v>
      </c>
      <c r="Q72" s="41">
        <f t="shared" si="19"/>
        <v>6000</v>
      </c>
    </row>
    <row r="73" spans="1:17" x14ac:dyDescent="0.3">
      <c r="A73" s="250"/>
      <c r="B73" s="250"/>
      <c r="C73" s="252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0</v>
      </c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x14ac:dyDescent="0.3">
      <c r="A74" s="255" t="s">
        <v>65</v>
      </c>
      <c r="B74" s="255"/>
      <c r="C74" s="257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5"/>
      <c r="B75" s="255"/>
      <c r="C75" s="257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5" t="s">
        <v>68</v>
      </c>
      <c r="B76" s="255"/>
      <c r="C76" s="257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100</v>
      </c>
    </row>
    <row r="77" spans="1:17" x14ac:dyDescent="0.3">
      <c r="A77" s="255"/>
      <c r="B77" s="255"/>
      <c r="C77" s="257"/>
      <c r="D77" s="36"/>
      <c r="E77" s="42"/>
      <c r="F77" s="43"/>
      <c r="G77" s="43">
        <v>0</v>
      </c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</row>
    <row r="78" spans="1:17" x14ac:dyDescent="0.3">
      <c r="A78" s="255" t="s">
        <v>70</v>
      </c>
      <c r="B78" s="255"/>
      <c r="C78" s="257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14167</v>
      </c>
    </row>
    <row r="79" spans="1:17" x14ac:dyDescent="0.3">
      <c r="A79" s="255"/>
      <c r="B79" s="255"/>
      <c r="C79" s="257"/>
      <c r="D79" s="36"/>
      <c r="E79" s="42"/>
      <c r="F79" s="43"/>
      <c r="G79" s="43">
        <v>1741.57</v>
      </c>
      <c r="H79" s="43">
        <v>0.09</v>
      </c>
      <c r="I79" s="43"/>
      <c r="J79" s="34">
        <f t="shared" si="16"/>
        <v>1741.6599999999999</v>
      </c>
      <c r="K79" s="55"/>
      <c r="L79" s="43"/>
      <c r="M79" s="34">
        <f t="shared" si="17"/>
        <v>0</v>
      </c>
      <c r="N79" s="55"/>
      <c r="O79" s="43">
        <v>147.13999999999999</v>
      </c>
      <c r="P79" s="34">
        <f t="shared" si="18"/>
        <v>147.13999999999999</v>
      </c>
      <c r="Q79" s="35">
        <f t="shared" si="19"/>
        <v>1888.7999999999997</v>
      </c>
    </row>
    <row r="80" spans="1:17" x14ac:dyDescent="0.3">
      <c r="A80" s="255" t="s">
        <v>70</v>
      </c>
      <c r="B80" s="255"/>
      <c r="C80" s="257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3100</v>
      </c>
    </row>
    <row r="81" spans="1:17" x14ac:dyDescent="0.3">
      <c r="A81" s="255"/>
      <c r="B81" s="255"/>
      <c r="C81" s="257" t="s">
        <v>74</v>
      </c>
      <c r="D81" s="36"/>
      <c r="E81" s="42"/>
      <c r="F81" s="43"/>
      <c r="G81" s="43">
        <v>183.4</v>
      </c>
      <c r="H81" s="43"/>
      <c r="I81" s="43"/>
      <c r="J81" s="34">
        <f t="shared" si="16"/>
        <v>183.4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183.4</v>
      </c>
    </row>
    <row r="82" spans="1:17" hidden="1" x14ac:dyDescent="0.3">
      <c r="A82" s="255" t="s">
        <v>70</v>
      </c>
      <c r="B82" s="255"/>
      <c r="C82" s="257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thickBot="1" x14ac:dyDescent="0.35">
      <c r="A83" s="256"/>
      <c r="B83" s="256"/>
      <c r="C83" s="258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1" t="s">
        <v>75</v>
      </c>
      <c r="B85" s="262"/>
      <c r="C85" s="265" t="s">
        <v>76</v>
      </c>
      <c r="D85" s="259"/>
      <c r="E85" s="16">
        <f t="shared" ref="E85:I86" si="20">E87+D89+E91+E93</f>
        <v>4315</v>
      </c>
      <c r="F85" s="17">
        <f t="shared" si="20"/>
        <v>2960</v>
      </c>
      <c r="G85" s="17">
        <f t="shared" si="20"/>
        <v>11566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18849</v>
      </c>
    </row>
    <row r="86" spans="1:17" ht="14.4" thickBot="1" x14ac:dyDescent="0.35">
      <c r="A86" s="263"/>
      <c r="B86" s="264"/>
      <c r="C86" s="266"/>
      <c r="D86" s="260"/>
      <c r="E86" s="21">
        <f t="shared" si="20"/>
        <v>0</v>
      </c>
      <c r="F86" s="22">
        <f t="shared" si="20"/>
        <v>158.41</v>
      </c>
      <c r="G86" s="22">
        <f t="shared" si="20"/>
        <v>513.1</v>
      </c>
      <c r="H86" s="22">
        <f t="shared" si="20"/>
        <v>0</v>
      </c>
      <c r="I86" s="22">
        <f t="shared" si="20"/>
        <v>0</v>
      </c>
      <c r="J86" s="24">
        <f t="shared" si="21"/>
        <v>671.51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671.51</v>
      </c>
    </row>
    <row r="87" spans="1:17" x14ac:dyDescent="0.3">
      <c r="A87" s="250" t="s">
        <v>77</v>
      </c>
      <c r="B87" s="250"/>
      <c r="C87" s="252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1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5205</v>
      </c>
    </row>
    <row r="88" spans="1:17" x14ac:dyDescent="0.3">
      <c r="A88" s="255"/>
      <c r="B88" s="255"/>
      <c r="C88" s="257"/>
      <c r="D88" s="36"/>
      <c r="E88" s="42">
        <v>0</v>
      </c>
      <c r="F88" s="43">
        <v>0</v>
      </c>
      <c r="G88" s="43">
        <v>0</v>
      </c>
      <c r="H88" s="43">
        <v>0</v>
      </c>
      <c r="I88" s="43"/>
      <c r="J88" s="34">
        <f t="shared" si="21"/>
        <v>0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0</v>
      </c>
    </row>
    <row r="89" spans="1:17" hidden="1" x14ac:dyDescent="0.3">
      <c r="A89" s="249" t="s">
        <v>77</v>
      </c>
      <c r="B89" s="249"/>
      <c r="C89" s="251" t="s">
        <v>80</v>
      </c>
      <c r="D89" s="68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0"/>
      <c r="B90" s="250"/>
      <c r="C90" s="252"/>
      <c r="D90" s="68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5" t="s">
        <v>81</v>
      </c>
      <c r="B91" s="255"/>
      <c r="C91" s="257" t="s">
        <v>82</v>
      </c>
      <c r="D91" s="268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1709</v>
      </c>
    </row>
    <row r="92" spans="1:17" x14ac:dyDescent="0.3">
      <c r="A92" s="255"/>
      <c r="B92" s="255"/>
      <c r="C92" s="257"/>
      <c r="D92" s="268"/>
      <c r="E92" s="42">
        <v>0</v>
      </c>
      <c r="F92" s="43">
        <v>0</v>
      </c>
      <c r="G92" s="43">
        <v>0</v>
      </c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0</v>
      </c>
    </row>
    <row r="93" spans="1:17" x14ac:dyDescent="0.3">
      <c r="A93" s="255" t="s">
        <v>83</v>
      </c>
      <c r="B93" s="255"/>
      <c r="C93" s="257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56"/>
      <c r="B94" s="256"/>
      <c r="C94" s="258"/>
      <c r="D94" s="50"/>
      <c r="E94" s="51"/>
      <c r="F94" s="45">
        <v>158.41</v>
      </c>
      <c r="G94" s="45">
        <v>513.1</v>
      </c>
      <c r="H94" s="45"/>
      <c r="I94" s="45"/>
      <c r="J94" s="24">
        <f t="shared" si="21"/>
        <v>671.51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671.51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1" t="s">
        <v>85</v>
      </c>
      <c r="B96" s="262"/>
      <c r="C96" s="265" t="s">
        <v>86</v>
      </c>
      <c r="D96" s="259"/>
      <c r="E96" s="16">
        <f t="shared" ref="E96:I97" si="25">E98+E100+E102+E104+E106</f>
        <v>78618</v>
      </c>
      <c r="F96" s="17">
        <f t="shared" si="25"/>
        <v>27747</v>
      </c>
      <c r="G96" s="17">
        <f t="shared" si="25"/>
        <v>33295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27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139933</v>
      </c>
    </row>
    <row r="97" spans="1:17" ht="14.4" thickBot="1" x14ac:dyDescent="0.35">
      <c r="A97" s="263"/>
      <c r="B97" s="264"/>
      <c r="C97" s="266"/>
      <c r="D97" s="260"/>
      <c r="E97" s="21">
        <f t="shared" si="25"/>
        <v>6032.0399999999991</v>
      </c>
      <c r="F97" s="22">
        <f t="shared" si="25"/>
        <v>2126.8900000000003</v>
      </c>
      <c r="G97" s="22">
        <f t="shared" si="25"/>
        <v>1549.18</v>
      </c>
      <c r="H97" s="22">
        <f t="shared" si="25"/>
        <v>0</v>
      </c>
      <c r="I97" s="22">
        <f t="shared" si="25"/>
        <v>0</v>
      </c>
      <c r="J97" s="24">
        <f t="shared" si="26"/>
        <v>9708.1099999999988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9708.1099999999988</v>
      </c>
    </row>
    <row r="98" spans="1:17" x14ac:dyDescent="0.3">
      <c r="A98" s="250" t="s">
        <v>87</v>
      </c>
      <c r="B98" s="250"/>
      <c r="C98" s="252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5"/>
      <c r="B99" s="255"/>
      <c r="C99" s="257"/>
      <c r="D99" s="36"/>
      <c r="E99" s="42">
        <v>4390.7299999999996</v>
      </c>
      <c r="F99" s="43">
        <v>1546.67</v>
      </c>
      <c r="G99" s="43">
        <v>481.07</v>
      </c>
      <c r="H99" s="43">
        <v>0</v>
      </c>
      <c r="I99" s="43"/>
      <c r="J99" s="34">
        <f t="shared" si="26"/>
        <v>6418.4699999999993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6418.4699999999993</v>
      </c>
    </row>
    <row r="100" spans="1:17" x14ac:dyDescent="0.3">
      <c r="A100" s="255" t="s">
        <v>89</v>
      </c>
      <c r="B100" s="255"/>
      <c r="C100" s="257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5"/>
      <c r="B101" s="255"/>
      <c r="C101" s="257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5" t="s">
        <v>91</v>
      </c>
      <c r="B102" s="255"/>
      <c r="C102" s="257" t="s">
        <v>255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26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8"/>
        <v>0</v>
      </c>
      <c r="Q102" s="41">
        <f t="shared" si="29"/>
        <v>23876</v>
      </c>
    </row>
    <row r="103" spans="1:17" x14ac:dyDescent="0.3">
      <c r="A103" s="255"/>
      <c r="B103" s="255"/>
      <c r="C103" s="257"/>
      <c r="D103" s="36"/>
      <c r="E103" s="42">
        <v>1641.31</v>
      </c>
      <c r="F103" s="43">
        <v>491.46</v>
      </c>
      <c r="G103" s="43">
        <v>151.12</v>
      </c>
      <c r="H103" s="43">
        <v>0</v>
      </c>
      <c r="I103" s="43"/>
      <c r="J103" s="34">
        <f t="shared" si="26"/>
        <v>2283.89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2283.89</v>
      </c>
    </row>
    <row r="104" spans="1:17" x14ac:dyDescent="0.3">
      <c r="A104" s="255" t="s">
        <v>92</v>
      </c>
      <c r="B104" s="255"/>
      <c r="C104" s="257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26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581</v>
      </c>
    </row>
    <row r="105" spans="1:17" x14ac:dyDescent="0.3">
      <c r="A105" s="255"/>
      <c r="B105" s="255"/>
      <c r="C105" s="257"/>
      <c r="D105" s="36"/>
      <c r="E105" s="42"/>
      <c r="F105" s="43">
        <v>18.86</v>
      </c>
      <c r="G105" s="43">
        <v>54</v>
      </c>
      <c r="H105" s="43"/>
      <c r="I105" s="43"/>
      <c r="J105" s="34">
        <f t="shared" si="26"/>
        <v>72.86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72.86</v>
      </c>
    </row>
    <row r="106" spans="1:17" x14ac:dyDescent="0.3">
      <c r="A106" s="255" t="s">
        <v>95</v>
      </c>
      <c r="B106" s="255"/>
      <c r="C106" s="257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26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15590</v>
      </c>
    </row>
    <row r="107" spans="1:17" ht="14.4" thickBot="1" x14ac:dyDescent="0.35">
      <c r="A107" s="255"/>
      <c r="B107" s="255"/>
      <c r="C107" s="257"/>
      <c r="D107" s="36"/>
      <c r="E107" s="51"/>
      <c r="F107" s="45">
        <v>69.900000000000006</v>
      </c>
      <c r="G107" s="45">
        <v>862.99</v>
      </c>
      <c r="H107" s="45"/>
      <c r="I107" s="45"/>
      <c r="J107" s="24">
        <f t="shared" si="26"/>
        <v>932.89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932.89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1" t="s">
        <v>98</v>
      </c>
      <c r="B109" s="262"/>
      <c r="C109" s="265" t="s">
        <v>99</v>
      </c>
      <c r="D109" s="259"/>
      <c r="E109" s="16">
        <f>E111+E113</f>
        <v>0</v>
      </c>
      <c r="F109" s="17">
        <f t="shared" ref="E109:I110" si="30">F111+F113</f>
        <v>0</v>
      </c>
      <c r="G109" s="17">
        <f t="shared" si="30"/>
        <v>342240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3">SUM(N109:O109)</f>
        <v>0</v>
      </c>
      <c r="Q109" s="20">
        <f t="shared" ref="Q109:Q114" si="34">P109+M109+J109</f>
        <v>884321</v>
      </c>
    </row>
    <row r="110" spans="1:17" ht="14.4" thickBot="1" x14ac:dyDescent="0.35">
      <c r="A110" s="263"/>
      <c r="B110" s="264"/>
      <c r="C110" s="266"/>
      <c r="D110" s="260"/>
      <c r="E110" s="21">
        <f t="shared" si="30"/>
        <v>0</v>
      </c>
      <c r="F110" s="22">
        <f t="shared" si="30"/>
        <v>0</v>
      </c>
      <c r="G110" s="22">
        <f t="shared" si="30"/>
        <v>16274.24</v>
      </c>
      <c r="H110" s="22">
        <f t="shared" si="30"/>
        <v>0</v>
      </c>
      <c r="I110" s="22">
        <f t="shared" si="30"/>
        <v>0</v>
      </c>
      <c r="J110" s="24">
        <f t="shared" si="31"/>
        <v>16274.24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16274.24</v>
      </c>
    </row>
    <row r="111" spans="1:17" x14ac:dyDescent="0.3">
      <c r="A111" s="250" t="s">
        <v>100</v>
      </c>
      <c r="B111" s="250"/>
      <c r="C111" s="252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3"/>
        <v>0</v>
      </c>
      <c r="Q111" s="30">
        <f t="shared" si="34"/>
        <v>882221</v>
      </c>
    </row>
    <row r="112" spans="1:17" x14ac:dyDescent="0.3">
      <c r="A112" s="255"/>
      <c r="B112" s="255"/>
      <c r="C112" s="257"/>
      <c r="D112" s="36"/>
      <c r="E112" s="42"/>
      <c r="F112" s="43"/>
      <c r="G112" s="43">
        <v>16170.07</v>
      </c>
      <c r="H112" s="43"/>
      <c r="I112" s="43"/>
      <c r="J112" s="34">
        <f t="shared" si="31"/>
        <v>16170.07</v>
      </c>
      <c r="K112" s="42">
        <v>0</v>
      </c>
      <c r="L112" s="43"/>
      <c r="M112" s="34">
        <f t="shared" si="32"/>
        <v>0</v>
      </c>
      <c r="N112" s="55"/>
      <c r="O112" s="43"/>
      <c r="P112" s="34">
        <f t="shared" si="33"/>
        <v>0</v>
      </c>
      <c r="Q112" s="35">
        <f t="shared" si="34"/>
        <v>16170.07</v>
      </c>
    </row>
    <row r="113" spans="1:17" x14ac:dyDescent="0.3">
      <c r="A113" s="255" t="s">
        <v>102</v>
      </c>
      <c r="B113" s="255"/>
      <c r="C113" s="257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2100</v>
      </c>
    </row>
    <row r="114" spans="1:17" ht="14.4" thickBot="1" x14ac:dyDescent="0.35">
      <c r="A114" s="256"/>
      <c r="B114" s="256"/>
      <c r="C114" s="258"/>
      <c r="D114" s="50"/>
      <c r="E114" s="51"/>
      <c r="F114" s="45"/>
      <c r="G114" s="45">
        <v>104.17</v>
      </c>
      <c r="H114" s="45"/>
      <c r="I114" s="45"/>
      <c r="J114" s="24">
        <f t="shared" si="31"/>
        <v>104.17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104.17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1" t="s">
        <v>105</v>
      </c>
      <c r="B116" s="262"/>
      <c r="C116" s="265" t="s">
        <v>106</v>
      </c>
      <c r="D116" s="259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42500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37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8">SUM(N116:O116)</f>
        <v>17160</v>
      </c>
      <c r="Q116" s="20">
        <f>P116+M116+J116</f>
        <v>352160</v>
      </c>
    </row>
    <row r="117" spans="1:17" ht="14.4" thickBot="1" x14ac:dyDescent="0.35">
      <c r="A117" s="263"/>
      <c r="B117" s="264"/>
      <c r="C117" s="266"/>
      <c r="D117" s="260"/>
      <c r="E117" s="21">
        <f t="shared" si="35"/>
        <v>0</v>
      </c>
      <c r="F117" s="22">
        <f t="shared" si="35"/>
        <v>0</v>
      </c>
      <c r="G117" s="22">
        <f t="shared" si="35"/>
        <v>2444.75</v>
      </c>
      <c r="H117" s="22">
        <f t="shared" si="35"/>
        <v>0</v>
      </c>
      <c r="I117" s="22">
        <f t="shared" si="35"/>
        <v>283.33</v>
      </c>
      <c r="J117" s="24">
        <f t="shared" si="36"/>
        <v>2728.08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1430</v>
      </c>
      <c r="P117" s="24">
        <f t="shared" si="38"/>
        <v>1430</v>
      </c>
      <c r="Q117" s="25">
        <f t="shared" ref="Q117:Q133" si="39">P117+M117+J117</f>
        <v>4158.08</v>
      </c>
    </row>
    <row r="118" spans="1:17" x14ac:dyDescent="0.3">
      <c r="A118" s="248" t="s">
        <v>107</v>
      </c>
      <c r="B118" s="250"/>
      <c r="C118" s="252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6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24000</v>
      </c>
    </row>
    <row r="119" spans="1:17" x14ac:dyDescent="0.3">
      <c r="A119" s="253"/>
      <c r="B119" s="255"/>
      <c r="C119" s="257"/>
      <c r="D119" s="36"/>
      <c r="E119" s="42"/>
      <c r="F119" s="43"/>
      <c r="G119" s="43">
        <v>2160.4499999999998</v>
      </c>
      <c r="H119" s="43"/>
      <c r="I119" s="43"/>
      <c r="J119" s="34">
        <f t="shared" si="36"/>
        <v>2160.4499999999998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2160.4499999999998</v>
      </c>
    </row>
    <row r="120" spans="1:17" x14ac:dyDescent="0.3">
      <c r="A120" s="248" t="s">
        <v>107</v>
      </c>
      <c r="B120" s="255"/>
      <c r="C120" s="257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6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13000</v>
      </c>
    </row>
    <row r="121" spans="1:17" x14ac:dyDescent="0.3">
      <c r="A121" s="253"/>
      <c r="B121" s="255"/>
      <c r="C121" s="257"/>
      <c r="D121" s="36"/>
      <c r="E121" s="42"/>
      <c r="F121" s="43"/>
      <c r="G121" s="43">
        <v>284.3</v>
      </c>
      <c r="H121" s="43"/>
      <c r="I121" s="43"/>
      <c r="J121" s="34">
        <f t="shared" si="36"/>
        <v>284.3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284.3</v>
      </c>
    </row>
    <row r="122" spans="1:17" x14ac:dyDescent="0.3">
      <c r="A122" s="253" t="s">
        <v>107</v>
      </c>
      <c r="B122" s="255"/>
      <c r="C122" s="257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3"/>
      <c r="B123" s="255"/>
      <c r="C123" s="257"/>
      <c r="D123" s="36"/>
      <c r="E123" s="42"/>
      <c r="F123" s="43"/>
      <c r="G123" s="43">
        <v>0</v>
      </c>
      <c r="H123" s="43"/>
      <c r="I123" s="43"/>
      <c r="J123" s="34">
        <f t="shared" si="36"/>
        <v>0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0</v>
      </c>
    </row>
    <row r="124" spans="1:17" x14ac:dyDescent="0.3">
      <c r="A124" s="253" t="s">
        <v>107</v>
      </c>
      <c r="B124" s="255"/>
      <c r="C124" s="257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3"/>
      <c r="B125" s="255"/>
      <c r="C125" s="257"/>
      <c r="D125" s="36"/>
      <c r="E125" s="42"/>
      <c r="F125" s="43"/>
      <c r="G125" s="43">
        <v>0</v>
      </c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x14ac:dyDescent="0.3">
      <c r="A126" s="247" t="s">
        <v>113</v>
      </c>
      <c r="B126" s="249"/>
      <c r="C126" s="251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48"/>
      <c r="B127" s="250"/>
      <c r="C127" s="252"/>
      <c r="D127" s="36"/>
      <c r="E127" s="42"/>
      <c r="F127" s="43"/>
      <c r="G127" s="43"/>
      <c r="H127" s="43"/>
      <c r="I127" s="43">
        <v>283.33</v>
      </c>
      <c r="J127" s="34">
        <f t="shared" si="36"/>
        <v>283.33</v>
      </c>
      <c r="K127" s="42"/>
      <c r="L127" s="43"/>
      <c r="M127" s="34">
        <f t="shared" si="37"/>
        <v>0</v>
      </c>
      <c r="N127" s="55"/>
      <c r="O127" s="43">
        <v>1430</v>
      </c>
      <c r="P127" s="34">
        <f t="shared" si="38"/>
        <v>1430</v>
      </c>
      <c r="Q127" s="35">
        <f t="shared" si="39"/>
        <v>1713.33</v>
      </c>
    </row>
    <row r="128" spans="1:17" x14ac:dyDescent="0.3">
      <c r="A128" s="247" t="s">
        <v>113</v>
      </c>
      <c r="B128" s="249"/>
      <c r="C128" s="251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100000</v>
      </c>
    </row>
    <row r="129" spans="1:17" x14ac:dyDescent="0.3">
      <c r="A129" s="248"/>
      <c r="B129" s="250"/>
      <c r="C129" s="252"/>
      <c r="D129" s="36"/>
      <c r="E129" s="42"/>
      <c r="F129" s="43"/>
      <c r="G129" s="43"/>
      <c r="H129" s="43"/>
      <c r="I129" s="43"/>
      <c r="J129" s="34">
        <f t="shared" si="36"/>
        <v>0</v>
      </c>
      <c r="K129" s="42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47" t="s">
        <v>113</v>
      </c>
      <c r="B130" s="249"/>
      <c r="C130" s="251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>SUM(N130:O130)</f>
        <v>0</v>
      </c>
      <c r="Q130" s="41">
        <f>P130+M130+J130</f>
        <v>90000</v>
      </c>
    </row>
    <row r="131" spans="1:17" x14ac:dyDescent="0.3">
      <c r="A131" s="248"/>
      <c r="B131" s="250"/>
      <c r="C131" s="252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0</v>
      </c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>P131+M131+J131</f>
        <v>0</v>
      </c>
    </row>
    <row r="132" spans="1:17" x14ac:dyDescent="0.3">
      <c r="A132" s="253" t="s">
        <v>113</v>
      </c>
      <c r="B132" s="255"/>
      <c r="C132" s="257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38"/>
        <v>0</v>
      </c>
      <c r="Q132" s="41">
        <f t="shared" si="39"/>
        <v>100000</v>
      </c>
    </row>
    <row r="133" spans="1:17" ht="14.4" thickBot="1" x14ac:dyDescent="0.35">
      <c r="A133" s="254"/>
      <c r="B133" s="256"/>
      <c r="C133" s="258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0</v>
      </c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1" t="s">
        <v>116</v>
      </c>
      <c r="B135" s="262"/>
      <c r="C135" s="265" t="s">
        <v>117</v>
      </c>
      <c r="D135" s="259"/>
      <c r="E135" s="16">
        <f t="shared" ref="E135:I136" si="40">E137+E139+E141+E143+E145</f>
        <v>193818</v>
      </c>
      <c r="F135" s="17">
        <f t="shared" si="40"/>
        <v>66397</v>
      </c>
      <c r="G135" s="17">
        <f t="shared" si="40"/>
        <v>61490</v>
      </c>
      <c r="H135" s="17">
        <f t="shared" si="40"/>
        <v>876</v>
      </c>
      <c r="I135" s="17">
        <f t="shared" si="40"/>
        <v>0</v>
      </c>
      <c r="J135" s="18">
        <f t="shared" ref="J135:J146" si="4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4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326581</v>
      </c>
    </row>
    <row r="136" spans="1:17" x14ac:dyDescent="0.3">
      <c r="A136" s="270"/>
      <c r="B136" s="271"/>
      <c r="C136" s="272"/>
      <c r="D136" s="268"/>
      <c r="E136" s="31">
        <f t="shared" si="40"/>
        <v>13887.880000000001</v>
      </c>
      <c r="F136" s="32">
        <f t="shared" si="40"/>
        <v>4753.25</v>
      </c>
      <c r="G136" s="32">
        <f t="shared" si="40"/>
        <v>4184.22</v>
      </c>
      <c r="H136" s="32">
        <f t="shared" si="40"/>
        <v>0</v>
      </c>
      <c r="I136" s="32">
        <f t="shared" si="40"/>
        <v>0</v>
      </c>
      <c r="J136" s="33">
        <f t="shared" si="41"/>
        <v>22825.350000000002</v>
      </c>
      <c r="K136" s="31">
        <f>K138+K140+K142+K144+K146</f>
        <v>0</v>
      </c>
      <c r="L136" s="32">
        <f>L138+L140+L142+L144+L146</f>
        <v>0</v>
      </c>
      <c r="M136" s="34">
        <f t="shared" si="42"/>
        <v>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22825.350000000002</v>
      </c>
    </row>
    <row r="137" spans="1:17" x14ac:dyDescent="0.3">
      <c r="A137" s="248" t="s">
        <v>118</v>
      </c>
      <c r="B137" s="250"/>
      <c r="C137" s="252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3"/>
      <c r="B138" s="255"/>
      <c r="C138" s="257"/>
      <c r="D138" s="36"/>
      <c r="E138" s="42">
        <v>12804.87</v>
      </c>
      <c r="F138" s="43">
        <v>4418.07</v>
      </c>
      <c r="G138" s="43">
        <v>4043.98</v>
      </c>
      <c r="H138" s="43">
        <v>0</v>
      </c>
      <c r="I138" s="43"/>
      <c r="J138" s="34">
        <f t="shared" si="41"/>
        <v>21266.920000000002</v>
      </c>
      <c r="K138" s="42">
        <v>0</v>
      </c>
      <c r="L138" s="43"/>
      <c r="M138" s="34">
        <f t="shared" si="42"/>
        <v>0</v>
      </c>
      <c r="N138" s="55"/>
      <c r="O138" s="43"/>
      <c r="P138" s="34">
        <f t="shared" si="43"/>
        <v>0</v>
      </c>
      <c r="Q138" s="35">
        <f t="shared" si="44"/>
        <v>21266.920000000002</v>
      </c>
    </row>
    <row r="139" spans="1:17" hidden="1" x14ac:dyDescent="0.3">
      <c r="A139" s="247" t="s">
        <v>121</v>
      </c>
      <c r="B139" s="249"/>
      <c r="C139" s="251" t="s">
        <v>313</v>
      </c>
      <c r="D139" s="289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4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0</v>
      </c>
    </row>
    <row r="140" spans="1:17" hidden="1" x14ac:dyDescent="0.3">
      <c r="A140" s="248"/>
      <c r="B140" s="250"/>
      <c r="C140" s="252"/>
      <c r="D140" s="290"/>
      <c r="E140" s="42"/>
      <c r="F140" s="43"/>
      <c r="G140" s="43"/>
      <c r="H140" s="43"/>
      <c r="I140" s="43"/>
      <c r="J140" s="33">
        <f t="shared" si="41"/>
        <v>0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0</v>
      </c>
    </row>
    <row r="141" spans="1:17" x14ac:dyDescent="0.3">
      <c r="A141" s="253" t="s">
        <v>122</v>
      </c>
      <c r="B141" s="255"/>
      <c r="C141" s="257" t="s">
        <v>301</v>
      </c>
      <c r="D141" s="268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>P141+M141+J141</f>
        <v>150</v>
      </c>
    </row>
    <row r="142" spans="1:17" x14ac:dyDescent="0.3">
      <c r="A142" s="253"/>
      <c r="B142" s="255"/>
      <c r="C142" s="257"/>
      <c r="D142" s="268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>P142+M142+J142</f>
        <v>0</v>
      </c>
    </row>
    <row r="143" spans="1:17" ht="13.8" customHeight="1" x14ac:dyDescent="0.3">
      <c r="A143" s="253" t="s">
        <v>123</v>
      </c>
      <c r="B143" s="255"/>
      <c r="C143" s="257" t="s">
        <v>300</v>
      </c>
      <c r="D143" s="268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4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250</v>
      </c>
    </row>
    <row r="144" spans="1:17" ht="14.4" thickBot="1" x14ac:dyDescent="0.35">
      <c r="A144" s="254"/>
      <c r="B144" s="256"/>
      <c r="C144" s="258"/>
      <c r="D144" s="268"/>
      <c r="E144" s="42"/>
      <c r="F144" s="43"/>
      <c r="G144" s="43">
        <v>0</v>
      </c>
      <c r="H144" s="43"/>
      <c r="I144" s="43"/>
      <c r="J144" s="33">
        <f t="shared" si="41"/>
        <v>0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0</v>
      </c>
    </row>
    <row r="145" spans="1:17" x14ac:dyDescent="0.3">
      <c r="A145" s="253" t="s">
        <v>123</v>
      </c>
      <c r="B145" s="255"/>
      <c r="C145" s="257" t="s">
        <v>124</v>
      </c>
      <c r="D145" s="36" t="s">
        <v>125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4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27002</v>
      </c>
    </row>
    <row r="146" spans="1:17" ht="14.4" thickBot="1" x14ac:dyDescent="0.35">
      <c r="A146" s="254"/>
      <c r="B146" s="256"/>
      <c r="C146" s="258"/>
      <c r="D146" s="50"/>
      <c r="E146" s="51">
        <v>1083.01</v>
      </c>
      <c r="F146" s="45">
        <v>335.18</v>
      </c>
      <c r="G146" s="45">
        <v>140.24</v>
      </c>
      <c r="H146" s="45">
        <v>0</v>
      </c>
      <c r="I146" s="45"/>
      <c r="J146" s="23">
        <f t="shared" si="41"/>
        <v>1558.43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1558.43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1" t="s">
        <v>126</v>
      </c>
      <c r="B148" s="262"/>
      <c r="C148" s="265" t="s">
        <v>127</v>
      </c>
      <c r="D148" s="291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44859</v>
      </c>
      <c r="H148" s="17">
        <f t="shared" si="45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225859</v>
      </c>
    </row>
    <row r="149" spans="1:17" ht="14.4" thickBot="1" x14ac:dyDescent="0.35">
      <c r="A149" s="263"/>
      <c r="B149" s="264"/>
      <c r="C149" s="266"/>
      <c r="D149" s="292"/>
      <c r="E149" s="21">
        <f t="shared" si="45"/>
        <v>0</v>
      </c>
      <c r="F149" s="22">
        <f t="shared" si="45"/>
        <v>0</v>
      </c>
      <c r="G149" s="22">
        <f t="shared" si="45"/>
        <v>15251.14</v>
      </c>
      <c r="H149" s="22">
        <f t="shared" si="45"/>
        <v>0</v>
      </c>
      <c r="I149" s="22">
        <f>I151+I153+I155+I157</f>
        <v>0</v>
      </c>
      <c r="J149" s="24">
        <f>SUM(E149:I149)</f>
        <v>15251.14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15251.14</v>
      </c>
    </row>
    <row r="150" spans="1:17" x14ac:dyDescent="0.3">
      <c r="A150" s="248" t="s">
        <v>128</v>
      </c>
      <c r="B150" s="250"/>
      <c r="C150" s="252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48">SUM(E150:I150)</f>
        <v>162955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162955</v>
      </c>
    </row>
    <row r="151" spans="1:17" x14ac:dyDescent="0.3">
      <c r="A151" s="253"/>
      <c r="B151" s="255"/>
      <c r="C151" s="257"/>
      <c r="D151" s="59"/>
      <c r="E151" s="42"/>
      <c r="F151" s="43"/>
      <c r="G151" s="43"/>
      <c r="H151" s="43">
        <v>0</v>
      </c>
      <c r="I151" s="43"/>
      <c r="J151" s="34">
        <f t="shared" si="48"/>
        <v>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0</v>
      </c>
    </row>
    <row r="152" spans="1:17" x14ac:dyDescent="0.3">
      <c r="A152" s="253" t="s">
        <v>128</v>
      </c>
      <c r="B152" s="255"/>
      <c r="C152" s="257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48"/>
        <v>5045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5045</v>
      </c>
    </row>
    <row r="153" spans="1:17" x14ac:dyDescent="0.3">
      <c r="A153" s="253"/>
      <c r="B153" s="255"/>
      <c r="C153" s="257"/>
      <c r="D153" s="59"/>
      <c r="E153" s="42"/>
      <c r="F153" s="43"/>
      <c r="G153" s="43"/>
      <c r="H153" s="43">
        <v>0</v>
      </c>
      <c r="I153" s="43"/>
      <c r="J153" s="34">
        <f t="shared" si="48"/>
        <v>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0</v>
      </c>
    </row>
    <row r="154" spans="1:17" x14ac:dyDescent="0.3">
      <c r="A154" s="253" t="s">
        <v>132</v>
      </c>
      <c r="B154" s="255"/>
      <c r="C154" s="257" t="s">
        <v>133</v>
      </c>
      <c r="D154" s="59" t="s">
        <v>130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3">
      <c r="A155" s="253"/>
      <c r="B155" s="255"/>
      <c r="C155" s="257"/>
      <c r="D155" s="59"/>
      <c r="E155" s="42"/>
      <c r="F155" s="43"/>
      <c r="G155" s="43">
        <v>15251.14</v>
      </c>
      <c r="H155" s="43">
        <v>0</v>
      </c>
      <c r="I155" s="43"/>
      <c r="J155" s="34">
        <f>SUM(E155:I155)</f>
        <v>15251.14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15251.14</v>
      </c>
    </row>
    <row r="156" spans="1:17" x14ac:dyDescent="0.3">
      <c r="A156" s="253" t="s">
        <v>134</v>
      </c>
      <c r="B156" s="255"/>
      <c r="C156" s="257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thickBot="1" x14ac:dyDescent="0.35">
      <c r="A157" s="254"/>
      <c r="B157" s="256"/>
      <c r="C157" s="258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1" t="s">
        <v>136</v>
      </c>
      <c r="B159" s="262"/>
      <c r="C159" s="265" t="s">
        <v>137</v>
      </c>
      <c r="D159" s="259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103360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74" si="53">P159+M159+J159</f>
        <v>107241</v>
      </c>
    </row>
    <row r="160" spans="1:17" x14ac:dyDescent="0.3">
      <c r="A160" s="270"/>
      <c r="B160" s="271"/>
      <c r="C160" s="272"/>
      <c r="D160" s="268"/>
      <c r="E160" s="31">
        <f t="shared" si="50"/>
        <v>41.29</v>
      </c>
      <c r="F160" s="32">
        <f t="shared" si="50"/>
        <v>133.08000000000001</v>
      </c>
      <c r="G160" s="32">
        <f t="shared" si="50"/>
        <v>9699.5499999999993</v>
      </c>
      <c r="H160" s="32">
        <f t="shared" si="50"/>
        <v>0</v>
      </c>
      <c r="I160" s="32">
        <f t="shared" si="50"/>
        <v>0</v>
      </c>
      <c r="J160" s="34">
        <f t="shared" si="51"/>
        <v>9873.92</v>
      </c>
      <c r="K160" s="57">
        <f>K162+K164+K166+K168+K170+K172+K174++K176+K178+K180+K182+K184+K186+K188</f>
        <v>0</v>
      </c>
      <c r="L160" s="32">
        <f>L162+L164+L166+L168+L170+L172+L174++L176+L178+L180+L182+L184+L186+L188</f>
        <v>0</v>
      </c>
      <c r="M160" s="34">
        <f t="shared" si="52"/>
        <v>0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 t="shared" si="53"/>
        <v>9873.92</v>
      </c>
    </row>
    <row r="161" spans="1:17" x14ac:dyDescent="0.3">
      <c r="A161" s="248" t="s">
        <v>138</v>
      </c>
      <c r="B161" s="250"/>
      <c r="C161" s="252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3"/>
      <c r="B162" s="255"/>
      <c r="C162" s="257"/>
      <c r="D162" s="36"/>
      <c r="E162" s="42">
        <v>41.29</v>
      </c>
      <c r="F162" s="43">
        <v>133.08000000000001</v>
      </c>
      <c r="G162" s="43"/>
      <c r="H162" s="43"/>
      <c r="I162" s="43"/>
      <c r="J162" s="34">
        <f t="shared" si="51"/>
        <v>174.37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174.37</v>
      </c>
    </row>
    <row r="163" spans="1:17" x14ac:dyDescent="0.3">
      <c r="A163" s="253" t="s">
        <v>138</v>
      </c>
      <c r="B163" s="255"/>
      <c r="C163" s="257" t="s">
        <v>259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51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45850</v>
      </c>
    </row>
    <row r="164" spans="1:17" x14ac:dyDescent="0.3">
      <c r="A164" s="253"/>
      <c r="B164" s="255"/>
      <c r="C164" s="257"/>
      <c r="D164" s="36"/>
      <c r="E164" s="42"/>
      <c r="F164" s="43"/>
      <c r="G164" s="43">
        <v>4954.2</v>
      </c>
      <c r="H164" s="43"/>
      <c r="I164" s="43"/>
      <c r="J164" s="34">
        <f t="shared" si="51"/>
        <v>4954.2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4954.2</v>
      </c>
    </row>
    <row r="165" spans="1:17" x14ac:dyDescent="0.3">
      <c r="A165" s="253" t="s">
        <v>138</v>
      </c>
      <c r="B165" s="255"/>
      <c r="C165" s="257" t="s">
        <v>260</v>
      </c>
      <c r="D165" s="268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3"/>
      <c r="B166" s="255"/>
      <c r="C166" s="257"/>
      <c r="D166" s="268"/>
      <c r="E166" s="42"/>
      <c r="F166" s="43"/>
      <c r="G166" s="43">
        <v>184.31</v>
      </c>
      <c r="H166" s="43"/>
      <c r="I166" s="43"/>
      <c r="J166" s="34">
        <f t="shared" si="51"/>
        <v>184.31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184.31</v>
      </c>
    </row>
    <row r="167" spans="1:17" x14ac:dyDescent="0.3">
      <c r="A167" s="253" t="s">
        <v>138</v>
      </c>
      <c r="B167" s="255"/>
      <c r="C167" s="257" t="s">
        <v>264</v>
      </c>
      <c r="D167" s="268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3"/>
      <c r="B168" s="255"/>
      <c r="C168" s="257"/>
      <c r="D168" s="268"/>
      <c r="E168" s="42"/>
      <c r="F168" s="43"/>
      <c r="G168" s="43">
        <v>0</v>
      </c>
      <c r="H168" s="43"/>
      <c r="I168" s="43"/>
      <c r="J168" s="34">
        <f t="shared" si="51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0</v>
      </c>
    </row>
    <row r="169" spans="1:17" x14ac:dyDescent="0.3">
      <c r="A169" s="253" t="s">
        <v>138</v>
      </c>
      <c r="B169" s="255"/>
      <c r="C169" s="257" t="s">
        <v>302</v>
      </c>
      <c r="D169" s="268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3"/>
      <c r="B170" s="255"/>
      <c r="C170" s="257"/>
      <c r="D170" s="268"/>
      <c r="E170" s="42"/>
      <c r="F170" s="43"/>
      <c r="G170" s="43">
        <v>0</v>
      </c>
      <c r="H170" s="43"/>
      <c r="I170" s="43"/>
      <c r="J170" s="34">
        <f t="shared" si="51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3" t="s">
        <v>138</v>
      </c>
      <c r="B171" s="255"/>
      <c r="C171" s="257" t="s">
        <v>303</v>
      </c>
      <c r="D171" s="268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51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37120</v>
      </c>
    </row>
    <row r="172" spans="1:17" x14ac:dyDescent="0.3">
      <c r="A172" s="253"/>
      <c r="B172" s="255"/>
      <c r="C172" s="257"/>
      <c r="D172" s="268"/>
      <c r="E172" s="42"/>
      <c r="F172" s="43"/>
      <c r="G172" s="43">
        <v>3097.91</v>
      </c>
      <c r="H172" s="43"/>
      <c r="I172" s="43"/>
      <c r="J172" s="34">
        <f t="shared" si="51"/>
        <v>3097.91</v>
      </c>
      <c r="K172" s="55">
        <v>0</v>
      </c>
      <c r="L172" s="43"/>
      <c r="M172" s="34">
        <f t="shared" si="52"/>
        <v>0</v>
      </c>
      <c r="N172" s="55"/>
      <c r="O172" s="43"/>
      <c r="P172" s="34">
        <f t="shared" si="54"/>
        <v>0</v>
      </c>
      <c r="Q172" s="35">
        <f t="shared" si="53"/>
        <v>3097.91</v>
      </c>
    </row>
    <row r="173" spans="1:17" x14ac:dyDescent="0.3">
      <c r="A173" s="253" t="s">
        <v>138</v>
      </c>
      <c r="B173" s="255"/>
      <c r="C173" s="257" t="s">
        <v>262</v>
      </c>
      <c r="D173" s="268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3"/>
      <c r="B174" s="255"/>
      <c r="C174" s="257"/>
      <c r="D174" s="268"/>
      <c r="E174" s="42"/>
      <c r="F174" s="43"/>
      <c r="G174" s="43">
        <v>463.13</v>
      </c>
      <c r="H174" s="43"/>
      <c r="I174" s="43"/>
      <c r="J174" s="34">
        <f t="shared" si="51"/>
        <v>463.13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463.13</v>
      </c>
    </row>
    <row r="175" spans="1:17" x14ac:dyDescent="0.3">
      <c r="A175" s="253" t="s">
        <v>138</v>
      </c>
      <c r="B175" s="255"/>
      <c r="C175" s="257" t="s">
        <v>216</v>
      </c>
      <c r="D175" s="268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>SUM(N175:O175)</f>
        <v>0</v>
      </c>
      <c r="Q175" s="41">
        <f t="shared" ref="Q175:Q188" si="55">P175+M175+J175</f>
        <v>150</v>
      </c>
    </row>
    <row r="176" spans="1:17" x14ac:dyDescent="0.3">
      <c r="A176" s="253"/>
      <c r="B176" s="255"/>
      <c r="C176" s="257"/>
      <c r="D176" s="268"/>
      <c r="E176" s="42"/>
      <c r="F176" s="43"/>
      <c r="G176" s="43">
        <v>0</v>
      </c>
      <c r="H176" s="43"/>
      <c r="I176" s="43"/>
      <c r="J176" s="34">
        <f t="shared" si="51"/>
        <v>0</v>
      </c>
      <c r="K176" s="55"/>
      <c r="L176" s="43"/>
      <c r="M176" s="34">
        <f t="shared" si="52"/>
        <v>0</v>
      </c>
      <c r="N176" s="55"/>
      <c r="O176" s="43"/>
      <c r="P176" s="34">
        <f>SUM(N176:O176)</f>
        <v>0</v>
      </c>
      <c r="Q176" s="35">
        <f t="shared" si="55"/>
        <v>0</v>
      </c>
    </row>
    <row r="177" spans="1:17" x14ac:dyDescent="0.3">
      <c r="A177" s="253" t="s">
        <v>261</v>
      </c>
      <c r="B177" s="255"/>
      <c r="C177" s="257" t="s">
        <v>139</v>
      </c>
      <c r="D177" s="268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>SUM(N177:O177)</f>
        <v>0</v>
      </c>
      <c r="Q177" s="41">
        <f t="shared" si="55"/>
        <v>1200</v>
      </c>
    </row>
    <row r="178" spans="1:17" x14ac:dyDescent="0.3">
      <c r="A178" s="253"/>
      <c r="B178" s="255"/>
      <c r="C178" s="257"/>
      <c r="D178" s="268"/>
      <c r="E178" s="42"/>
      <c r="F178" s="43"/>
      <c r="G178" s="43">
        <v>0</v>
      </c>
      <c r="H178" s="43"/>
      <c r="I178" s="43"/>
      <c r="J178" s="34">
        <f t="shared" si="51"/>
        <v>0</v>
      </c>
      <c r="K178" s="55"/>
      <c r="L178" s="43"/>
      <c r="M178" s="34">
        <f t="shared" si="52"/>
        <v>0</v>
      </c>
      <c r="N178" s="55"/>
      <c r="O178" s="43"/>
      <c r="P178" s="34">
        <f>SUM(N178:O178)</f>
        <v>0</v>
      </c>
      <c r="Q178" s="35">
        <f t="shared" si="55"/>
        <v>0</v>
      </c>
    </row>
    <row r="179" spans="1:17" x14ac:dyDescent="0.3">
      <c r="A179" s="253" t="s">
        <v>138</v>
      </c>
      <c r="B179" s="255"/>
      <c r="C179" s="257" t="s">
        <v>263</v>
      </c>
      <c r="D179" s="268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>SUM(N179:O179)</f>
        <v>0</v>
      </c>
      <c r="Q179" s="41">
        <f t="shared" si="55"/>
        <v>1500</v>
      </c>
    </row>
    <row r="180" spans="1:17" x14ac:dyDescent="0.3">
      <c r="A180" s="253"/>
      <c r="B180" s="255"/>
      <c r="C180" s="257"/>
      <c r="D180" s="268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ref="P180:P188" si="57">SUM(N180:O180)</f>
        <v>0</v>
      </c>
      <c r="Q180" s="35">
        <f t="shared" si="55"/>
        <v>1000</v>
      </c>
    </row>
    <row r="181" spans="1:17" x14ac:dyDescent="0.3">
      <c r="A181" s="253" t="s">
        <v>261</v>
      </c>
      <c r="B181" s="255"/>
      <c r="C181" s="257" t="s">
        <v>229</v>
      </c>
      <c r="D181" s="268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7"/>
        <v>0</v>
      </c>
      <c r="Q181" s="41">
        <f t="shared" si="55"/>
        <v>600</v>
      </c>
    </row>
    <row r="182" spans="1:17" x14ac:dyDescent="0.3">
      <c r="A182" s="253"/>
      <c r="B182" s="255"/>
      <c r="C182" s="257"/>
      <c r="D182" s="268"/>
      <c r="E182" s="42"/>
      <c r="F182" s="43"/>
      <c r="G182" s="43">
        <v>0</v>
      </c>
      <c r="H182" s="43"/>
      <c r="I182" s="43"/>
      <c r="J182" s="34">
        <f t="shared" si="51"/>
        <v>0</v>
      </c>
      <c r="K182" s="55"/>
      <c r="L182" s="43"/>
      <c r="M182" s="34">
        <f t="shared" si="52"/>
        <v>0</v>
      </c>
      <c r="N182" s="55"/>
      <c r="O182" s="43"/>
      <c r="P182" s="34">
        <f t="shared" si="57"/>
        <v>0</v>
      </c>
      <c r="Q182" s="35">
        <f t="shared" si="55"/>
        <v>0</v>
      </c>
    </row>
    <row r="183" spans="1:17" x14ac:dyDescent="0.3">
      <c r="A183" s="253" t="s">
        <v>292</v>
      </c>
      <c r="B183" s="255"/>
      <c r="C183" s="257" t="s">
        <v>293</v>
      </c>
      <c r="D183" s="268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7"/>
        <v>0</v>
      </c>
      <c r="Q183" s="41">
        <f t="shared" si="55"/>
        <v>5200</v>
      </c>
    </row>
    <row r="184" spans="1:17" x14ac:dyDescent="0.3">
      <c r="A184" s="253"/>
      <c r="B184" s="255"/>
      <c r="C184" s="257"/>
      <c r="D184" s="268"/>
      <c r="E184" s="42"/>
      <c r="F184" s="43"/>
      <c r="G184" s="43">
        <v>0</v>
      </c>
      <c r="H184" s="43"/>
      <c r="I184" s="43"/>
      <c r="J184" s="34">
        <f t="shared" si="51"/>
        <v>0</v>
      </c>
      <c r="K184" s="55"/>
      <c r="L184" s="43"/>
      <c r="M184" s="34">
        <f t="shared" si="52"/>
        <v>0</v>
      </c>
      <c r="N184" s="55"/>
      <c r="O184" s="43"/>
      <c r="P184" s="34">
        <f t="shared" si="57"/>
        <v>0</v>
      </c>
      <c r="Q184" s="35">
        <f t="shared" si="55"/>
        <v>0</v>
      </c>
    </row>
    <row r="185" spans="1:17" hidden="1" x14ac:dyDescent="0.3">
      <c r="A185" s="253"/>
      <c r="B185" s="255"/>
      <c r="C185" s="257"/>
      <c r="D185" s="268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7"/>
        <v>0</v>
      </c>
      <c r="Q185" s="41">
        <f t="shared" si="55"/>
        <v>0</v>
      </c>
    </row>
    <row r="186" spans="1:17" hidden="1" x14ac:dyDescent="0.3">
      <c r="A186" s="253"/>
      <c r="B186" s="255"/>
      <c r="C186" s="257"/>
      <c r="D186" s="268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7"/>
        <v>0</v>
      </c>
      <c r="Q186" s="35">
        <f t="shared" si="55"/>
        <v>0</v>
      </c>
    </row>
    <row r="187" spans="1:17" x14ac:dyDescent="0.3">
      <c r="A187" s="253" t="s">
        <v>314</v>
      </c>
      <c r="B187" s="255"/>
      <c r="C187" s="257" t="s">
        <v>315</v>
      </c>
      <c r="D187" s="268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7"/>
        <v>0</v>
      </c>
      <c r="Q187" s="41">
        <f t="shared" si="55"/>
        <v>0</v>
      </c>
    </row>
    <row r="188" spans="1:17" ht="14.4" thickBot="1" x14ac:dyDescent="0.35">
      <c r="A188" s="254"/>
      <c r="B188" s="256"/>
      <c r="C188" s="258"/>
      <c r="D188" s="260"/>
      <c r="E188" s="51"/>
      <c r="F188" s="45"/>
      <c r="G188" s="45"/>
      <c r="H188" s="45"/>
      <c r="I188" s="45"/>
      <c r="J188" s="24">
        <f t="shared" si="51"/>
        <v>0</v>
      </c>
      <c r="K188" s="56"/>
      <c r="L188" s="45"/>
      <c r="M188" s="24">
        <f t="shared" si="52"/>
        <v>0</v>
      </c>
      <c r="N188" s="56"/>
      <c r="O188" s="45"/>
      <c r="P188" s="24">
        <f t="shared" si="57"/>
        <v>0</v>
      </c>
      <c r="Q188" s="25">
        <f t="shared" si="55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1" t="s">
        <v>140</v>
      </c>
      <c r="B190" s="262"/>
      <c r="C190" s="265" t="s">
        <v>141</v>
      </c>
      <c r="D190" s="259"/>
      <c r="E190" s="16">
        <f t="shared" ref="E190:I191" si="58">E192+E194+E196+E198++E212+E214+E216+E226+E228</f>
        <v>89216</v>
      </c>
      <c r="F190" s="17">
        <f t="shared" si="58"/>
        <v>30619</v>
      </c>
      <c r="G190" s="17">
        <f t="shared" si="58"/>
        <v>255244</v>
      </c>
      <c r="H190" s="17">
        <f t="shared" si="58"/>
        <v>7571</v>
      </c>
      <c r="I190" s="17">
        <f t="shared" si="58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59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263"/>
      <c r="B191" s="264"/>
      <c r="C191" s="266"/>
      <c r="D191" s="260"/>
      <c r="E191" s="21">
        <f t="shared" si="58"/>
        <v>7583.52</v>
      </c>
      <c r="F191" s="22">
        <f t="shared" si="58"/>
        <v>2611.5100000000002</v>
      </c>
      <c r="G191" s="22">
        <f t="shared" si="58"/>
        <v>13143.11</v>
      </c>
      <c r="H191" s="22">
        <f t="shared" si="58"/>
        <v>378</v>
      </c>
      <c r="I191" s="22">
        <f t="shared" si="58"/>
        <v>0</v>
      </c>
      <c r="J191" s="24">
        <f t="shared" ref="J191:J229" si="60">SUM(E191:I191)</f>
        <v>23716.14</v>
      </c>
      <c r="K191" s="53">
        <f>K193+K195+K197+K199++K213+K215+K217+K227+K229</f>
        <v>697.12</v>
      </c>
      <c r="L191" s="22">
        <f>L193+L195+L197+L199++L213+L215+L217+L227+L229</f>
        <v>0</v>
      </c>
      <c r="M191" s="24">
        <f t="shared" si="59"/>
        <v>697.12</v>
      </c>
      <c r="N191" s="53">
        <f>N193+N195+N197+N199++N213+N215+N217+N227+N229</f>
        <v>0</v>
      </c>
      <c r="O191" s="22">
        <f>O193+O195+O197+O199++O213+O215+O217+O227+O229</f>
        <v>8277.99</v>
      </c>
      <c r="P191" s="24">
        <f t="shared" ref="P191:P229" si="61">SUM(N191:O191)</f>
        <v>8277.99</v>
      </c>
      <c r="Q191" s="25">
        <f t="shared" ref="Q191:Q229" si="62">P191+M191+J191</f>
        <v>32691.25</v>
      </c>
    </row>
    <row r="192" spans="1:17" x14ac:dyDescent="0.3">
      <c r="A192" s="269" t="s">
        <v>142</v>
      </c>
      <c r="B192" s="250"/>
      <c r="C192" s="252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60"/>
        <v>68980</v>
      </c>
      <c r="K192" s="54">
        <v>0</v>
      </c>
      <c r="L192" s="27">
        <v>0</v>
      </c>
      <c r="M192" s="29">
        <f t="shared" si="59"/>
        <v>0</v>
      </c>
      <c r="N192" s="54">
        <v>0</v>
      </c>
      <c r="O192" s="27">
        <v>0</v>
      </c>
      <c r="P192" s="29">
        <f t="shared" si="61"/>
        <v>0</v>
      </c>
      <c r="Q192" s="30">
        <f t="shared" si="62"/>
        <v>68980</v>
      </c>
    </row>
    <row r="193" spans="1:17" x14ac:dyDescent="0.3">
      <c r="A193" s="248"/>
      <c r="B193" s="255"/>
      <c r="C193" s="257"/>
      <c r="D193" s="36"/>
      <c r="E193" s="42">
        <v>4050.14</v>
      </c>
      <c r="F193" s="43">
        <v>1374.9</v>
      </c>
      <c r="G193" s="43">
        <v>729.56</v>
      </c>
      <c r="H193" s="43">
        <v>0</v>
      </c>
      <c r="I193" s="43"/>
      <c r="J193" s="34">
        <f t="shared" si="60"/>
        <v>6154.6</v>
      </c>
      <c r="K193" s="55"/>
      <c r="L193" s="43"/>
      <c r="M193" s="34">
        <f t="shared" si="59"/>
        <v>0</v>
      </c>
      <c r="N193" s="55"/>
      <c r="O193" s="43"/>
      <c r="P193" s="34">
        <f t="shared" si="61"/>
        <v>0</v>
      </c>
      <c r="Q193" s="35">
        <f t="shared" si="62"/>
        <v>6154.6</v>
      </c>
    </row>
    <row r="194" spans="1:17" x14ac:dyDescent="0.3">
      <c r="A194" s="253" t="s">
        <v>143</v>
      </c>
      <c r="B194" s="255"/>
      <c r="C194" s="257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60"/>
        <v>2150</v>
      </c>
      <c r="K194" s="44">
        <v>0</v>
      </c>
      <c r="L194" s="38">
        <v>0</v>
      </c>
      <c r="M194" s="40">
        <f t="shared" si="59"/>
        <v>0</v>
      </c>
      <c r="N194" s="44">
        <v>0</v>
      </c>
      <c r="O194" s="38">
        <v>0</v>
      </c>
      <c r="P194" s="40">
        <f t="shared" si="61"/>
        <v>0</v>
      </c>
      <c r="Q194" s="41">
        <f t="shared" si="62"/>
        <v>2150</v>
      </c>
    </row>
    <row r="195" spans="1:17" x14ac:dyDescent="0.3">
      <c r="A195" s="253"/>
      <c r="B195" s="255"/>
      <c r="C195" s="257"/>
      <c r="D195" s="36"/>
      <c r="E195" s="42"/>
      <c r="F195" s="43"/>
      <c r="G195" s="43">
        <v>0</v>
      </c>
      <c r="H195" s="43"/>
      <c r="I195" s="43"/>
      <c r="J195" s="34">
        <f t="shared" si="60"/>
        <v>0</v>
      </c>
      <c r="K195" s="55"/>
      <c r="L195" s="43"/>
      <c r="M195" s="34">
        <f t="shared" si="59"/>
        <v>0</v>
      </c>
      <c r="N195" s="55"/>
      <c r="O195" s="43"/>
      <c r="P195" s="34">
        <f t="shared" si="61"/>
        <v>0</v>
      </c>
      <c r="Q195" s="35">
        <f t="shared" si="62"/>
        <v>0</v>
      </c>
    </row>
    <row r="196" spans="1:17" x14ac:dyDescent="0.3">
      <c r="A196" s="253" t="s">
        <v>146</v>
      </c>
      <c r="B196" s="255"/>
      <c r="C196" s="257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60"/>
        <v>15500</v>
      </c>
      <c r="K196" s="44">
        <v>2000</v>
      </c>
      <c r="L196" s="38">
        <v>0</v>
      </c>
      <c r="M196" s="40">
        <f t="shared" si="59"/>
        <v>2000</v>
      </c>
      <c r="N196" s="44">
        <v>0</v>
      </c>
      <c r="O196" s="38">
        <v>0</v>
      </c>
      <c r="P196" s="40">
        <f t="shared" si="61"/>
        <v>0</v>
      </c>
      <c r="Q196" s="41">
        <f t="shared" si="62"/>
        <v>17500</v>
      </c>
    </row>
    <row r="197" spans="1:17" x14ac:dyDescent="0.3">
      <c r="A197" s="253"/>
      <c r="B197" s="255"/>
      <c r="C197" s="257"/>
      <c r="D197" s="36"/>
      <c r="E197" s="42"/>
      <c r="F197" s="43"/>
      <c r="G197" s="43">
        <v>263.54000000000002</v>
      </c>
      <c r="H197" s="43"/>
      <c r="I197" s="43"/>
      <c r="J197" s="34">
        <f t="shared" si="60"/>
        <v>263.54000000000002</v>
      </c>
      <c r="K197" s="55">
        <v>0</v>
      </c>
      <c r="L197" s="43"/>
      <c r="M197" s="34">
        <f t="shared" si="59"/>
        <v>0</v>
      </c>
      <c r="N197" s="55"/>
      <c r="O197" s="43"/>
      <c r="P197" s="34">
        <f t="shared" si="61"/>
        <v>0</v>
      </c>
      <c r="Q197" s="35">
        <f t="shared" si="62"/>
        <v>263.54000000000002</v>
      </c>
    </row>
    <row r="198" spans="1:17" x14ac:dyDescent="0.3">
      <c r="A198" s="253" t="s">
        <v>148</v>
      </c>
      <c r="B198" s="255"/>
      <c r="C198" s="257" t="s">
        <v>149</v>
      </c>
      <c r="D198" s="36" t="s">
        <v>115</v>
      </c>
      <c r="E198" s="37">
        <f t="shared" ref="E198:I199" si="63">E200+E202+E204+E206+E208+E210</f>
        <v>0</v>
      </c>
      <c r="F198" s="38">
        <f t="shared" si="63"/>
        <v>0</v>
      </c>
      <c r="G198" s="38">
        <f t="shared" si="63"/>
        <v>9760</v>
      </c>
      <c r="H198" s="38">
        <f t="shared" si="63"/>
        <v>7000</v>
      </c>
      <c r="I198" s="38">
        <f t="shared" si="63"/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9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17" x14ac:dyDescent="0.3">
      <c r="A199" s="253"/>
      <c r="B199" s="255"/>
      <c r="C199" s="257"/>
      <c r="D199" s="36"/>
      <c r="E199" s="42">
        <f t="shared" si="63"/>
        <v>0</v>
      </c>
      <c r="F199" s="57">
        <f t="shared" si="63"/>
        <v>0</v>
      </c>
      <c r="G199" s="57">
        <f t="shared" si="63"/>
        <v>909.72</v>
      </c>
      <c r="H199" s="57">
        <f t="shared" si="63"/>
        <v>378</v>
      </c>
      <c r="I199" s="57">
        <f t="shared" si="63"/>
        <v>0</v>
      </c>
      <c r="J199" s="34">
        <f t="shared" si="60"/>
        <v>1287.72</v>
      </c>
      <c r="K199" s="57">
        <f>K201+K203+K205+K207+K209+K211</f>
        <v>0</v>
      </c>
      <c r="L199" s="32">
        <f>L201+L203+L205+L207+L209+L211</f>
        <v>0</v>
      </c>
      <c r="M199" s="34">
        <f t="shared" si="59"/>
        <v>0</v>
      </c>
      <c r="N199" s="57">
        <f>N201+N203+N205+N207+N209+N211</f>
        <v>0</v>
      </c>
      <c r="O199" s="32">
        <f>O201+O203+O205+O207+O209+O211</f>
        <v>8277.99</v>
      </c>
      <c r="P199" s="34">
        <f t="shared" si="61"/>
        <v>8277.99</v>
      </c>
      <c r="Q199" s="35">
        <f t="shared" si="62"/>
        <v>9565.7099999999991</v>
      </c>
    </row>
    <row r="200" spans="1:17" x14ac:dyDescent="0.3">
      <c r="A200" s="253"/>
      <c r="B200" s="255" t="s">
        <v>266</v>
      </c>
      <c r="C200" s="257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60"/>
        <v>1500</v>
      </c>
      <c r="K200" s="44">
        <v>0</v>
      </c>
      <c r="L200" s="38">
        <v>0</v>
      </c>
      <c r="M200" s="40">
        <f t="shared" si="59"/>
        <v>0</v>
      </c>
      <c r="N200" s="44">
        <v>0</v>
      </c>
      <c r="O200" s="38">
        <v>10000</v>
      </c>
      <c r="P200" s="40">
        <f t="shared" si="61"/>
        <v>10000</v>
      </c>
      <c r="Q200" s="41">
        <f t="shared" si="62"/>
        <v>11500</v>
      </c>
    </row>
    <row r="201" spans="1:17" x14ac:dyDescent="0.3">
      <c r="A201" s="253"/>
      <c r="B201" s="255"/>
      <c r="C201" s="257"/>
      <c r="D201" s="36"/>
      <c r="E201" s="42"/>
      <c r="F201" s="43"/>
      <c r="G201" s="43">
        <v>109.3</v>
      </c>
      <c r="H201" s="43"/>
      <c r="I201" s="43"/>
      <c r="J201" s="34">
        <f t="shared" si="60"/>
        <v>109.3</v>
      </c>
      <c r="K201" s="55"/>
      <c r="L201" s="43"/>
      <c r="M201" s="34">
        <f t="shared" si="59"/>
        <v>0</v>
      </c>
      <c r="N201" s="55"/>
      <c r="O201" s="43">
        <v>0</v>
      </c>
      <c r="P201" s="34">
        <f t="shared" si="61"/>
        <v>0</v>
      </c>
      <c r="Q201" s="35">
        <f t="shared" si="62"/>
        <v>109.3</v>
      </c>
    </row>
    <row r="202" spans="1:17" ht="12.75" customHeight="1" x14ac:dyDescent="0.3">
      <c r="A202" s="253"/>
      <c r="B202" s="255" t="s">
        <v>266</v>
      </c>
      <c r="C202" s="257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60"/>
        <v>2300</v>
      </c>
      <c r="K202" s="44">
        <v>0</v>
      </c>
      <c r="L202" s="38">
        <v>0</v>
      </c>
      <c r="M202" s="40">
        <f t="shared" si="59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2"/>
        <v>13544</v>
      </c>
    </row>
    <row r="203" spans="1:17" x14ac:dyDescent="0.3">
      <c r="A203" s="253"/>
      <c r="B203" s="255"/>
      <c r="C203" s="257"/>
      <c r="D203" s="36"/>
      <c r="E203" s="42"/>
      <c r="F203" s="43"/>
      <c r="G203" s="43">
        <v>183.64</v>
      </c>
      <c r="H203" s="43"/>
      <c r="I203" s="43"/>
      <c r="J203" s="34">
        <f t="shared" si="60"/>
        <v>183.64</v>
      </c>
      <c r="K203" s="55"/>
      <c r="L203" s="43"/>
      <c r="M203" s="34">
        <f t="shared" si="59"/>
        <v>0</v>
      </c>
      <c r="N203" s="55"/>
      <c r="O203" s="43">
        <v>0</v>
      </c>
      <c r="P203" s="34">
        <f t="shared" si="61"/>
        <v>0</v>
      </c>
      <c r="Q203" s="35">
        <f t="shared" si="62"/>
        <v>183.64</v>
      </c>
    </row>
    <row r="204" spans="1:17" ht="12.75" customHeight="1" x14ac:dyDescent="0.3">
      <c r="A204" s="253"/>
      <c r="B204" s="255" t="s">
        <v>266</v>
      </c>
      <c r="C204" s="257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60"/>
        <v>1800</v>
      </c>
      <c r="K204" s="44">
        <v>0</v>
      </c>
      <c r="L204" s="38">
        <v>0</v>
      </c>
      <c r="M204" s="40">
        <f t="shared" si="59"/>
        <v>0</v>
      </c>
      <c r="N204" s="44">
        <v>0</v>
      </c>
      <c r="O204" s="38">
        <v>53376</v>
      </c>
      <c r="P204" s="40">
        <f t="shared" si="61"/>
        <v>53376</v>
      </c>
      <c r="Q204" s="41">
        <f t="shared" si="62"/>
        <v>55176</v>
      </c>
    </row>
    <row r="205" spans="1:17" x14ac:dyDescent="0.3">
      <c r="A205" s="253"/>
      <c r="B205" s="255"/>
      <c r="C205" s="257"/>
      <c r="D205" s="36"/>
      <c r="E205" s="42"/>
      <c r="F205" s="43"/>
      <c r="G205" s="43">
        <v>94</v>
      </c>
      <c r="H205" s="43"/>
      <c r="I205" s="43"/>
      <c r="J205" s="34">
        <f t="shared" si="60"/>
        <v>94</v>
      </c>
      <c r="K205" s="55"/>
      <c r="L205" s="43"/>
      <c r="M205" s="34">
        <f t="shared" si="59"/>
        <v>0</v>
      </c>
      <c r="N205" s="55"/>
      <c r="O205" s="43">
        <v>4447.99</v>
      </c>
      <c r="P205" s="34">
        <f t="shared" si="61"/>
        <v>4447.99</v>
      </c>
      <c r="Q205" s="35">
        <f t="shared" si="62"/>
        <v>4541.99</v>
      </c>
    </row>
    <row r="206" spans="1:17" x14ac:dyDescent="0.3">
      <c r="A206" s="253"/>
      <c r="B206" s="255" t="s">
        <v>266</v>
      </c>
      <c r="C206" s="257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60"/>
        <v>1300</v>
      </c>
      <c r="K206" s="44">
        <v>0</v>
      </c>
      <c r="L206" s="38">
        <v>0</v>
      </c>
      <c r="M206" s="40">
        <f t="shared" si="59"/>
        <v>0</v>
      </c>
      <c r="N206" s="44">
        <v>0</v>
      </c>
      <c r="O206" s="38">
        <v>16080</v>
      </c>
      <c r="P206" s="40">
        <f t="shared" si="61"/>
        <v>16080</v>
      </c>
      <c r="Q206" s="41">
        <f t="shared" si="62"/>
        <v>17380</v>
      </c>
    </row>
    <row r="207" spans="1:17" x14ac:dyDescent="0.3">
      <c r="A207" s="253"/>
      <c r="B207" s="255"/>
      <c r="C207" s="257"/>
      <c r="D207" s="36"/>
      <c r="E207" s="42"/>
      <c r="F207" s="43"/>
      <c r="G207" s="43">
        <v>198.74</v>
      </c>
      <c r="H207" s="43"/>
      <c r="I207" s="43"/>
      <c r="J207" s="34">
        <f t="shared" si="60"/>
        <v>198.74</v>
      </c>
      <c r="K207" s="55"/>
      <c r="L207" s="43"/>
      <c r="M207" s="34">
        <f t="shared" si="59"/>
        <v>0</v>
      </c>
      <c r="N207" s="55"/>
      <c r="O207" s="43">
        <v>1340</v>
      </c>
      <c r="P207" s="34">
        <f t="shared" si="61"/>
        <v>1340</v>
      </c>
      <c r="Q207" s="35">
        <f t="shared" si="62"/>
        <v>1538.74</v>
      </c>
    </row>
    <row r="208" spans="1:17" x14ac:dyDescent="0.3">
      <c r="A208" s="253"/>
      <c r="B208" s="255" t="s">
        <v>266</v>
      </c>
      <c r="C208" s="257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>P208+M208+J208</f>
        <v>32280</v>
      </c>
    </row>
    <row r="209" spans="1:17" x14ac:dyDescent="0.3">
      <c r="A209" s="253"/>
      <c r="B209" s="255"/>
      <c r="C209" s="257"/>
      <c r="D209" s="36"/>
      <c r="E209" s="42"/>
      <c r="F209" s="43"/>
      <c r="G209" s="43">
        <v>190.16</v>
      </c>
      <c r="H209" s="43"/>
      <c r="I209" s="43"/>
      <c r="J209" s="34">
        <f>SUM(E209:I209)</f>
        <v>190.16</v>
      </c>
      <c r="K209" s="55"/>
      <c r="L209" s="43"/>
      <c r="M209" s="34">
        <f>SUM(K209:L209)</f>
        <v>0</v>
      </c>
      <c r="N209" s="55"/>
      <c r="O209" s="43">
        <v>2490</v>
      </c>
      <c r="P209" s="34">
        <f>SUM(N209:O209)</f>
        <v>2490</v>
      </c>
      <c r="Q209" s="35">
        <f>P209+M209+J209</f>
        <v>2680.16</v>
      </c>
    </row>
    <row r="210" spans="1:17" x14ac:dyDescent="0.3">
      <c r="A210" s="253"/>
      <c r="B210" s="255" t="s">
        <v>266</v>
      </c>
      <c r="C210" s="257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60"/>
        <v>7460</v>
      </c>
      <c r="K210" s="44">
        <v>0</v>
      </c>
      <c r="L210" s="38">
        <v>0</v>
      </c>
      <c r="M210" s="40">
        <f t="shared" si="59"/>
        <v>0</v>
      </c>
      <c r="N210" s="44">
        <v>0</v>
      </c>
      <c r="O210" s="38">
        <v>0</v>
      </c>
      <c r="P210" s="40">
        <f t="shared" si="61"/>
        <v>0</v>
      </c>
      <c r="Q210" s="41">
        <f t="shared" si="62"/>
        <v>7460</v>
      </c>
    </row>
    <row r="211" spans="1:17" x14ac:dyDescent="0.3">
      <c r="A211" s="253"/>
      <c r="B211" s="255"/>
      <c r="C211" s="257"/>
      <c r="D211" s="36"/>
      <c r="E211" s="42"/>
      <c r="F211" s="43"/>
      <c r="G211" s="43">
        <v>133.88</v>
      </c>
      <c r="H211" s="43">
        <v>378</v>
      </c>
      <c r="I211" s="43"/>
      <c r="J211" s="34">
        <f t="shared" si="60"/>
        <v>511.88</v>
      </c>
      <c r="K211" s="55"/>
      <c r="L211" s="43"/>
      <c r="M211" s="34">
        <f t="shared" si="59"/>
        <v>0</v>
      </c>
      <c r="N211" s="55"/>
      <c r="O211" s="43"/>
      <c r="P211" s="34">
        <f t="shared" si="61"/>
        <v>0</v>
      </c>
      <c r="Q211" s="35">
        <f t="shared" si="62"/>
        <v>511.88</v>
      </c>
    </row>
    <row r="212" spans="1:17" x14ac:dyDescent="0.3">
      <c r="A212" s="253" t="s">
        <v>150</v>
      </c>
      <c r="B212" s="255"/>
      <c r="C212" s="257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60"/>
        <v>115000</v>
      </c>
      <c r="K212" s="44">
        <v>0</v>
      </c>
      <c r="L212" s="38">
        <v>0</v>
      </c>
      <c r="M212" s="40">
        <f t="shared" si="59"/>
        <v>0</v>
      </c>
      <c r="N212" s="44">
        <v>0</v>
      </c>
      <c r="O212" s="38">
        <v>0</v>
      </c>
      <c r="P212" s="40">
        <f t="shared" si="61"/>
        <v>0</v>
      </c>
      <c r="Q212" s="41">
        <f t="shared" si="62"/>
        <v>115000</v>
      </c>
    </row>
    <row r="213" spans="1:17" x14ac:dyDescent="0.3">
      <c r="A213" s="253"/>
      <c r="B213" s="255"/>
      <c r="C213" s="257"/>
      <c r="D213" s="36"/>
      <c r="E213" s="42"/>
      <c r="F213" s="43"/>
      <c r="G213" s="43">
        <v>3633.55</v>
      </c>
      <c r="H213" s="43"/>
      <c r="I213" s="43"/>
      <c r="J213" s="34">
        <f t="shared" si="60"/>
        <v>3633.55</v>
      </c>
      <c r="K213" s="55"/>
      <c r="L213" s="43"/>
      <c r="M213" s="34">
        <f t="shared" si="59"/>
        <v>0</v>
      </c>
      <c r="N213" s="55"/>
      <c r="O213" s="43"/>
      <c r="P213" s="34">
        <f t="shared" si="61"/>
        <v>0</v>
      </c>
      <c r="Q213" s="35">
        <f t="shared" si="62"/>
        <v>3633.55</v>
      </c>
    </row>
    <row r="214" spans="1:17" x14ac:dyDescent="0.3">
      <c r="A214" s="253" t="s">
        <v>152</v>
      </c>
      <c r="B214" s="255"/>
      <c r="C214" s="257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60"/>
        <v>1500</v>
      </c>
      <c r="K214" s="44">
        <v>2500</v>
      </c>
      <c r="L214" s="38">
        <v>0</v>
      </c>
      <c r="M214" s="40">
        <f t="shared" si="59"/>
        <v>2500</v>
      </c>
      <c r="N214" s="44">
        <v>0</v>
      </c>
      <c r="O214" s="38">
        <v>0</v>
      </c>
      <c r="P214" s="40">
        <f t="shared" si="61"/>
        <v>0</v>
      </c>
      <c r="Q214" s="41">
        <f t="shared" si="62"/>
        <v>4000</v>
      </c>
    </row>
    <row r="215" spans="1:17" x14ac:dyDescent="0.3">
      <c r="A215" s="253"/>
      <c r="B215" s="255"/>
      <c r="C215" s="257"/>
      <c r="D215" s="36"/>
      <c r="E215" s="42"/>
      <c r="F215" s="43"/>
      <c r="G215" s="43">
        <v>0</v>
      </c>
      <c r="H215" s="43"/>
      <c r="I215" s="43"/>
      <c r="J215" s="34">
        <f t="shared" si="60"/>
        <v>0</v>
      </c>
      <c r="K215" s="55">
        <v>0</v>
      </c>
      <c r="L215" s="43"/>
      <c r="M215" s="34">
        <f t="shared" si="59"/>
        <v>0</v>
      </c>
      <c r="N215" s="55"/>
      <c r="O215" s="43"/>
      <c r="P215" s="34">
        <f t="shared" si="61"/>
        <v>0</v>
      </c>
      <c r="Q215" s="35">
        <f t="shared" si="62"/>
        <v>0</v>
      </c>
    </row>
    <row r="216" spans="1:17" x14ac:dyDescent="0.3">
      <c r="A216" s="253" t="s">
        <v>154</v>
      </c>
      <c r="B216" s="255"/>
      <c r="C216" s="257" t="s">
        <v>155</v>
      </c>
      <c r="D216" s="268"/>
      <c r="E216" s="37">
        <f t="shared" ref="E216:I217" si="64">E218+E220+E222+E224</f>
        <v>0</v>
      </c>
      <c r="F216" s="38">
        <f t="shared" si="64"/>
        <v>0</v>
      </c>
      <c r="G216" s="38">
        <f t="shared" si="64"/>
        <v>79500</v>
      </c>
      <c r="H216" s="38">
        <f t="shared" si="64"/>
        <v>0</v>
      </c>
      <c r="I216" s="38">
        <f t="shared" si="64"/>
        <v>0</v>
      </c>
      <c r="J216" s="29">
        <f t="shared" si="60"/>
        <v>79500</v>
      </c>
      <c r="K216" s="44">
        <f>K218+K220+K222+K224</f>
        <v>0</v>
      </c>
      <c r="L216" s="38">
        <f>L218+L220+L222+L224</f>
        <v>0</v>
      </c>
      <c r="M216" s="40">
        <f t="shared" si="59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79500</v>
      </c>
    </row>
    <row r="217" spans="1:17" x14ac:dyDescent="0.3">
      <c r="A217" s="253"/>
      <c r="B217" s="255"/>
      <c r="C217" s="257"/>
      <c r="D217" s="268"/>
      <c r="E217" s="31">
        <f t="shared" si="64"/>
        <v>0</v>
      </c>
      <c r="F217" s="32">
        <f t="shared" si="64"/>
        <v>0</v>
      </c>
      <c r="G217" s="32">
        <f t="shared" si="64"/>
        <v>5047.8900000000003</v>
      </c>
      <c r="H217" s="32">
        <f t="shared" si="64"/>
        <v>0</v>
      </c>
      <c r="I217" s="32">
        <f t="shared" si="64"/>
        <v>0</v>
      </c>
      <c r="J217" s="34">
        <f t="shared" si="60"/>
        <v>5047.8900000000003</v>
      </c>
      <c r="K217" s="57">
        <f>K219+K221+K223+K225</f>
        <v>0</v>
      </c>
      <c r="L217" s="32">
        <f>L219+L221+L223+L225</f>
        <v>0</v>
      </c>
      <c r="M217" s="34">
        <f t="shared" si="59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5047.8900000000003</v>
      </c>
    </row>
    <row r="218" spans="1:17" x14ac:dyDescent="0.3">
      <c r="A218" s="253"/>
      <c r="B218" s="255" t="s">
        <v>156</v>
      </c>
      <c r="C218" s="257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5">SUM(K218:L218)</f>
        <v>0</v>
      </c>
      <c r="N218" s="44">
        <v>0</v>
      </c>
      <c r="O218" s="38">
        <v>0</v>
      </c>
      <c r="P218" s="40">
        <f t="shared" si="61"/>
        <v>0</v>
      </c>
      <c r="Q218" s="41">
        <f t="shared" si="62"/>
        <v>55000</v>
      </c>
    </row>
    <row r="219" spans="1:17" x14ac:dyDescent="0.3">
      <c r="A219" s="253"/>
      <c r="B219" s="255"/>
      <c r="C219" s="257"/>
      <c r="D219" s="36"/>
      <c r="E219" s="42"/>
      <c r="F219" s="43"/>
      <c r="G219" s="43">
        <v>0</v>
      </c>
      <c r="H219" s="43"/>
      <c r="I219" s="43"/>
      <c r="J219" s="34">
        <f t="shared" si="60"/>
        <v>0</v>
      </c>
      <c r="K219" s="55"/>
      <c r="L219" s="43"/>
      <c r="M219" s="34">
        <f t="shared" si="65"/>
        <v>0</v>
      </c>
      <c r="N219" s="55"/>
      <c r="O219" s="43"/>
      <c r="P219" s="34">
        <f t="shared" si="61"/>
        <v>0</v>
      </c>
      <c r="Q219" s="35">
        <f t="shared" si="62"/>
        <v>0</v>
      </c>
    </row>
    <row r="220" spans="1:17" x14ac:dyDescent="0.3">
      <c r="A220" s="253"/>
      <c r="B220" s="255" t="s">
        <v>156</v>
      </c>
      <c r="C220" s="257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0</v>
      </c>
      <c r="P220" s="40">
        <f>SUM(N220:O220)</f>
        <v>0</v>
      </c>
      <c r="Q220" s="41">
        <f>P220+M220+J220</f>
        <v>2500</v>
      </c>
    </row>
    <row r="221" spans="1:17" x14ac:dyDescent="0.3">
      <c r="A221" s="253"/>
      <c r="B221" s="255"/>
      <c r="C221" s="257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>SUM(K221:L221)</f>
        <v>0</v>
      </c>
      <c r="N221" s="55"/>
      <c r="O221" s="43"/>
      <c r="P221" s="34">
        <f>SUM(N221:O221)</f>
        <v>0</v>
      </c>
      <c r="Q221" s="35">
        <f>P221+M221+J221</f>
        <v>1188</v>
      </c>
    </row>
    <row r="222" spans="1:17" x14ac:dyDescent="0.3">
      <c r="A222" s="253"/>
      <c r="B222" s="255" t="s">
        <v>156</v>
      </c>
      <c r="C222" s="257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60"/>
        <v>12500</v>
      </c>
      <c r="K222" s="44">
        <v>0</v>
      </c>
      <c r="L222" s="38">
        <v>0</v>
      </c>
      <c r="M222" s="40">
        <f t="shared" si="65"/>
        <v>0</v>
      </c>
      <c r="N222" s="44">
        <v>0</v>
      </c>
      <c r="O222" s="38">
        <v>0</v>
      </c>
      <c r="P222" s="40">
        <f t="shared" si="61"/>
        <v>0</v>
      </c>
      <c r="Q222" s="41">
        <f t="shared" si="62"/>
        <v>12500</v>
      </c>
    </row>
    <row r="223" spans="1:17" x14ac:dyDescent="0.3">
      <c r="A223" s="253"/>
      <c r="B223" s="255"/>
      <c r="C223" s="257"/>
      <c r="D223" s="36"/>
      <c r="E223" s="31"/>
      <c r="F223" s="43"/>
      <c r="G223" s="43">
        <v>1802.47</v>
      </c>
      <c r="H223" s="43"/>
      <c r="I223" s="43"/>
      <c r="J223" s="34">
        <f t="shared" si="60"/>
        <v>1802.47</v>
      </c>
      <c r="K223" s="55"/>
      <c r="L223" s="43"/>
      <c r="M223" s="34">
        <f t="shared" si="65"/>
        <v>0</v>
      </c>
      <c r="N223" s="55"/>
      <c r="O223" s="43"/>
      <c r="P223" s="34">
        <f t="shared" si="61"/>
        <v>0</v>
      </c>
      <c r="Q223" s="35">
        <f t="shared" si="62"/>
        <v>1802.47</v>
      </c>
    </row>
    <row r="224" spans="1:17" x14ac:dyDescent="0.3">
      <c r="A224" s="253"/>
      <c r="B224" s="255" t="s">
        <v>156</v>
      </c>
      <c r="C224" s="257" t="s">
        <v>269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60"/>
        <v>9500</v>
      </c>
      <c r="K224" s="44">
        <v>0</v>
      </c>
      <c r="L224" s="38">
        <v>0</v>
      </c>
      <c r="M224" s="40">
        <f t="shared" si="65"/>
        <v>0</v>
      </c>
      <c r="N224" s="44">
        <v>0</v>
      </c>
      <c r="O224" s="38">
        <v>0</v>
      </c>
      <c r="P224" s="40">
        <f t="shared" si="61"/>
        <v>0</v>
      </c>
      <c r="Q224" s="41">
        <f t="shared" si="62"/>
        <v>9500</v>
      </c>
    </row>
    <row r="225" spans="1:17" x14ac:dyDescent="0.3">
      <c r="A225" s="253"/>
      <c r="B225" s="255"/>
      <c r="C225" s="257"/>
      <c r="D225" s="36"/>
      <c r="E225" s="31"/>
      <c r="F225" s="43"/>
      <c r="G225" s="43">
        <v>2057.42</v>
      </c>
      <c r="H225" s="43"/>
      <c r="I225" s="43"/>
      <c r="J225" s="34">
        <f t="shared" si="60"/>
        <v>2057.42</v>
      </c>
      <c r="K225" s="55"/>
      <c r="L225" s="43"/>
      <c r="M225" s="34">
        <f t="shared" si="65"/>
        <v>0</v>
      </c>
      <c r="N225" s="55"/>
      <c r="O225" s="43"/>
      <c r="P225" s="34">
        <f t="shared" si="61"/>
        <v>0</v>
      </c>
      <c r="Q225" s="35">
        <f t="shared" si="62"/>
        <v>2057.42</v>
      </c>
    </row>
    <row r="226" spans="1:17" x14ac:dyDescent="0.3">
      <c r="A226" s="253" t="s">
        <v>157</v>
      </c>
      <c r="B226" s="255"/>
      <c r="C226" s="257" t="s">
        <v>270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60"/>
        <v>81260</v>
      </c>
      <c r="K226" s="44">
        <v>0</v>
      </c>
      <c r="L226" s="38">
        <v>0</v>
      </c>
      <c r="M226" s="40">
        <f t="shared" si="65"/>
        <v>0</v>
      </c>
      <c r="N226" s="44">
        <v>0</v>
      </c>
      <c r="O226" s="38">
        <v>0</v>
      </c>
      <c r="P226" s="40">
        <f t="shared" si="61"/>
        <v>0</v>
      </c>
      <c r="Q226" s="41">
        <f t="shared" si="62"/>
        <v>81260</v>
      </c>
    </row>
    <row r="227" spans="1:17" x14ac:dyDescent="0.3">
      <c r="A227" s="253"/>
      <c r="B227" s="255"/>
      <c r="C227" s="257"/>
      <c r="D227" s="36"/>
      <c r="E227" s="42">
        <v>3533.38</v>
      </c>
      <c r="F227" s="43">
        <v>1236.6099999999999</v>
      </c>
      <c r="G227" s="43">
        <v>2558.85</v>
      </c>
      <c r="H227" s="43"/>
      <c r="I227" s="43"/>
      <c r="J227" s="34">
        <f t="shared" si="60"/>
        <v>7328.84</v>
      </c>
      <c r="K227" s="55"/>
      <c r="L227" s="43"/>
      <c r="M227" s="34">
        <f t="shared" si="65"/>
        <v>0</v>
      </c>
      <c r="N227" s="55"/>
      <c r="O227" s="43"/>
      <c r="P227" s="34">
        <f t="shared" si="61"/>
        <v>0</v>
      </c>
      <c r="Q227" s="35">
        <f t="shared" si="62"/>
        <v>7328.84</v>
      </c>
    </row>
    <row r="228" spans="1:17" x14ac:dyDescent="0.3">
      <c r="A228" s="253" t="s">
        <v>158</v>
      </c>
      <c r="B228" s="255"/>
      <c r="C228" s="257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60"/>
        <v>2000</v>
      </c>
      <c r="K228" s="44">
        <v>416892</v>
      </c>
      <c r="L228" s="38">
        <v>0</v>
      </c>
      <c r="M228" s="40">
        <f t="shared" si="65"/>
        <v>416892</v>
      </c>
      <c r="N228" s="44">
        <v>0</v>
      </c>
      <c r="O228" s="38">
        <v>0</v>
      </c>
      <c r="P228" s="40">
        <f t="shared" si="61"/>
        <v>0</v>
      </c>
      <c r="Q228" s="41">
        <f t="shared" si="62"/>
        <v>418892</v>
      </c>
    </row>
    <row r="229" spans="1:17" ht="14.4" thickBot="1" x14ac:dyDescent="0.35">
      <c r="A229" s="254"/>
      <c r="B229" s="256"/>
      <c r="C229" s="258"/>
      <c r="D229" s="50"/>
      <c r="E229" s="51"/>
      <c r="F229" s="45"/>
      <c r="G229" s="45">
        <v>0</v>
      </c>
      <c r="H229" s="45"/>
      <c r="I229" s="45"/>
      <c r="J229" s="24">
        <f t="shared" si="60"/>
        <v>0</v>
      </c>
      <c r="K229" s="56">
        <v>697.12</v>
      </c>
      <c r="L229" s="45"/>
      <c r="M229" s="24">
        <f t="shared" si="65"/>
        <v>697.12</v>
      </c>
      <c r="N229" s="56"/>
      <c r="O229" s="45"/>
      <c r="P229" s="24">
        <f t="shared" si="61"/>
        <v>0</v>
      </c>
      <c r="Q229" s="25">
        <f t="shared" si="62"/>
        <v>697.12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1" t="s">
        <v>160</v>
      </c>
      <c r="B231" s="262"/>
      <c r="C231" s="265" t="s">
        <v>161</v>
      </c>
      <c r="D231" s="259"/>
      <c r="E231" s="16">
        <f t="shared" ref="E231:I232" si="66">E233+E235+E237+E239+E241+E243+E245+E247+E249+E251+E253</f>
        <v>129422</v>
      </c>
      <c r="F231" s="17">
        <f t="shared" si="66"/>
        <v>46728</v>
      </c>
      <c r="G231" s="17">
        <f t="shared" si="66"/>
        <v>46417</v>
      </c>
      <c r="H231" s="17">
        <f t="shared" si="66"/>
        <v>10888</v>
      </c>
      <c r="I231" s="17">
        <f t="shared" si="66"/>
        <v>0</v>
      </c>
      <c r="J231" s="19">
        <f t="shared" ref="J231:J254" si="67">SUM(E231:I231)</f>
        <v>233455</v>
      </c>
      <c r="K231" s="52">
        <f t="shared" ref="K231:M232" si="68">K233+K235+K237+K239+K241+K243+K245+K247+K249+K251+K253</f>
        <v>0</v>
      </c>
      <c r="L231" s="17">
        <f t="shared" si="68"/>
        <v>0</v>
      </c>
      <c r="M231" s="19">
        <f t="shared" si="68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9">P231+M231+J231</f>
        <v>233455</v>
      </c>
    </row>
    <row r="232" spans="1:17" ht="14.4" thickBot="1" x14ac:dyDescent="0.35">
      <c r="A232" s="263"/>
      <c r="B232" s="264"/>
      <c r="C232" s="266"/>
      <c r="D232" s="260"/>
      <c r="E232" s="21">
        <f t="shared" si="66"/>
        <v>9068.51</v>
      </c>
      <c r="F232" s="22">
        <f t="shared" si="66"/>
        <v>3217.4100000000003</v>
      </c>
      <c r="G232" s="22">
        <f t="shared" si="66"/>
        <v>3491.58</v>
      </c>
      <c r="H232" s="22">
        <f t="shared" si="66"/>
        <v>189.52</v>
      </c>
      <c r="I232" s="22">
        <f t="shared" si="66"/>
        <v>0</v>
      </c>
      <c r="J232" s="24">
        <f t="shared" si="67"/>
        <v>15967.02</v>
      </c>
      <c r="K232" s="53">
        <f t="shared" si="68"/>
        <v>0</v>
      </c>
      <c r="L232" s="22">
        <f t="shared" si="68"/>
        <v>0</v>
      </c>
      <c r="M232" s="24">
        <f t="shared" si="68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9"/>
        <v>15967.02</v>
      </c>
    </row>
    <row r="233" spans="1:17" x14ac:dyDescent="0.3">
      <c r="A233" s="248" t="s">
        <v>162</v>
      </c>
      <c r="B233" s="250"/>
      <c r="C233" s="252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7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70">SUM(N233:O233)</f>
        <v>0</v>
      </c>
      <c r="Q233" s="30">
        <f t="shared" si="69"/>
        <v>1000</v>
      </c>
    </row>
    <row r="234" spans="1:17" x14ac:dyDescent="0.3">
      <c r="A234" s="253"/>
      <c r="B234" s="255"/>
      <c r="C234" s="257"/>
      <c r="D234" s="36"/>
      <c r="E234" s="42"/>
      <c r="F234" s="43"/>
      <c r="G234" s="43"/>
      <c r="H234" s="43">
        <v>0</v>
      </c>
      <c r="I234" s="43"/>
      <c r="J234" s="34">
        <f t="shared" si="67"/>
        <v>0</v>
      </c>
      <c r="K234" s="55"/>
      <c r="L234" s="43"/>
      <c r="M234" s="34">
        <f t="shared" ref="M234:M254" si="71">SUM(K234:L234)</f>
        <v>0</v>
      </c>
      <c r="N234" s="55"/>
      <c r="O234" s="43"/>
      <c r="P234" s="34">
        <f t="shared" si="70"/>
        <v>0</v>
      </c>
      <c r="Q234" s="35">
        <f t="shared" si="69"/>
        <v>0</v>
      </c>
    </row>
    <row r="235" spans="1:17" x14ac:dyDescent="0.3">
      <c r="A235" s="253" t="s">
        <v>165</v>
      </c>
      <c r="B235" s="255"/>
      <c r="C235" s="257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7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70"/>
        <v>0</v>
      </c>
      <c r="Q235" s="41">
        <f t="shared" si="69"/>
        <v>2162</v>
      </c>
    </row>
    <row r="236" spans="1:17" x14ac:dyDescent="0.3">
      <c r="A236" s="253"/>
      <c r="B236" s="255"/>
      <c r="C236" s="257"/>
      <c r="D236" s="36"/>
      <c r="E236" s="42"/>
      <c r="F236" s="43"/>
      <c r="G236" s="43"/>
      <c r="H236" s="43">
        <v>0</v>
      </c>
      <c r="I236" s="43"/>
      <c r="J236" s="34">
        <f t="shared" si="67"/>
        <v>0</v>
      </c>
      <c r="K236" s="55"/>
      <c r="L236" s="43"/>
      <c r="M236" s="34">
        <f t="shared" si="71"/>
        <v>0</v>
      </c>
      <c r="N236" s="55"/>
      <c r="O236" s="43"/>
      <c r="P236" s="34">
        <f t="shared" si="70"/>
        <v>0</v>
      </c>
      <c r="Q236" s="35">
        <f t="shared" si="69"/>
        <v>0</v>
      </c>
    </row>
    <row r="237" spans="1:17" x14ac:dyDescent="0.3">
      <c r="A237" s="253" t="s">
        <v>168</v>
      </c>
      <c r="B237" s="255"/>
      <c r="C237" s="257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7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70"/>
        <v>0</v>
      </c>
      <c r="Q237" s="41">
        <f t="shared" si="69"/>
        <v>600</v>
      </c>
    </row>
    <row r="238" spans="1:17" x14ac:dyDescent="0.3">
      <c r="A238" s="253"/>
      <c r="B238" s="255"/>
      <c r="C238" s="257"/>
      <c r="D238" s="36"/>
      <c r="E238" s="42"/>
      <c r="F238" s="43"/>
      <c r="G238" s="43">
        <v>0</v>
      </c>
      <c r="H238" s="43"/>
      <c r="I238" s="43"/>
      <c r="J238" s="34">
        <f t="shared" si="67"/>
        <v>0</v>
      </c>
      <c r="K238" s="55"/>
      <c r="L238" s="43"/>
      <c r="M238" s="34">
        <f t="shared" si="71"/>
        <v>0</v>
      </c>
      <c r="N238" s="55"/>
      <c r="O238" s="43"/>
      <c r="P238" s="34">
        <f t="shared" si="70"/>
        <v>0</v>
      </c>
      <c r="Q238" s="35">
        <f t="shared" si="69"/>
        <v>0</v>
      </c>
    </row>
    <row r="239" spans="1:17" x14ac:dyDescent="0.3">
      <c r="A239" s="253" t="s">
        <v>170</v>
      </c>
      <c r="B239" s="255"/>
      <c r="C239" s="257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7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70"/>
        <v>0</v>
      </c>
      <c r="Q239" s="41">
        <f t="shared" si="69"/>
        <v>29234</v>
      </c>
    </row>
    <row r="240" spans="1:17" x14ac:dyDescent="0.3">
      <c r="A240" s="253"/>
      <c r="B240" s="255"/>
      <c r="C240" s="257"/>
      <c r="D240" s="36"/>
      <c r="E240" s="42">
        <v>1488.54</v>
      </c>
      <c r="F240" s="43">
        <v>521.4</v>
      </c>
      <c r="G240" s="43">
        <v>97.44</v>
      </c>
      <c r="H240" s="43">
        <v>0</v>
      </c>
      <c r="I240" s="43"/>
      <c r="J240" s="34">
        <f t="shared" si="67"/>
        <v>2107.38</v>
      </c>
      <c r="K240" s="55"/>
      <c r="L240" s="43"/>
      <c r="M240" s="34">
        <f t="shared" si="71"/>
        <v>0</v>
      </c>
      <c r="N240" s="55"/>
      <c r="O240" s="43"/>
      <c r="P240" s="34">
        <f t="shared" si="70"/>
        <v>0</v>
      </c>
      <c r="Q240" s="35">
        <f t="shared" si="69"/>
        <v>2107.38</v>
      </c>
    </row>
    <row r="241" spans="1:17" x14ac:dyDescent="0.3">
      <c r="A241" s="253" t="s">
        <v>170</v>
      </c>
      <c r="B241" s="255"/>
      <c r="C241" s="257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7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70"/>
        <v>0</v>
      </c>
      <c r="Q241" s="41">
        <f t="shared" si="69"/>
        <v>170006</v>
      </c>
    </row>
    <row r="242" spans="1:17" x14ac:dyDescent="0.3">
      <c r="A242" s="253"/>
      <c r="B242" s="255"/>
      <c r="C242" s="257"/>
      <c r="D242" s="36"/>
      <c r="E242" s="42">
        <v>7579.97</v>
      </c>
      <c r="F242" s="43">
        <v>2696.01</v>
      </c>
      <c r="G242" s="43">
        <v>1551.03</v>
      </c>
      <c r="H242" s="43">
        <v>0</v>
      </c>
      <c r="I242" s="43"/>
      <c r="J242" s="34">
        <f t="shared" si="67"/>
        <v>11827.01</v>
      </c>
      <c r="K242" s="55"/>
      <c r="L242" s="43"/>
      <c r="M242" s="34">
        <f t="shared" si="71"/>
        <v>0</v>
      </c>
      <c r="N242" s="55"/>
      <c r="O242" s="43"/>
      <c r="P242" s="34">
        <f t="shared" si="70"/>
        <v>0</v>
      </c>
      <c r="Q242" s="35">
        <f t="shared" si="69"/>
        <v>11827.01</v>
      </c>
    </row>
    <row r="243" spans="1:17" x14ac:dyDescent="0.3">
      <c r="A243" s="253" t="s">
        <v>174</v>
      </c>
      <c r="B243" s="255"/>
      <c r="C243" s="257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7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70"/>
        <v>0</v>
      </c>
      <c r="Q243" s="41">
        <f t="shared" si="69"/>
        <v>13000</v>
      </c>
    </row>
    <row r="244" spans="1:17" x14ac:dyDescent="0.3">
      <c r="A244" s="253"/>
      <c r="B244" s="255"/>
      <c r="C244" s="257"/>
      <c r="D244" s="36"/>
      <c r="E244" s="42"/>
      <c r="F244" s="43"/>
      <c r="G244" s="43">
        <v>1246.05</v>
      </c>
      <c r="H244" s="43"/>
      <c r="I244" s="43"/>
      <c r="J244" s="34">
        <f t="shared" si="67"/>
        <v>1246.05</v>
      </c>
      <c r="K244" s="55"/>
      <c r="L244" s="43"/>
      <c r="M244" s="34">
        <f t="shared" si="71"/>
        <v>0</v>
      </c>
      <c r="N244" s="55"/>
      <c r="O244" s="43"/>
      <c r="P244" s="34">
        <f t="shared" si="70"/>
        <v>0</v>
      </c>
      <c r="Q244" s="35">
        <f t="shared" si="69"/>
        <v>1246.05</v>
      </c>
    </row>
    <row r="245" spans="1:17" x14ac:dyDescent="0.3">
      <c r="A245" s="253" t="s">
        <v>176</v>
      </c>
      <c r="B245" s="255"/>
      <c r="C245" s="257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7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70"/>
        <v>0</v>
      </c>
      <c r="Q245" s="41">
        <f t="shared" si="69"/>
        <v>7173</v>
      </c>
    </row>
    <row r="246" spans="1:17" x14ac:dyDescent="0.3">
      <c r="A246" s="253"/>
      <c r="B246" s="255"/>
      <c r="C246" s="257"/>
      <c r="D246" s="36"/>
      <c r="E246" s="42"/>
      <c r="F246" s="43"/>
      <c r="G246" s="43">
        <v>597.05999999999995</v>
      </c>
      <c r="H246" s="43"/>
      <c r="I246" s="43"/>
      <c r="J246" s="34">
        <f t="shared" si="67"/>
        <v>597.05999999999995</v>
      </c>
      <c r="K246" s="55"/>
      <c r="L246" s="43"/>
      <c r="M246" s="34">
        <f t="shared" si="71"/>
        <v>0</v>
      </c>
      <c r="N246" s="55"/>
      <c r="O246" s="43"/>
      <c r="P246" s="34">
        <f t="shared" si="70"/>
        <v>0</v>
      </c>
      <c r="Q246" s="35">
        <f t="shared" si="69"/>
        <v>597.05999999999995</v>
      </c>
    </row>
    <row r="247" spans="1:17" x14ac:dyDescent="0.3">
      <c r="A247" s="253" t="s">
        <v>179</v>
      </c>
      <c r="B247" s="255"/>
      <c r="C247" s="257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7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70"/>
        <v>0</v>
      </c>
      <c r="Q247" s="41">
        <f t="shared" si="69"/>
        <v>570</v>
      </c>
    </row>
    <row r="248" spans="1:17" x14ac:dyDescent="0.3">
      <c r="A248" s="253"/>
      <c r="B248" s="255"/>
      <c r="C248" s="257"/>
      <c r="D248" s="36"/>
      <c r="E248" s="42"/>
      <c r="F248" s="43"/>
      <c r="G248" s="43"/>
      <c r="H248" s="43">
        <v>23.52</v>
      </c>
      <c r="I248" s="43"/>
      <c r="J248" s="34">
        <f t="shared" si="67"/>
        <v>23.52</v>
      </c>
      <c r="K248" s="55"/>
      <c r="L248" s="43"/>
      <c r="M248" s="34">
        <f t="shared" si="71"/>
        <v>0</v>
      </c>
      <c r="N248" s="55"/>
      <c r="O248" s="43"/>
      <c r="P248" s="34">
        <f t="shared" si="70"/>
        <v>0</v>
      </c>
      <c r="Q248" s="35">
        <f t="shared" si="69"/>
        <v>23.52</v>
      </c>
    </row>
    <row r="249" spans="1:17" x14ac:dyDescent="0.3">
      <c r="A249" s="253" t="s">
        <v>181</v>
      </c>
      <c r="B249" s="255"/>
      <c r="C249" s="257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7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70"/>
        <v>0</v>
      </c>
      <c r="Q249" s="41">
        <f t="shared" si="69"/>
        <v>70</v>
      </c>
    </row>
    <row r="250" spans="1:17" x14ac:dyDescent="0.3">
      <c r="A250" s="253"/>
      <c r="B250" s="255"/>
      <c r="C250" s="257"/>
      <c r="D250" s="36"/>
      <c r="E250" s="42"/>
      <c r="F250" s="43"/>
      <c r="G250" s="43"/>
      <c r="H250" s="43">
        <v>0</v>
      </c>
      <c r="I250" s="43"/>
      <c r="J250" s="34">
        <f t="shared" si="67"/>
        <v>0</v>
      </c>
      <c r="K250" s="55"/>
      <c r="L250" s="43"/>
      <c r="M250" s="34">
        <f t="shared" si="71"/>
        <v>0</v>
      </c>
      <c r="N250" s="55"/>
      <c r="O250" s="43"/>
      <c r="P250" s="34">
        <f t="shared" si="70"/>
        <v>0</v>
      </c>
      <c r="Q250" s="35">
        <f t="shared" si="69"/>
        <v>0</v>
      </c>
    </row>
    <row r="251" spans="1:17" x14ac:dyDescent="0.3">
      <c r="A251" s="253" t="s">
        <v>183</v>
      </c>
      <c r="B251" s="255"/>
      <c r="C251" s="257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>SUM(N251:O251)</f>
        <v>0</v>
      </c>
      <c r="Q251" s="41">
        <f>P251+M251+J251</f>
        <v>6640</v>
      </c>
    </row>
    <row r="252" spans="1:17" x14ac:dyDescent="0.3">
      <c r="A252" s="253"/>
      <c r="B252" s="255"/>
      <c r="C252" s="257"/>
      <c r="D252" s="36"/>
      <c r="E252" s="42"/>
      <c r="F252" s="43"/>
      <c r="G252" s="43"/>
      <c r="H252" s="43">
        <v>166</v>
      </c>
      <c r="I252" s="43"/>
      <c r="J252" s="34">
        <f>SUM(E252:I252)</f>
        <v>166</v>
      </c>
      <c r="K252" s="55"/>
      <c r="L252" s="43"/>
      <c r="M252" s="34">
        <f>SUM(K252:L252)</f>
        <v>0</v>
      </c>
      <c r="N252" s="55"/>
      <c r="O252" s="43"/>
      <c r="P252" s="34">
        <f>SUM(N252:O252)</f>
        <v>0</v>
      </c>
      <c r="Q252" s="35">
        <f>P252+M252+J252</f>
        <v>166</v>
      </c>
    </row>
    <row r="253" spans="1:17" x14ac:dyDescent="0.3">
      <c r="A253" s="253" t="s">
        <v>307</v>
      </c>
      <c r="B253" s="255"/>
      <c r="C253" s="257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7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70"/>
        <v>0</v>
      </c>
      <c r="Q253" s="41">
        <f t="shared" si="69"/>
        <v>3000</v>
      </c>
    </row>
    <row r="254" spans="1:17" ht="14.4" thickBot="1" x14ac:dyDescent="0.35">
      <c r="A254" s="254"/>
      <c r="B254" s="256"/>
      <c r="C254" s="258"/>
      <c r="D254" s="50"/>
      <c r="E254" s="51"/>
      <c r="F254" s="45"/>
      <c r="G254" s="45">
        <v>0</v>
      </c>
      <c r="H254" s="45"/>
      <c r="I254" s="45"/>
      <c r="J254" s="24">
        <f t="shared" si="67"/>
        <v>0</v>
      </c>
      <c r="K254" s="56"/>
      <c r="L254" s="45"/>
      <c r="M254" s="24">
        <f t="shared" si="71"/>
        <v>0</v>
      </c>
      <c r="N254" s="56"/>
      <c r="O254" s="45"/>
      <c r="P254" s="24">
        <f t="shared" si="70"/>
        <v>0</v>
      </c>
      <c r="Q254" s="25">
        <f t="shared" si="69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1" t="s">
        <v>186</v>
      </c>
      <c r="B256" s="262"/>
      <c r="C256" s="265" t="s">
        <v>187</v>
      </c>
      <c r="D256" s="259"/>
      <c r="E256" s="16">
        <f>E258+E260+E262+E264+E266+E268+E270+E272+E274</f>
        <v>0</v>
      </c>
      <c r="F256" s="17">
        <f t="shared" ref="E256:I257" si="72">F258+F260+F262+F264+F266+F268+F270+F272+F274</f>
        <v>0</v>
      </c>
      <c r="G256" s="17">
        <f>G258+G260+G262+G264+G266+G268+G270+G272+G274</f>
        <v>73279</v>
      </c>
      <c r="H256" s="17">
        <f t="shared" si="72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4.4" thickBot="1" x14ac:dyDescent="0.35">
      <c r="A257" s="263"/>
      <c r="B257" s="264"/>
      <c r="C257" s="266"/>
      <c r="D257" s="260"/>
      <c r="E257" s="21">
        <f t="shared" si="72"/>
        <v>0</v>
      </c>
      <c r="F257" s="22">
        <f t="shared" si="72"/>
        <v>0</v>
      </c>
      <c r="G257" s="22">
        <f t="shared" si="72"/>
        <v>4598.1099999999997</v>
      </c>
      <c r="H257" s="22">
        <f t="shared" si="72"/>
        <v>0</v>
      </c>
      <c r="I257" s="22">
        <f t="shared" si="72"/>
        <v>1209.2</v>
      </c>
      <c r="J257" s="24">
        <f t="shared" ref="J257:J275" si="73">SUM(E257:I257)</f>
        <v>5807.3099999999995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74">SUM(K257:L257)</f>
        <v>0</v>
      </c>
      <c r="N257" s="53">
        <f>N259+N261+N263+N265+N267+N269+N271+N273+N275</f>
        <v>0</v>
      </c>
      <c r="O257" s="22">
        <f>O259+O261+O263+O265+O267+O269+O271+O273+O275</f>
        <v>6294.8700000000008</v>
      </c>
      <c r="P257" s="24">
        <f t="shared" ref="P257:P275" si="75">SUM(N257:O257)</f>
        <v>6294.8700000000008</v>
      </c>
      <c r="Q257" s="25">
        <f t="shared" ref="Q257:Q275" si="76">P257+M257+J257</f>
        <v>12102.18</v>
      </c>
    </row>
    <row r="258" spans="1:17" hidden="1" x14ac:dyDescent="0.3">
      <c r="A258" s="248" t="s">
        <v>188</v>
      </c>
      <c r="B258" s="250"/>
      <c r="C258" s="252" t="s">
        <v>189</v>
      </c>
      <c r="D258" s="26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3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5"/>
        <v>0</v>
      </c>
      <c r="Q258" s="30">
        <f t="shared" si="76"/>
        <v>0</v>
      </c>
    </row>
    <row r="259" spans="1:17" hidden="1" x14ac:dyDescent="0.3">
      <c r="A259" s="253"/>
      <c r="B259" s="255"/>
      <c r="C259" s="257"/>
      <c r="D259" s="268"/>
      <c r="E259" s="42"/>
      <c r="F259" s="43"/>
      <c r="G259" s="43"/>
      <c r="H259" s="43"/>
      <c r="I259" s="43"/>
      <c r="J259" s="34"/>
      <c r="K259" s="55"/>
      <c r="L259" s="43"/>
      <c r="M259" s="34">
        <f t="shared" si="74"/>
        <v>0</v>
      </c>
      <c r="N259" s="55"/>
      <c r="O259" s="43"/>
      <c r="P259" s="34">
        <f t="shared" si="75"/>
        <v>0</v>
      </c>
      <c r="Q259" s="35">
        <f t="shared" si="76"/>
        <v>0</v>
      </c>
    </row>
    <row r="260" spans="1:17" x14ac:dyDescent="0.3">
      <c r="A260" s="253" t="s">
        <v>190</v>
      </c>
      <c r="B260" s="255"/>
      <c r="C260" s="257" t="s">
        <v>191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73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5"/>
        <v>0</v>
      </c>
      <c r="Q260" s="41">
        <f t="shared" si="76"/>
        <v>73079</v>
      </c>
    </row>
    <row r="261" spans="1:17" x14ac:dyDescent="0.3">
      <c r="A261" s="253"/>
      <c r="B261" s="255"/>
      <c r="C261" s="257"/>
      <c r="D261" s="36"/>
      <c r="E261" s="42"/>
      <c r="F261" s="43"/>
      <c r="G261" s="43">
        <v>4598.1099999999997</v>
      </c>
      <c r="H261" s="43"/>
      <c r="I261" s="43"/>
      <c r="J261" s="34">
        <f t="shared" si="73"/>
        <v>4598.1099999999997</v>
      </c>
      <c r="K261" s="55"/>
      <c r="L261" s="43"/>
      <c r="M261" s="34">
        <f t="shared" si="74"/>
        <v>0</v>
      </c>
      <c r="N261" s="55"/>
      <c r="O261" s="43"/>
      <c r="P261" s="34">
        <f t="shared" si="75"/>
        <v>0</v>
      </c>
      <c r="Q261" s="35">
        <f t="shared" si="76"/>
        <v>4598.1099999999997</v>
      </c>
    </row>
    <row r="262" spans="1:17" x14ac:dyDescent="0.3">
      <c r="A262" s="253" t="s">
        <v>192</v>
      </c>
      <c r="B262" s="255"/>
      <c r="C262" s="257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3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5"/>
        <v>35384</v>
      </c>
      <c r="Q262" s="41">
        <f t="shared" si="76"/>
        <v>36249</v>
      </c>
    </row>
    <row r="263" spans="1:17" x14ac:dyDescent="0.3">
      <c r="A263" s="253"/>
      <c r="B263" s="255"/>
      <c r="C263" s="257"/>
      <c r="D263" s="36"/>
      <c r="E263" s="42"/>
      <c r="F263" s="43"/>
      <c r="G263" s="43"/>
      <c r="H263" s="43"/>
      <c r="I263" s="43">
        <v>95.93</v>
      </c>
      <c r="J263" s="34">
        <f t="shared" si="73"/>
        <v>95.93</v>
      </c>
      <c r="K263" s="55"/>
      <c r="L263" s="43"/>
      <c r="M263" s="34">
        <f t="shared" si="74"/>
        <v>0</v>
      </c>
      <c r="N263" s="55"/>
      <c r="O263" s="43">
        <v>2350.13</v>
      </c>
      <c r="P263" s="34">
        <f t="shared" si="75"/>
        <v>2350.13</v>
      </c>
      <c r="Q263" s="35">
        <f t="shared" si="76"/>
        <v>2446.06</v>
      </c>
    </row>
    <row r="264" spans="1:17" x14ac:dyDescent="0.3">
      <c r="A264" s="253" t="s">
        <v>192</v>
      </c>
      <c r="B264" s="255"/>
      <c r="C264" s="257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3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5"/>
        <v>0</v>
      </c>
      <c r="Q264" s="41">
        <f t="shared" si="76"/>
        <v>5000</v>
      </c>
    </row>
    <row r="265" spans="1:17" x14ac:dyDescent="0.3">
      <c r="A265" s="253"/>
      <c r="B265" s="255"/>
      <c r="C265" s="257"/>
      <c r="D265" s="36"/>
      <c r="E265" s="42"/>
      <c r="F265" s="43"/>
      <c r="G265" s="43"/>
      <c r="H265" s="43"/>
      <c r="I265" s="43"/>
      <c r="J265" s="34">
        <f t="shared" si="73"/>
        <v>0</v>
      </c>
      <c r="K265" s="55">
        <v>0</v>
      </c>
      <c r="L265" s="43"/>
      <c r="M265" s="34">
        <f t="shared" si="74"/>
        <v>0</v>
      </c>
      <c r="N265" s="55"/>
      <c r="O265" s="43"/>
      <c r="P265" s="34">
        <f t="shared" si="75"/>
        <v>0</v>
      </c>
      <c r="Q265" s="35">
        <f t="shared" si="76"/>
        <v>0</v>
      </c>
    </row>
    <row r="266" spans="1:17" x14ac:dyDescent="0.3">
      <c r="A266" s="253" t="s">
        <v>193</v>
      </c>
      <c r="B266" s="255"/>
      <c r="C266" s="257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3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5"/>
        <v>0</v>
      </c>
      <c r="Q266" s="41">
        <f t="shared" si="76"/>
        <v>8200</v>
      </c>
    </row>
    <row r="267" spans="1:17" x14ac:dyDescent="0.3">
      <c r="A267" s="253"/>
      <c r="B267" s="255"/>
      <c r="C267" s="257"/>
      <c r="D267" s="36"/>
      <c r="E267" s="42"/>
      <c r="F267" s="43"/>
      <c r="G267" s="43">
        <v>0</v>
      </c>
      <c r="H267" s="43"/>
      <c r="I267" s="43"/>
      <c r="J267" s="34">
        <f t="shared" si="73"/>
        <v>0</v>
      </c>
      <c r="K267" s="55">
        <v>0</v>
      </c>
      <c r="L267" s="43"/>
      <c r="M267" s="34">
        <f t="shared" si="74"/>
        <v>0</v>
      </c>
      <c r="N267" s="55"/>
      <c r="O267" s="43"/>
      <c r="P267" s="34">
        <f t="shared" si="75"/>
        <v>0</v>
      </c>
      <c r="Q267" s="35">
        <f t="shared" si="76"/>
        <v>0</v>
      </c>
    </row>
    <row r="268" spans="1:17" x14ac:dyDescent="0.3">
      <c r="A268" s="253" t="s">
        <v>195</v>
      </c>
      <c r="B268" s="255"/>
      <c r="C268" s="257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3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5"/>
        <v>15085</v>
      </c>
      <c r="Q268" s="41">
        <f t="shared" si="76"/>
        <v>18596</v>
      </c>
    </row>
    <row r="269" spans="1:17" x14ac:dyDescent="0.3">
      <c r="A269" s="253"/>
      <c r="B269" s="255"/>
      <c r="C269" s="257"/>
      <c r="D269" s="36"/>
      <c r="E269" s="42"/>
      <c r="F269" s="43"/>
      <c r="G269" s="43"/>
      <c r="H269" s="43"/>
      <c r="I269" s="43">
        <v>308.51</v>
      </c>
      <c r="J269" s="34">
        <f t="shared" si="73"/>
        <v>308.51</v>
      </c>
      <c r="K269" s="55"/>
      <c r="L269" s="43"/>
      <c r="M269" s="34">
        <f t="shared" si="74"/>
        <v>0</v>
      </c>
      <c r="N269" s="55"/>
      <c r="O269" s="43">
        <v>1241.18</v>
      </c>
      <c r="P269" s="34">
        <f t="shared" si="75"/>
        <v>1241.18</v>
      </c>
      <c r="Q269" s="35">
        <f t="shared" si="76"/>
        <v>1549.69</v>
      </c>
    </row>
    <row r="270" spans="1:17" x14ac:dyDescent="0.3">
      <c r="A270" s="253" t="s">
        <v>195</v>
      </c>
      <c r="B270" s="255"/>
      <c r="C270" s="251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3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5"/>
        <v>16495</v>
      </c>
      <c r="Q270" s="41">
        <f t="shared" si="76"/>
        <v>20783</v>
      </c>
    </row>
    <row r="271" spans="1:17" x14ac:dyDescent="0.3">
      <c r="A271" s="253"/>
      <c r="B271" s="255"/>
      <c r="C271" s="252"/>
      <c r="D271" s="36"/>
      <c r="E271" s="42"/>
      <c r="F271" s="43"/>
      <c r="G271" s="43"/>
      <c r="H271" s="43"/>
      <c r="I271" s="43">
        <v>375.76</v>
      </c>
      <c r="J271" s="34">
        <f t="shared" si="73"/>
        <v>375.76</v>
      </c>
      <c r="K271" s="55"/>
      <c r="L271" s="43"/>
      <c r="M271" s="34">
        <f t="shared" si="74"/>
        <v>0</v>
      </c>
      <c r="N271" s="55"/>
      <c r="O271" s="43">
        <v>1356.14</v>
      </c>
      <c r="P271" s="34">
        <f t="shared" si="75"/>
        <v>1356.14</v>
      </c>
      <c r="Q271" s="35">
        <f t="shared" si="76"/>
        <v>1731.9</v>
      </c>
    </row>
    <row r="272" spans="1:17" ht="12.75" customHeight="1" x14ac:dyDescent="0.3">
      <c r="A272" s="253" t="s">
        <v>195</v>
      </c>
      <c r="B272" s="255"/>
      <c r="C272" s="251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3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5"/>
        <v>16420</v>
      </c>
      <c r="Q272" s="41">
        <f t="shared" si="76"/>
        <v>21317</v>
      </c>
    </row>
    <row r="273" spans="1:17" x14ac:dyDescent="0.3">
      <c r="A273" s="253"/>
      <c r="B273" s="255"/>
      <c r="C273" s="252"/>
      <c r="D273" s="36"/>
      <c r="E273" s="42"/>
      <c r="F273" s="43"/>
      <c r="G273" s="43"/>
      <c r="H273" s="43"/>
      <c r="I273" s="43">
        <v>429</v>
      </c>
      <c r="J273" s="34">
        <f t="shared" si="73"/>
        <v>429</v>
      </c>
      <c r="K273" s="55"/>
      <c r="L273" s="43"/>
      <c r="M273" s="34">
        <f t="shared" si="74"/>
        <v>0</v>
      </c>
      <c r="N273" s="55"/>
      <c r="O273" s="43">
        <v>1347.42</v>
      </c>
      <c r="P273" s="34">
        <f t="shared" si="75"/>
        <v>1347.42</v>
      </c>
      <c r="Q273" s="35">
        <f t="shared" si="76"/>
        <v>1776.42</v>
      </c>
    </row>
    <row r="274" spans="1:17" ht="13.8" hidden="1" customHeight="1" x14ac:dyDescent="0.3">
      <c r="A274" s="253" t="s">
        <v>195</v>
      </c>
      <c r="B274" s="255"/>
      <c r="C274" s="257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3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5"/>
        <v>0</v>
      </c>
      <c r="Q274" s="41">
        <f t="shared" si="76"/>
        <v>0</v>
      </c>
    </row>
    <row r="275" spans="1:17" ht="14.4" hidden="1" customHeight="1" thickBot="1" x14ac:dyDescent="0.35">
      <c r="A275" s="254"/>
      <c r="B275" s="256"/>
      <c r="C275" s="258"/>
      <c r="D275" s="50"/>
      <c r="E275" s="51"/>
      <c r="F275" s="45"/>
      <c r="G275" s="45"/>
      <c r="H275" s="45"/>
      <c r="I275" s="45"/>
      <c r="J275" s="24">
        <f t="shared" si="73"/>
        <v>0</v>
      </c>
      <c r="K275" s="56"/>
      <c r="L275" s="45"/>
      <c r="M275" s="24">
        <v>0</v>
      </c>
      <c r="N275" s="56"/>
      <c r="O275" s="45"/>
      <c r="P275" s="24">
        <f t="shared" si="75"/>
        <v>0</v>
      </c>
      <c r="Q275" s="25">
        <f t="shared" si="76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1" t="s">
        <v>200</v>
      </c>
      <c r="B277" s="262"/>
      <c r="C277" s="265" t="s">
        <v>201</v>
      </c>
      <c r="D277" s="259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263"/>
      <c r="B278" s="264"/>
      <c r="C278" s="266"/>
      <c r="D278" s="260"/>
      <c r="E278" s="21">
        <f>E280+E282+E284+E286+E304+E306+E308+E330+E332+E334</f>
        <v>24967.37</v>
      </c>
      <c r="F278" s="22">
        <f>F280+F282+F284+F286+F304+F306+F308+F330+F332+F334</f>
        <v>8797.41</v>
      </c>
      <c r="G278" s="22">
        <f>G280+G282+G284+G286+G304+G306+G308+G332+G334</f>
        <v>13144.830000000002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46909.61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46909.61</v>
      </c>
    </row>
    <row r="279" spans="1:17" x14ac:dyDescent="0.3">
      <c r="A279" s="248" t="s">
        <v>202</v>
      </c>
      <c r="B279" s="250"/>
      <c r="C279" s="252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7">SUM(E279:I279)</f>
        <v>488271</v>
      </c>
      <c r="K279" s="54"/>
      <c r="L279" s="27">
        <v>0</v>
      </c>
      <c r="M279" s="29">
        <f t="shared" ref="M279:M291" si="78">SUM(K279:L279)</f>
        <v>0</v>
      </c>
      <c r="N279" s="54">
        <v>0</v>
      </c>
      <c r="O279" s="27">
        <v>0</v>
      </c>
      <c r="P279" s="28">
        <f t="shared" ref="P279:P335" si="79">SUM(N279:O279)</f>
        <v>0</v>
      </c>
      <c r="Q279" s="64">
        <f t="shared" ref="Q279:Q336" si="80">P279+M279+J279</f>
        <v>488271</v>
      </c>
    </row>
    <row r="280" spans="1:17" x14ac:dyDescent="0.3">
      <c r="A280" s="253"/>
      <c r="B280" s="255"/>
      <c r="C280" s="257"/>
      <c r="D280" s="36"/>
      <c r="E280" s="42">
        <v>24967.37</v>
      </c>
      <c r="F280" s="43">
        <v>8797.41</v>
      </c>
      <c r="G280" s="43"/>
      <c r="H280" s="43"/>
      <c r="I280" s="43"/>
      <c r="J280" s="34">
        <f t="shared" si="77"/>
        <v>33764.78</v>
      </c>
      <c r="K280" s="55"/>
      <c r="L280" s="43"/>
      <c r="M280" s="34">
        <f t="shared" si="78"/>
        <v>0</v>
      </c>
      <c r="N280" s="55"/>
      <c r="O280" s="43"/>
      <c r="P280" s="33">
        <f t="shared" si="79"/>
        <v>0</v>
      </c>
      <c r="Q280" s="65">
        <f t="shared" si="80"/>
        <v>33764.78</v>
      </c>
    </row>
    <row r="281" spans="1:17" x14ac:dyDescent="0.3">
      <c r="A281" s="253" t="s">
        <v>202</v>
      </c>
      <c r="B281" s="255"/>
      <c r="C281" s="257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7"/>
        <v>2000</v>
      </c>
      <c r="K281" s="44">
        <v>0</v>
      </c>
      <c r="L281" s="38">
        <v>0</v>
      </c>
      <c r="M281" s="40">
        <f t="shared" si="78"/>
        <v>0</v>
      </c>
      <c r="N281" s="44">
        <v>0</v>
      </c>
      <c r="O281" s="38">
        <v>0</v>
      </c>
      <c r="P281" s="39">
        <f t="shared" si="79"/>
        <v>0</v>
      </c>
      <c r="Q281" s="66">
        <f t="shared" si="80"/>
        <v>2000</v>
      </c>
    </row>
    <row r="282" spans="1:17" x14ac:dyDescent="0.3">
      <c r="A282" s="253"/>
      <c r="B282" s="255"/>
      <c r="C282" s="257"/>
      <c r="D282" s="36"/>
      <c r="E282" s="42"/>
      <c r="F282" s="43"/>
      <c r="G282" s="43">
        <v>108.56</v>
      </c>
      <c r="H282" s="43"/>
      <c r="I282" s="43"/>
      <c r="J282" s="34">
        <f t="shared" si="77"/>
        <v>108.56</v>
      </c>
      <c r="K282" s="55"/>
      <c r="L282" s="43"/>
      <c r="M282" s="34">
        <f t="shared" si="78"/>
        <v>0</v>
      </c>
      <c r="N282" s="55"/>
      <c r="O282" s="43"/>
      <c r="P282" s="33">
        <f t="shared" si="79"/>
        <v>0</v>
      </c>
      <c r="Q282" s="65">
        <f t="shared" si="80"/>
        <v>108.56</v>
      </c>
    </row>
    <row r="283" spans="1:17" x14ac:dyDescent="0.3">
      <c r="A283" s="253" t="s">
        <v>202</v>
      </c>
      <c r="B283" s="255"/>
      <c r="C283" s="257" t="s">
        <v>205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77"/>
        <v>12000</v>
      </c>
      <c r="K283" s="44">
        <v>0</v>
      </c>
      <c r="L283" s="38">
        <v>0</v>
      </c>
      <c r="M283" s="40">
        <f t="shared" si="78"/>
        <v>0</v>
      </c>
      <c r="N283" s="44">
        <v>0</v>
      </c>
      <c r="O283" s="38">
        <v>0</v>
      </c>
      <c r="P283" s="39">
        <f t="shared" si="79"/>
        <v>0</v>
      </c>
      <c r="Q283" s="66">
        <f t="shared" si="80"/>
        <v>12000</v>
      </c>
    </row>
    <row r="284" spans="1:17" x14ac:dyDescent="0.3">
      <c r="A284" s="253"/>
      <c r="B284" s="255"/>
      <c r="C284" s="257"/>
      <c r="D284" s="36"/>
      <c r="E284" s="42"/>
      <c r="F284" s="43"/>
      <c r="G284" s="43">
        <v>1226.24</v>
      </c>
      <c r="H284" s="43"/>
      <c r="I284" s="43"/>
      <c r="J284" s="34">
        <f t="shared" si="77"/>
        <v>1226.24</v>
      </c>
      <c r="K284" s="55"/>
      <c r="L284" s="43"/>
      <c r="M284" s="34">
        <f t="shared" si="78"/>
        <v>0</v>
      </c>
      <c r="N284" s="55"/>
      <c r="O284" s="43"/>
      <c r="P284" s="33">
        <f t="shared" si="79"/>
        <v>0</v>
      </c>
      <c r="Q284" s="65">
        <f t="shared" si="80"/>
        <v>1226.24</v>
      </c>
    </row>
    <row r="285" spans="1:17" x14ac:dyDescent="0.3">
      <c r="A285" s="253" t="s">
        <v>202</v>
      </c>
      <c r="B285" s="255"/>
      <c r="C285" s="257" t="s">
        <v>206</v>
      </c>
      <c r="D285" s="36"/>
      <c r="E285" s="37">
        <f t="shared" ref="E285:I286" si="81">E287+E289+E291+E293+E295+E297+E299+E301</f>
        <v>0</v>
      </c>
      <c r="F285" s="38">
        <f t="shared" si="81"/>
        <v>0</v>
      </c>
      <c r="G285" s="38">
        <f t="shared" si="81"/>
        <v>17850</v>
      </c>
      <c r="H285" s="38">
        <f t="shared" si="81"/>
        <v>0</v>
      </c>
      <c r="I285" s="38">
        <f t="shared" si="81"/>
        <v>0</v>
      </c>
      <c r="J285" s="40">
        <f t="shared" si="77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8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9"/>
        <v>0</v>
      </c>
      <c r="Q285" s="66">
        <f t="shared" si="80"/>
        <v>17850</v>
      </c>
    </row>
    <row r="286" spans="1:17" x14ac:dyDescent="0.3">
      <c r="A286" s="253"/>
      <c r="B286" s="255"/>
      <c r="C286" s="257"/>
      <c r="D286" s="36"/>
      <c r="E286" s="31">
        <f t="shared" si="81"/>
        <v>0</v>
      </c>
      <c r="F286" s="32">
        <f t="shared" si="81"/>
        <v>0</v>
      </c>
      <c r="G286" s="32">
        <f t="shared" si="81"/>
        <v>71.27</v>
      </c>
      <c r="H286" s="32">
        <f t="shared" si="81"/>
        <v>0</v>
      </c>
      <c r="I286" s="32">
        <f t="shared" si="81"/>
        <v>0</v>
      </c>
      <c r="J286" s="34">
        <f t="shared" si="77"/>
        <v>71.27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8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9"/>
        <v>0</v>
      </c>
      <c r="Q286" s="65">
        <f t="shared" si="80"/>
        <v>71.27</v>
      </c>
    </row>
    <row r="287" spans="1:17" x14ac:dyDescent="0.3">
      <c r="A287" s="253"/>
      <c r="B287" s="255" t="s">
        <v>207</v>
      </c>
      <c r="C287" s="257" t="s">
        <v>208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77"/>
        <v>3500</v>
      </c>
      <c r="K287" s="44">
        <v>0</v>
      </c>
      <c r="L287" s="38">
        <v>0</v>
      </c>
      <c r="M287" s="40">
        <f t="shared" si="78"/>
        <v>0</v>
      </c>
      <c r="N287" s="44">
        <v>0</v>
      </c>
      <c r="O287" s="38">
        <v>0</v>
      </c>
      <c r="P287" s="39">
        <f t="shared" si="79"/>
        <v>0</v>
      </c>
      <c r="Q287" s="66">
        <f t="shared" si="80"/>
        <v>3500</v>
      </c>
    </row>
    <row r="288" spans="1:17" x14ac:dyDescent="0.3">
      <c r="A288" s="253"/>
      <c r="B288" s="255"/>
      <c r="C288" s="257"/>
      <c r="D288" s="36"/>
      <c r="E288" s="42"/>
      <c r="F288" s="43"/>
      <c r="G288" s="43">
        <v>0</v>
      </c>
      <c r="H288" s="43"/>
      <c r="I288" s="43"/>
      <c r="J288" s="34">
        <f t="shared" si="77"/>
        <v>0</v>
      </c>
      <c r="K288" s="55"/>
      <c r="L288" s="43"/>
      <c r="M288" s="34">
        <f t="shared" si="78"/>
        <v>0</v>
      </c>
      <c r="N288" s="55"/>
      <c r="O288" s="43"/>
      <c r="P288" s="33">
        <f t="shared" si="79"/>
        <v>0</v>
      </c>
      <c r="Q288" s="65">
        <f t="shared" si="80"/>
        <v>0</v>
      </c>
    </row>
    <row r="289" spans="1:17" x14ac:dyDescent="0.3">
      <c r="A289" s="253"/>
      <c r="B289" s="255" t="s">
        <v>209</v>
      </c>
      <c r="C289" s="257" t="s">
        <v>210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77"/>
        <v>50</v>
      </c>
      <c r="K289" s="44">
        <v>0</v>
      </c>
      <c r="L289" s="38">
        <v>0</v>
      </c>
      <c r="M289" s="40">
        <f t="shared" si="78"/>
        <v>0</v>
      </c>
      <c r="N289" s="44">
        <v>0</v>
      </c>
      <c r="O289" s="38">
        <v>0</v>
      </c>
      <c r="P289" s="39">
        <f t="shared" si="79"/>
        <v>0</v>
      </c>
      <c r="Q289" s="66">
        <f t="shared" si="80"/>
        <v>50</v>
      </c>
    </row>
    <row r="290" spans="1:17" x14ac:dyDescent="0.3">
      <c r="A290" s="253"/>
      <c r="B290" s="255"/>
      <c r="C290" s="257"/>
      <c r="D290" s="36"/>
      <c r="E290" s="42"/>
      <c r="F290" s="43"/>
      <c r="G290" s="43">
        <v>0</v>
      </c>
      <c r="H290" s="43"/>
      <c r="I290" s="43"/>
      <c r="J290" s="34">
        <f t="shared" si="77"/>
        <v>0</v>
      </c>
      <c r="K290" s="55"/>
      <c r="L290" s="43"/>
      <c r="M290" s="34">
        <f t="shared" si="78"/>
        <v>0</v>
      </c>
      <c r="N290" s="55"/>
      <c r="O290" s="43"/>
      <c r="P290" s="33">
        <f t="shared" si="79"/>
        <v>0</v>
      </c>
      <c r="Q290" s="65">
        <f t="shared" si="80"/>
        <v>0</v>
      </c>
    </row>
    <row r="291" spans="1:17" x14ac:dyDescent="0.3">
      <c r="A291" s="253"/>
      <c r="B291" s="255" t="s">
        <v>211</v>
      </c>
      <c r="C291" s="257" t="s">
        <v>212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77"/>
        <v>3000</v>
      </c>
      <c r="K291" s="44">
        <v>0</v>
      </c>
      <c r="L291" s="38">
        <v>0</v>
      </c>
      <c r="M291" s="40">
        <f t="shared" si="78"/>
        <v>0</v>
      </c>
      <c r="N291" s="44">
        <v>0</v>
      </c>
      <c r="O291" s="38">
        <v>0</v>
      </c>
      <c r="P291" s="39">
        <f t="shared" si="79"/>
        <v>0</v>
      </c>
      <c r="Q291" s="66">
        <f t="shared" si="80"/>
        <v>3000</v>
      </c>
    </row>
    <row r="292" spans="1:17" x14ac:dyDescent="0.3">
      <c r="A292" s="253"/>
      <c r="B292" s="255"/>
      <c r="C292" s="257"/>
      <c r="D292" s="36"/>
      <c r="E292" s="42"/>
      <c r="F292" s="43"/>
      <c r="G292" s="43">
        <v>0</v>
      </c>
      <c r="H292" s="43"/>
      <c r="I292" s="43"/>
      <c r="J292" s="34">
        <f t="shared" si="77"/>
        <v>0</v>
      </c>
      <c r="K292" s="55"/>
      <c r="L292" s="43"/>
      <c r="M292" s="34">
        <f t="shared" ref="M292:M335" si="82">SUM(K292:L292)</f>
        <v>0</v>
      </c>
      <c r="N292" s="55"/>
      <c r="O292" s="43"/>
      <c r="P292" s="33">
        <f t="shared" si="79"/>
        <v>0</v>
      </c>
      <c r="Q292" s="65">
        <f t="shared" si="80"/>
        <v>0</v>
      </c>
    </row>
    <row r="293" spans="1:17" x14ac:dyDescent="0.3">
      <c r="A293" s="253"/>
      <c r="B293" s="255" t="s">
        <v>213</v>
      </c>
      <c r="C293" s="257" t="s">
        <v>214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77"/>
        <v>500</v>
      </c>
      <c r="K293" s="44">
        <v>0</v>
      </c>
      <c r="L293" s="38">
        <v>0</v>
      </c>
      <c r="M293" s="40">
        <f t="shared" si="82"/>
        <v>0</v>
      </c>
      <c r="N293" s="44">
        <v>0</v>
      </c>
      <c r="O293" s="38">
        <v>0</v>
      </c>
      <c r="P293" s="39">
        <f t="shared" si="79"/>
        <v>0</v>
      </c>
      <c r="Q293" s="66">
        <f t="shared" si="80"/>
        <v>500</v>
      </c>
    </row>
    <row r="294" spans="1:17" x14ac:dyDescent="0.3">
      <c r="A294" s="253"/>
      <c r="B294" s="255"/>
      <c r="C294" s="257"/>
      <c r="D294" s="36"/>
      <c r="E294" s="42"/>
      <c r="F294" s="43"/>
      <c r="G294" s="43">
        <v>0</v>
      </c>
      <c r="H294" s="43"/>
      <c r="I294" s="43"/>
      <c r="J294" s="34">
        <f t="shared" si="77"/>
        <v>0</v>
      </c>
      <c r="K294" s="55"/>
      <c r="L294" s="43"/>
      <c r="M294" s="34">
        <f t="shared" si="82"/>
        <v>0</v>
      </c>
      <c r="N294" s="55"/>
      <c r="O294" s="43"/>
      <c r="P294" s="33">
        <f t="shared" si="79"/>
        <v>0</v>
      </c>
      <c r="Q294" s="65">
        <f t="shared" si="80"/>
        <v>0</v>
      </c>
    </row>
    <row r="295" spans="1:17" x14ac:dyDescent="0.3">
      <c r="A295" s="253"/>
      <c r="B295" s="255" t="s">
        <v>215</v>
      </c>
      <c r="C295" s="257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7"/>
        <v>8000</v>
      </c>
      <c r="K295" s="44">
        <v>0</v>
      </c>
      <c r="L295" s="38">
        <v>0</v>
      </c>
      <c r="M295" s="40">
        <f t="shared" si="82"/>
        <v>0</v>
      </c>
      <c r="N295" s="44">
        <v>0</v>
      </c>
      <c r="O295" s="38">
        <v>0</v>
      </c>
      <c r="P295" s="39">
        <f t="shared" si="79"/>
        <v>0</v>
      </c>
      <c r="Q295" s="66">
        <f t="shared" si="80"/>
        <v>8000</v>
      </c>
    </row>
    <row r="296" spans="1:17" x14ac:dyDescent="0.3">
      <c r="A296" s="253"/>
      <c r="B296" s="255"/>
      <c r="C296" s="257"/>
      <c r="D296" s="36"/>
      <c r="E296" s="42"/>
      <c r="F296" s="43"/>
      <c r="G296" s="43">
        <v>71.27</v>
      </c>
      <c r="H296" s="43"/>
      <c r="I296" s="43"/>
      <c r="J296" s="34">
        <f t="shared" si="77"/>
        <v>71.27</v>
      </c>
      <c r="K296" s="55"/>
      <c r="L296" s="43"/>
      <c r="M296" s="34">
        <f t="shared" si="82"/>
        <v>0</v>
      </c>
      <c r="N296" s="55"/>
      <c r="O296" s="43"/>
      <c r="P296" s="33">
        <f t="shared" si="79"/>
        <v>0</v>
      </c>
      <c r="Q296" s="65">
        <f t="shared" si="80"/>
        <v>71.27</v>
      </c>
    </row>
    <row r="297" spans="1:17" x14ac:dyDescent="0.3">
      <c r="A297" s="253"/>
      <c r="B297" s="255" t="s">
        <v>217</v>
      </c>
      <c r="C297" s="257" t="s">
        <v>218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77"/>
        <v>800</v>
      </c>
      <c r="K297" s="44">
        <v>0</v>
      </c>
      <c r="L297" s="38">
        <v>0</v>
      </c>
      <c r="M297" s="40">
        <f t="shared" si="82"/>
        <v>0</v>
      </c>
      <c r="N297" s="44">
        <v>0</v>
      </c>
      <c r="O297" s="38">
        <v>0</v>
      </c>
      <c r="P297" s="39">
        <f t="shared" si="79"/>
        <v>0</v>
      </c>
      <c r="Q297" s="66">
        <f t="shared" si="80"/>
        <v>800</v>
      </c>
    </row>
    <row r="298" spans="1:17" x14ac:dyDescent="0.3">
      <c r="A298" s="253"/>
      <c r="B298" s="255"/>
      <c r="C298" s="257"/>
      <c r="D298" s="36"/>
      <c r="E298" s="42"/>
      <c r="F298" s="43"/>
      <c r="G298" s="43">
        <v>0</v>
      </c>
      <c r="H298" s="43"/>
      <c r="I298" s="43"/>
      <c r="J298" s="34">
        <f t="shared" si="77"/>
        <v>0</v>
      </c>
      <c r="K298" s="55"/>
      <c r="L298" s="43"/>
      <c r="M298" s="34">
        <f t="shared" si="82"/>
        <v>0</v>
      </c>
      <c r="N298" s="55"/>
      <c r="O298" s="43"/>
      <c r="P298" s="33">
        <f t="shared" si="79"/>
        <v>0</v>
      </c>
      <c r="Q298" s="65">
        <f t="shared" si="80"/>
        <v>0</v>
      </c>
    </row>
    <row r="299" spans="1:17" x14ac:dyDescent="0.3">
      <c r="A299" s="253"/>
      <c r="B299" s="255" t="s">
        <v>219</v>
      </c>
      <c r="C299" s="257" t="s">
        <v>220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77"/>
        <v>500</v>
      </c>
      <c r="K299" s="44">
        <v>0</v>
      </c>
      <c r="L299" s="38">
        <v>0</v>
      </c>
      <c r="M299" s="40">
        <f t="shared" si="82"/>
        <v>0</v>
      </c>
      <c r="N299" s="44">
        <v>0</v>
      </c>
      <c r="O299" s="38">
        <v>0</v>
      </c>
      <c r="P299" s="39">
        <f t="shared" si="79"/>
        <v>0</v>
      </c>
      <c r="Q299" s="66">
        <f t="shared" si="80"/>
        <v>500</v>
      </c>
    </row>
    <row r="300" spans="1:17" x14ac:dyDescent="0.3">
      <c r="A300" s="253"/>
      <c r="B300" s="255"/>
      <c r="C300" s="257"/>
      <c r="D300" s="36"/>
      <c r="E300" s="42"/>
      <c r="F300" s="43"/>
      <c r="G300" s="43">
        <v>0</v>
      </c>
      <c r="H300" s="43"/>
      <c r="I300" s="43"/>
      <c r="J300" s="34">
        <f t="shared" si="77"/>
        <v>0</v>
      </c>
      <c r="K300" s="55"/>
      <c r="L300" s="43"/>
      <c r="M300" s="34">
        <f t="shared" si="82"/>
        <v>0</v>
      </c>
      <c r="N300" s="55"/>
      <c r="O300" s="43"/>
      <c r="P300" s="33">
        <f t="shared" si="79"/>
        <v>0</v>
      </c>
      <c r="Q300" s="65">
        <f t="shared" si="80"/>
        <v>0</v>
      </c>
    </row>
    <row r="301" spans="1:17" x14ac:dyDescent="0.3">
      <c r="A301" s="253"/>
      <c r="B301" s="255" t="s">
        <v>221</v>
      </c>
      <c r="C301" s="257" t="s">
        <v>222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77"/>
        <v>1500</v>
      </c>
      <c r="K301" s="44">
        <v>0</v>
      </c>
      <c r="L301" s="38">
        <v>0</v>
      </c>
      <c r="M301" s="40">
        <f t="shared" si="82"/>
        <v>0</v>
      </c>
      <c r="N301" s="44">
        <v>0</v>
      </c>
      <c r="O301" s="38">
        <v>0</v>
      </c>
      <c r="P301" s="39">
        <f t="shared" si="79"/>
        <v>0</v>
      </c>
      <c r="Q301" s="66">
        <f t="shared" si="80"/>
        <v>1500</v>
      </c>
    </row>
    <row r="302" spans="1:17" x14ac:dyDescent="0.3">
      <c r="A302" s="253"/>
      <c r="B302" s="255"/>
      <c r="C302" s="257"/>
      <c r="D302" s="36"/>
      <c r="E302" s="42"/>
      <c r="F302" s="43"/>
      <c r="G302" s="43">
        <v>0</v>
      </c>
      <c r="H302" s="43"/>
      <c r="I302" s="43"/>
      <c r="J302" s="34">
        <f t="shared" si="77"/>
        <v>0</v>
      </c>
      <c r="K302" s="55"/>
      <c r="L302" s="43"/>
      <c r="M302" s="34">
        <f t="shared" si="82"/>
        <v>0</v>
      </c>
      <c r="N302" s="55"/>
      <c r="O302" s="43"/>
      <c r="P302" s="33">
        <f t="shared" si="79"/>
        <v>0</v>
      </c>
      <c r="Q302" s="65">
        <f t="shared" si="80"/>
        <v>0</v>
      </c>
    </row>
    <row r="303" spans="1:17" x14ac:dyDescent="0.3">
      <c r="A303" s="253" t="s">
        <v>202</v>
      </c>
      <c r="B303" s="249"/>
      <c r="C303" s="251" t="s">
        <v>223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77"/>
        <v>16800</v>
      </c>
      <c r="K303" s="44">
        <v>0</v>
      </c>
      <c r="L303" s="38">
        <v>0</v>
      </c>
      <c r="M303" s="40">
        <f t="shared" si="82"/>
        <v>0</v>
      </c>
      <c r="N303" s="44">
        <v>0</v>
      </c>
      <c r="O303" s="38">
        <v>0</v>
      </c>
      <c r="P303" s="39">
        <f t="shared" si="79"/>
        <v>0</v>
      </c>
      <c r="Q303" s="66">
        <f t="shared" si="80"/>
        <v>16800</v>
      </c>
    </row>
    <row r="304" spans="1:17" x14ac:dyDescent="0.3">
      <c r="A304" s="253"/>
      <c r="B304" s="250"/>
      <c r="C304" s="252"/>
      <c r="D304" s="36"/>
      <c r="E304" s="42"/>
      <c r="F304" s="43"/>
      <c r="G304" s="43">
        <v>1067.81</v>
      </c>
      <c r="H304" s="43"/>
      <c r="I304" s="43"/>
      <c r="J304" s="34">
        <f t="shared" si="77"/>
        <v>1067.81</v>
      </c>
      <c r="K304" s="55"/>
      <c r="L304" s="43"/>
      <c r="M304" s="34">
        <f t="shared" si="82"/>
        <v>0</v>
      </c>
      <c r="N304" s="55"/>
      <c r="O304" s="43"/>
      <c r="P304" s="33">
        <f t="shared" si="79"/>
        <v>0</v>
      </c>
      <c r="Q304" s="65">
        <f t="shared" si="80"/>
        <v>1067.81</v>
      </c>
    </row>
    <row r="305" spans="1:17" x14ac:dyDescent="0.3">
      <c r="A305" s="253" t="s">
        <v>202</v>
      </c>
      <c r="B305" s="249"/>
      <c r="C305" s="251" t="s">
        <v>224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77"/>
        <v>2000</v>
      </c>
      <c r="K305" s="44">
        <v>0</v>
      </c>
      <c r="L305" s="38">
        <v>0</v>
      </c>
      <c r="M305" s="40">
        <f t="shared" si="82"/>
        <v>0</v>
      </c>
      <c r="N305" s="44">
        <v>0</v>
      </c>
      <c r="O305" s="38">
        <v>0</v>
      </c>
      <c r="P305" s="39">
        <f t="shared" si="79"/>
        <v>0</v>
      </c>
      <c r="Q305" s="66">
        <f t="shared" si="80"/>
        <v>2000</v>
      </c>
    </row>
    <row r="306" spans="1:17" x14ac:dyDescent="0.3">
      <c r="A306" s="253"/>
      <c r="B306" s="250"/>
      <c r="C306" s="252"/>
      <c r="D306" s="36"/>
      <c r="E306" s="42"/>
      <c r="F306" s="43"/>
      <c r="G306" s="43">
        <v>0</v>
      </c>
      <c r="H306" s="43"/>
      <c r="I306" s="43"/>
      <c r="J306" s="34">
        <f t="shared" ref="J306:J335" si="83">SUM(E306:I306)</f>
        <v>0</v>
      </c>
      <c r="K306" s="55"/>
      <c r="L306" s="43"/>
      <c r="M306" s="34">
        <f t="shared" si="82"/>
        <v>0</v>
      </c>
      <c r="N306" s="55"/>
      <c r="O306" s="43"/>
      <c r="P306" s="33">
        <f t="shared" si="79"/>
        <v>0</v>
      </c>
      <c r="Q306" s="65">
        <f t="shared" si="80"/>
        <v>0</v>
      </c>
    </row>
    <row r="307" spans="1:17" x14ac:dyDescent="0.3">
      <c r="A307" s="253" t="s">
        <v>202</v>
      </c>
      <c r="B307" s="255"/>
      <c r="C307" s="257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3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2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9"/>
        <v>0</v>
      </c>
      <c r="Q307" s="66">
        <f t="shared" si="80"/>
        <v>52341</v>
      </c>
    </row>
    <row r="308" spans="1:17" x14ac:dyDescent="0.3">
      <c r="A308" s="253"/>
      <c r="B308" s="255"/>
      <c r="C308" s="257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10670.95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3"/>
        <v>10670.95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2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9"/>
        <v>0</v>
      </c>
      <c r="Q308" s="65">
        <f t="shared" si="80"/>
        <v>10670.95</v>
      </c>
    </row>
    <row r="309" spans="1:17" x14ac:dyDescent="0.3">
      <c r="A309" s="253"/>
      <c r="B309" s="255" t="s">
        <v>226</v>
      </c>
      <c r="C309" s="257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3"/>
        <v>2000</v>
      </c>
      <c r="K309" s="44">
        <v>0</v>
      </c>
      <c r="L309" s="38">
        <v>0</v>
      </c>
      <c r="M309" s="40">
        <f t="shared" si="82"/>
        <v>0</v>
      </c>
      <c r="N309" s="44">
        <v>0</v>
      </c>
      <c r="O309" s="38">
        <v>0</v>
      </c>
      <c r="P309" s="39">
        <f t="shared" si="79"/>
        <v>0</v>
      </c>
      <c r="Q309" s="66">
        <f t="shared" si="80"/>
        <v>2000</v>
      </c>
    </row>
    <row r="310" spans="1:17" x14ac:dyDescent="0.3">
      <c r="A310" s="253"/>
      <c r="B310" s="255"/>
      <c r="C310" s="257"/>
      <c r="D310" s="36"/>
      <c r="E310" s="42"/>
      <c r="F310" s="43"/>
      <c r="G310" s="43">
        <v>126</v>
      </c>
      <c r="H310" s="43"/>
      <c r="I310" s="43"/>
      <c r="J310" s="34">
        <f t="shared" si="83"/>
        <v>126</v>
      </c>
      <c r="K310" s="55"/>
      <c r="L310" s="43"/>
      <c r="M310" s="34">
        <f t="shared" si="82"/>
        <v>0</v>
      </c>
      <c r="N310" s="55"/>
      <c r="O310" s="43"/>
      <c r="P310" s="33">
        <f t="shared" si="79"/>
        <v>0</v>
      </c>
      <c r="Q310" s="65">
        <f t="shared" si="80"/>
        <v>126</v>
      </c>
    </row>
    <row r="311" spans="1:17" x14ac:dyDescent="0.3">
      <c r="A311" s="253"/>
      <c r="B311" s="255" t="s">
        <v>228</v>
      </c>
      <c r="C311" s="257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3"/>
        <v>5800</v>
      </c>
      <c r="K311" s="44">
        <v>0</v>
      </c>
      <c r="L311" s="38">
        <v>0</v>
      </c>
      <c r="M311" s="40">
        <f t="shared" si="82"/>
        <v>0</v>
      </c>
      <c r="N311" s="44">
        <v>0</v>
      </c>
      <c r="O311" s="38">
        <v>0</v>
      </c>
      <c r="P311" s="39">
        <f t="shared" si="79"/>
        <v>0</v>
      </c>
      <c r="Q311" s="66">
        <f t="shared" si="80"/>
        <v>5800</v>
      </c>
    </row>
    <row r="312" spans="1:17" x14ac:dyDescent="0.3">
      <c r="A312" s="253"/>
      <c r="B312" s="255"/>
      <c r="C312" s="257"/>
      <c r="D312" s="36"/>
      <c r="E312" s="42"/>
      <c r="F312" s="43"/>
      <c r="G312" s="43">
        <v>178.52</v>
      </c>
      <c r="H312" s="43"/>
      <c r="I312" s="43"/>
      <c r="J312" s="34">
        <f t="shared" si="83"/>
        <v>178.52</v>
      </c>
      <c r="K312" s="55"/>
      <c r="L312" s="43"/>
      <c r="M312" s="34">
        <f t="shared" si="82"/>
        <v>0</v>
      </c>
      <c r="N312" s="55"/>
      <c r="O312" s="43"/>
      <c r="P312" s="33">
        <f t="shared" si="79"/>
        <v>0</v>
      </c>
      <c r="Q312" s="65">
        <f t="shared" si="80"/>
        <v>178.52</v>
      </c>
    </row>
    <row r="313" spans="1:17" x14ac:dyDescent="0.3">
      <c r="A313" s="253"/>
      <c r="B313" s="255" t="s">
        <v>230</v>
      </c>
      <c r="C313" s="257" t="s">
        <v>231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83"/>
        <v>1100</v>
      </c>
      <c r="K313" s="44">
        <v>0</v>
      </c>
      <c r="L313" s="38">
        <v>0</v>
      </c>
      <c r="M313" s="40">
        <f t="shared" si="82"/>
        <v>0</v>
      </c>
      <c r="N313" s="44">
        <v>0</v>
      </c>
      <c r="O313" s="38">
        <v>0</v>
      </c>
      <c r="P313" s="39">
        <f t="shared" si="79"/>
        <v>0</v>
      </c>
      <c r="Q313" s="66">
        <f t="shared" si="80"/>
        <v>1100</v>
      </c>
    </row>
    <row r="314" spans="1:17" x14ac:dyDescent="0.3">
      <c r="A314" s="253"/>
      <c r="B314" s="255"/>
      <c r="C314" s="257"/>
      <c r="D314" s="36"/>
      <c r="E314" s="42"/>
      <c r="F314" s="43"/>
      <c r="G314" s="43">
        <v>0</v>
      </c>
      <c r="H314" s="43"/>
      <c r="I314" s="43"/>
      <c r="J314" s="34">
        <f t="shared" si="83"/>
        <v>0</v>
      </c>
      <c r="K314" s="55"/>
      <c r="L314" s="43"/>
      <c r="M314" s="34">
        <f t="shared" si="82"/>
        <v>0</v>
      </c>
      <c r="N314" s="55"/>
      <c r="O314" s="43"/>
      <c r="P314" s="33">
        <f t="shared" si="79"/>
        <v>0</v>
      </c>
      <c r="Q314" s="65">
        <f t="shared" si="80"/>
        <v>0</v>
      </c>
    </row>
    <row r="315" spans="1:17" x14ac:dyDescent="0.3">
      <c r="A315" s="253"/>
      <c r="B315" s="255" t="s">
        <v>232</v>
      </c>
      <c r="C315" s="257" t="s">
        <v>233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83"/>
        <v>110</v>
      </c>
      <c r="K315" s="44">
        <v>0</v>
      </c>
      <c r="L315" s="38">
        <v>0</v>
      </c>
      <c r="M315" s="40">
        <f t="shared" si="82"/>
        <v>0</v>
      </c>
      <c r="N315" s="44">
        <v>0</v>
      </c>
      <c r="O315" s="38">
        <v>0</v>
      </c>
      <c r="P315" s="39">
        <f t="shared" si="79"/>
        <v>0</v>
      </c>
      <c r="Q315" s="66">
        <f t="shared" si="80"/>
        <v>110</v>
      </c>
    </row>
    <row r="316" spans="1:17" x14ac:dyDescent="0.3">
      <c r="A316" s="253"/>
      <c r="B316" s="255"/>
      <c r="C316" s="257"/>
      <c r="D316" s="36"/>
      <c r="E316" s="42"/>
      <c r="F316" s="43"/>
      <c r="G316" s="43">
        <v>0</v>
      </c>
      <c r="H316" s="43"/>
      <c r="I316" s="43"/>
      <c r="J316" s="34">
        <f t="shared" si="83"/>
        <v>0</v>
      </c>
      <c r="K316" s="55"/>
      <c r="L316" s="43"/>
      <c r="M316" s="34">
        <f t="shared" si="82"/>
        <v>0</v>
      </c>
      <c r="N316" s="55"/>
      <c r="O316" s="43"/>
      <c r="P316" s="33">
        <f t="shared" si="79"/>
        <v>0</v>
      </c>
      <c r="Q316" s="65">
        <f t="shared" si="80"/>
        <v>0</v>
      </c>
    </row>
    <row r="317" spans="1:17" x14ac:dyDescent="0.3">
      <c r="A317" s="253"/>
      <c r="B317" s="255" t="s">
        <v>234</v>
      </c>
      <c r="C317" s="257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3"/>
        <v>2300</v>
      </c>
      <c r="K317" s="44">
        <v>0</v>
      </c>
      <c r="L317" s="38">
        <v>0</v>
      </c>
      <c r="M317" s="40">
        <f t="shared" si="82"/>
        <v>0</v>
      </c>
      <c r="N317" s="44">
        <v>0</v>
      </c>
      <c r="O317" s="38">
        <v>0</v>
      </c>
      <c r="P317" s="39">
        <f t="shared" si="79"/>
        <v>0</v>
      </c>
      <c r="Q317" s="66">
        <f t="shared" si="80"/>
        <v>2300</v>
      </c>
    </row>
    <row r="318" spans="1:17" x14ac:dyDescent="0.3">
      <c r="A318" s="253"/>
      <c r="B318" s="255"/>
      <c r="C318" s="257"/>
      <c r="D318" s="36"/>
      <c r="E318" s="42"/>
      <c r="F318" s="43"/>
      <c r="G318" s="43">
        <v>667.55</v>
      </c>
      <c r="H318" s="43"/>
      <c r="I318" s="43"/>
      <c r="J318" s="34">
        <f t="shared" si="83"/>
        <v>667.55</v>
      </c>
      <c r="K318" s="55"/>
      <c r="L318" s="43"/>
      <c r="M318" s="34">
        <f t="shared" si="82"/>
        <v>0</v>
      </c>
      <c r="N318" s="55"/>
      <c r="O318" s="43"/>
      <c r="P318" s="33">
        <f t="shared" si="79"/>
        <v>0</v>
      </c>
      <c r="Q318" s="65">
        <f t="shared" si="80"/>
        <v>667.55</v>
      </c>
    </row>
    <row r="319" spans="1:17" x14ac:dyDescent="0.3">
      <c r="A319" s="253"/>
      <c r="B319" s="255" t="s">
        <v>236</v>
      </c>
      <c r="C319" s="257" t="s">
        <v>237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83"/>
        <v>15700</v>
      </c>
      <c r="K319" s="44">
        <v>0</v>
      </c>
      <c r="L319" s="38">
        <v>0</v>
      </c>
      <c r="M319" s="40">
        <f t="shared" si="82"/>
        <v>0</v>
      </c>
      <c r="N319" s="44">
        <v>0</v>
      </c>
      <c r="O319" s="38">
        <v>0</v>
      </c>
      <c r="P319" s="39">
        <f t="shared" si="79"/>
        <v>0</v>
      </c>
      <c r="Q319" s="66">
        <f t="shared" si="80"/>
        <v>15700</v>
      </c>
    </row>
    <row r="320" spans="1:17" x14ac:dyDescent="0.3">
      <c r="A320" s="253"/>
      <c r="B320" s="255"/>
      <c r="C320" s="257"/>
      <c r="D320" s="36"/>
      <c r="E320" s="42"/>
      <c r="F320" s="43"/>
      <c r="G320" s="43">
        <v>7738.46</v>
      </c>
      <c r="H320" s="43"/>
      <c r="I320" s="43"/>
      <c r="J320" s="34">
        <f t="shared" si="83"/>
        <v>7738.46</v>
      </c>
      <c r="K320" s="55"/>
      <c r="L320" s="43"/>
      <c r="M320" s="34">
        <f t="shared" si="82"/>
        <v>0</v>
      </c>
      <c r="N320" s="55"/>
      <c r="O320" s="43"/>
      <c r="P320" s="33">
        <f t="shared" si="79"/>
        <v>0</v>
      </c>
      <c r="Q320" s="65">
        <f t="shared" si="80"/>
        <v>7738.46</v>
      </c>
    </row>
    <row r="321" spans="1:17" x14ac:dyDescent="0.3">
      <c r="A321" s="253"/>
      <c r="B321" s="255" t="s">
        <v>238</v>
      </c>
      <c r="C321" s="257" t="s">
        <v>239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83"/>
        <v>7200</v>
      </c>
      <c r="K321" s="44">
        <v>0</v>
      </c>
      <c r="L321" s="38">
        <v>0</v>
      </c>
      <c r="M321" s="40">
        <f t="shared" si="82"/>
        <v>0</v>
      </c>
      <c r="N321" s="44">
        <v>0</v>
      </c>
      <c r="O321" s="38">
        <v>0</v>
      </c>
      <c r="P321" s="39">
        <f t="shared" si="79"/>
        <v>0</v>
      </c>
      <c r="Q321" s="66">
        <f t="shared" si="80"/>
        <v>7200</v>
      </c>
    </row>
    <row r="322" spans="1:17" x14ac:dyDescent="0.3">
      <c r="A322" s="253"/>
      <c r="B322" s="255"/>
      <c r="C322" s="257"/>
      <c r="D322" s="36"/>
      <c r="E322" s="42"/>
      <c r="F322" s="43"/>
      <c r="G322" s="43">
        <v>0</v>
      </c>
      <c r="H322" s="43"/>
      <c r="I322" s="43"/>
      <c r="J322" s="34">
        <f t="shared" si="83"/>
        <v>0</v>
      </c>
      <c r="K322" s="55"/>
      <c r="L322" s="43"/>
      <c r="M322" s="34">
        <f t="shared" si="82"/>
        <v>0</v>
      </c>
      <c r="N322" s="55"/>
      <c r="O322" s="43"/>
      <c r="P322" s="33">
        <f t="shared" si="79"/>
        <v>0</v>
      </c>
      <c r="Q322" s="65">
        <f t="shared" si="80"/>
        <v>0</v>
      </c>
    </row>
    <row r="323" spans="1:17" x14ac:dyDescent="0.3">
      <c r="A323" s="253"/>
      <c r="B323" s="255" t="s">
        <v>240</v>
      </c>
      <c r="C323" s="257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3"/>
        <v>3228</v>
      </c>
      <c r="K323" s="44">
        <v>0</v>
      </c>
      <c r="L323" s="38">
        <v>0</v>
      </c>
      <c r="M323" s="40">
        <f t="shared" si="82"/>
        <v>0</v>
      </c>
      <c r="N323" s="44">
        <v>0</v>
      </c>
      <c r="O323" s="38">
        <v>0</v>
      </c>
      <c r="P323" s="39">
        <f t="shared" si="79"/>
        <v>0</v>
      </c>
      <c r="Q323" s="66">
        <f t="shared" si="80"/>
        <v>3228</v>
      </c>
    </row>
    <row r="324" spans="1:17" x14ac:dyDescent="0.3">
      <c r="A324" s="253"/>
      <c r="B324" s="255"/>
      <c r="C324" s="257"/>
      <c r="D324" s="36"/>
      <c r="E324" s="42"/>
      <c r="F324" s="43"/>
      <c r="G324" s="43">
        <v>202.15</v>
      </c>
      <c r="H324" s="43"/>
      <c r="I324" s="43"/>
      <c r="J324" s="34">
        <f t="shared" si="83"/>
        <v>202.15</v>
      </c>
      <c r="K324" s="55"/>
      <c r="L324" s="43"/>
      <c r="M324" s="34">
        <f t="shared" si="82"/>
        <v>0</v>
      </c>
      <c r="N324" s="55"/>
      <c r="O324" s="43"/>
      <c r="P324" s="33">
        <f t="shared" si="79"/>
        <v>0</v>
      </c>
      <c r="Q324" s="65">
        <f t="shared" si="80"/>
        <v>202.15</v>
      </c>
    </row>
    <row r="325" spans="1:17" x14ac:dyDescent="0.3">
      <c r="A325" s="253"/>
      <c r="B325" s="255" t="s">
        <v>242</v>
      </c>
      <c r="C325" s="257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3"/>
        <v>13803</v>
      </c>
      <c r="K325" s="44">
        <v>0</v>
      </c>
      <c r="L325" s="38">
        <v>0</v>
      </c>
      <c r="M325" s="40">
        <f t="shared" si="82"/>
        <v>0</v>
      </c>
      <c r="N325" s="44">
        <v>0</v>
      </c>
      <c r="O325" s="38">
        <v>0</v>
      </c>
      <c r="P325" s="39">
        <f t="shared" si="79"/>
        <v>0</v>
      </c>
      <c r="Q325" s="66">
        <f t="shared" si="80"/>
        <v>13803</v>
      </c>
    </row>
    <row r="326" spans="1:17" x14ac:dyDescent="0.3">
      <c r="A326" s="253"/>
      <c r="B326" s="255"/>
      <c r="C326" s="257"/>
      <c r="D326" s="36"/>
      <c r="E326" s="42"/>
      <c r="F326" s="43"/>
      <c r="G326" s="43">
        <v>800.4</v>
      </c>
      <c r="H326" s="43"/>
      <c r="I326" s="43"/>
      <c r="J326" s="34">
        <f t="shared" si="83"/>
        <v>800.4</v>
      </c>
      <c r="K326" s="55"/>
      <c r="L326" s="43"/>
      <c r="M326" s="34">
        <f t="shared" si="82"/>
        <v>0</v>
      </c>
      <c r="N326" s="55"/>
      <c r="O326" s="43"/>
      <c r="P326" s="33">
        <f t="shared" si="79"/>
        <v>0</v>
      </c>
      <c r="Q326" s="65">
        <f t="shared" si="80"/>
        <v>800.4</v>
      </c>
    </row>
    <row r="327" spans="1:17" hidden="1" x14ac:dyDescent="0.3">
      <c r="A327" s="253"/>
      <c r="B327" s="255" t="s">
        <v>244</v>
      </c>
      <c r="C327" s="257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3"/>
        <v>0</v>
      </c>
      <c r="K327" s="44">
        <v>0</v>
      </c>
      <c r="L327" s="38">
        <v>0</v>
      </c>
      <c r="M327" s="40">
        <f t="shared" si="82"/>
        <v>0</v>
      </c>
      <c r="N327" s="44">
        <v>0</v>
      </c>
      <c r="O327" s="38">
        <v>0</v>
      </c>
      <c r="P327" s="39">
        <f t="shared" si="79"/>
        <v>0</v>
      </c>
      <c r="Q327" s="66">
        <f t="shared" si="80"/>
        <v>0</v>
      </c>
    </row>
    <row r="328" spans="1:17" hidden="1" x14ac:dyDescent="0.3">
      <c r="A328" s="253"/>
      <c r="B328" s="255"/>
      <c r="C328" s="257"/>
      <c r="D328" s="36"/>
      <c r="E328" s="42"/>
      <c r="F328" s="43"/>
      <c r="G328" s="43">
        <v>0</v>
      </c>
      <c r="H328" s="43"/>
      <c r="I328" s="43"/>
      <c r="J328" s="34">
        <f t="shared" si="83"/>
        <v>0</v>
      </c>
      <c r="K328" s="55"/>
      <c r="L328" s="43"/>
      <c r="M328" s="34">
        <f t="shared" si="82"/>
        <v>0</v>
      </c>
      <c r="N328" s="55"/>
      <c r="O328" s="43"/>
      <c r="P328" s="33">
        <f t="shared" si="79"/>
        <v>0</v>
      </c>
      <c r="Q328" s="65">
        <f t="shared" si="80"/>
        <v>0</v>
      </c>
    </row>
    <row r="329" spans="1:17" x14ac:dyDescent="0.3">
      <c r="A329" s="253"/>
      <c r="B329" s="255" t="s">
        <v>246</v>
      </c>
      <c r="C329" s="257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3"/>
        <v>1100</v>
      </c>
      <c r="K329" s="44">
        <v>0</v>
      </c>
      <c r="L329" s="38">
        <v>0</v>
      </c>
      <c r="M329" s="40">
        <f t="shared" si="82"/>
        <v>0</v>
      </c>
      <c r="N329" s="44">
        <v>0</v>
      </c>
      <c r="O329" s="38">
        <v>0</v>
      </c>
      <c r="P329" s="39">
        <f t="shared" si="79"/>
        <v>0</v>
      </c>
      <c r="Q329" s="66">
        <f t="shared" si="80"/>
        <v>1100</v>
      </c>
    </row>
    <row r="330" spans="1:17" x14ac:dyDescent="0.3">
      <c r="A330" s="253"/>
      <c r="B330" s="255"/>
      <c r="C330" s="257"/>
      <c r="D330" s="36"/>
      <c r="E330" s="42"/>
      <c r="F330" s="43"/>
      <c r="G330" s="43">
        <v>957.87</v>
      </c>
      <c r="H330" s="43"/>
      <c r="I330" s="43"/>
      <c r="J330" s="34">
        <f t="shared" si="83"/>
        <v>957.87</v>
      </c>
      <c r="K330" s="55"/>
      <c r="L330" s="43"/>
      <c r="M330" s="34">
        <f t="shared" si="82"/>
        <v>0</v>
      </c>
      <c r="N330" s="55"/>
      <c r="O330" s="43"/>
      <c r="P330" s="33">
        <f t="shared" si="79"/>
        <v>0</v>
      </c>
      <c r="Q330" s="65">
        <f t="shared" si="80"/>
        <v>957.87</v>
      </c>
    </row>
    <row r="331" spans="1:17" x14ac:dyDescent="0.3">
      <c r="A331" s="253" t="s">
        <v>202</v>
      </c>
      <c r="B331" s="255"/>
      <c r="C331" s="257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3"/>
        <v>8506</v>
      </c>
      <c r="K331" s="44">
        <v>0</v>
      </c>
      <c r="L331" s="38">
        <v>0</v>
      </c>
      <c r="M331" s="40">
        <f t="shared" si="82"/>
        <v>0</v>
      </c>
      <c r="N331" s="44">
        <v>0</v>
      </c>
      <c r="O331" s="38">
        <v>0</v>
      </c>
      <c r="P331" s="39">
        <f t="shared" si="79"/>
        <v>0</v>
      </c>
      <c r="Q331" s="66">
        <f t="shared" si="80"/>
        <v>8506</v>
      </c>
    </row>
    <row r="332" spans="1:17" x14ac:dyDescent="0.3">
      <c r="A332" s="253"/>
      <c r="B332" s="255"/>
      <c r="C332" s="257"/>
      <c r="D332" s="36"/>
      <c r="E332" s="42"/>
      <c r="F332" s="43"/>
      <c r="G332" s="43"/>
      <c r="H332" s="43">
        <v>0</v>
      </c>
      <c r="I332" s="43"/>
      <c r="J332" s="34">
        <f t="shared" si="83"/>
        <v>0</v>
      </c>
      <c r="K332" s="55"/>
      <c r="L332" s="43"/>
      <c r="M332" s="34">
        <f t="shared" si="82"/>
        <v>0</v>
      </c>
      <c r="N332" s="55"/>
      <c r="O332" s="43"/>
      <c r="P332" s="33">
        <f t="shared" si="79"/>
        <v>0</v>
      </c>
      <c r="Q332" s="65">
        <f t="shared" si="80"/>
        <v>0</v>
      </c>
    </row>
    <row r="333" spans="1:17" x14ac:dyDescent="0.3">
      <c r="A333" s="253" t="s">
        <v>202</v>
      </c>
      <c r="B333" s="255"/>
      <c r="C333" s="257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3"/>
        <v>1843</v>
      </c>
      <c r="K333" s="44">
        <v>0</v>
      </c>
      <c r="L333" s="38">
        <v>0</v>
      </c>
      <c r="M333" s="40">
        <f t="shared" si="82"/>
        <v>0</v>
      </c>
      <c r="N333" s="44">
        <v>0</v>
      </c>
      <c r="O333" s="38">
        <v>0</v>
      </c>
      <c r="P333" s="39">
        <f t="shared" si="79"/>
        <v>0</v>
      </c>
      <c r="Q333" s="66">
        <f t="shared" si="80"/>
        <v>1843</v>
      </c>
    </row>
    <row r="334" spans="1:17" x14ac:dyDescent="0.3">
      <c r="A334" s="253"/>
      <c r="B334" s="255"/>
      <c r="C334" s="257"/>
      <c r="D334" s="36"/>
      <c r="E334" s="42"/>
      <c r="F334" s="43"/>
      <c r="G334" s="43"/>
      <c r="H334" s="43">
        <v>0</v>
      </c>
      <c r="I334" s="43"/>
      <c r="J334" s="34">
        <f t="shared" si="83"/>
        <v>0</v>
      </c>
      <c r="K334" s="55"/>
      <c r="L334" s="43"/>
      <c r="M334" s="34">
        <f t="shared" si="82"/>
        <v>0</v>
      </c>
      <c r="N334" s="55"/>
      <c r="O334" s="43"/>
      <c r="P334" s="33">
        <f t="shared" si="79"/>
        <v>0</v>
      </c>
      <c r="Q334" s="65">
        <f t="shared" si="80"/>
        <v>0</v>
      </c>
    </row>
    <row r="335" spans="1:17" hidden="1" x14ac:dyDescent="0.3">
      <c r="A335" s="253" t="s">
        <v>202</v>
      </c>
      <c r="B335" s="255"/>
      <c r="C335" s="257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3"/>
        <v>0</v>
      </c>
      <c r="K335" s="44">
        <v>0</v>
      </c>
      <c r="L335" s="38">
        <v>0</v>
      </c>
      <c r="M335" s="40">
        <f t="shared" si="82"/>
        <v>0</v>
      </c>
      <c r="N335" s="44">
        <v>0</v>
      </c>
      <c r="O335" s="38">
        <v>0</v>
      </c>
      <c r="P335" s="39">
        <f t="shared" si="79"/>
        <v>0</v>
      </c>
      <c r="Q335" s="66">
        <f t="shared" si="80"/>
        <v>0</v>
      </c>
    </row>
    <row r="336" spans="1:17" ht="14.4" hidden="1" thickBot="1" x14ac:dyDescent="0.35">
      <c r="A336" s="254"/>
      <c r="B336" s="256"/>
      <c r="C336" s="258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80"/>
        <v>0</v>
      </c>
    </row>
  </sheetData>
  <sheetProtection sheet="1" objects="1" scenarios="1"/>
  <mergeCells count="519">
    <mergeCell ref="D139:D140"/>
    <mergeCell ref="C139:C140"/>
    <mergeCell ref="B139:B140"/>
    <mergeCell ref="A139:A140"/>
    <mergeCell ref="A179:A180"/>
    <mergeCell ref="B179:B180"/>
    <mergeCell ref="C179:C180"/>
    <mergeCell ref="D179:D180"/>
    <mergeCell ref="A148:B149"/>
    <mergeCell ref="C148:C149"/>
    <mergeCell ref="D148:D149"/>
    <mergeCell ref="D143:D144"/>
    <mergeCell ref="A154:A155"/>
    <mergeCell ref="B154:B155"/>
    <mergeCell ref="C154:C155"/>
    <mergeCell ref="A156:A157"/>
    <mergeCell ref="B156:B157"/>
    <mergeCell ref="C156:C157"/>
    <mergeCell ref="A150:A151"/>
    <mergeCell ref="B150:B151"/>
    <mergeCell ref="C150:C151"/>
    <mergeCell ref="A152:A153"/>
    <mergeCell ref="B152:B153"/>
    <mergeCell ref="C152:C153"/>
    <mergeCell ref="Q1:Q2"/>
    <mergeCell ref="E2:E3"/>
    <mergeCell ref="F2:F3"/>
    <mergeCell ref="G2:G3"/>
    <mergeCell ref="H2:H3"/>
    <mergeCell ref="I2:I3"/>
    <mergeCell ref="C270:C271"/>
    <mergeCell ref="C272:C273"/>
    <mergeCell ref="D8:D9"/>
    <mergeCell ref="D36:D37"/>
    <mergeCell ref="C89:C90"/>
    <mergeCell ref="D116:D117"/>
    <mergeCell ref="D135:D136"/>
    <mergeCell ref="D231:D232"/>
    <mergeCell ref="D22:D23"/>
    <mergeCell ref="D39:D40"/>
    <mergeCell ref="D28:D29"/>
    <mergeCell ref="D187:D188"/>
    <mergeCell ref="D216:D217"/>
    <mergeCell ref="D190:D191"/>
    <mergeCell ref="D141:D142"/>
    <mergeCell ref="C141:C142"/>
    <mergeCell ref="C181:C182"/>
    <mergeCell ref="D181:D182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7:A138"/>
    <mergeCell ref="B137:B138"/>
    <mergeCell ref="C137:C138"/>
    <mergeCell ref="A132:A133"/>
    <mergeCell ref="B132:B133"/>
    <mergeCell ref="C132:C133"/>
    <mergeCell ref="A135:B136"/>
    <mergeCell ref="C135:C136"/>
    <mergeCell ref="A145:A146"/>
    <mergeCell ref="B145:B146"/>
    <mergeCell ref="C145:C146"/>
    <mergeCell ref="A143:A144"/>
    <mergeCell ref="B143:B144"/>
    <mergeCell ref="C143:C144"/>
    <mergeCell ref="B141:B142"/>
    <mergeCell ref="A141:A142"/>
    <mergeCell ref="A163:A164"/>
    <mergeCell ref="B163:B164"/>
    <mergeCell ref="C163:C164"/>
    <mergeCell ref="A165:A166"/>
    <mergeCell ref="B165:B166"/>
    <mergeCell ref="C165:C166"/>
    <mergeCell ref="A159:B160"/>
    <mergeCell ref="C159:C160"/>
    <mergeCell ref="D159:D160"/>
    <mergeCell ref="A161:A162"/>
    <mergeCell ref="B161:B162"/>
    <mergeCell ref="C161:C162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D169:D170"/>
    <mergeCell ref="A175:A176"/>
    <mergeCell ref="B175:B176"/>
    <mergeCell ref="C175:C176"/>
    <mergeCell ref="D175:D176"/>
    <mergeCell ref="A177:A178"/>
    <mergeCell ref="B177:B178"/>
    <mergeCell ref="C177:C178"/>
    <mergeCell ref="D177:D178"/>
    <mergeCell ref="A192:A193"/>
    <mergeCell ref="B192:B193"/>
    <mergeCell ref="C192:C193"/>
    <mergeCell ref="A181:A182"/>
    <mergeCell ref="B181:B182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A194:A195"/>
    <mergeCell ref="B194:B195"/>
    <mergeCell ref="C194:C195"/>
    <mergeCell ref="A187:A188"/>
    <mergeCell ref="B187:B188"/>
    <mergeCell ref="C187:C188"/>
    <mergeCell ref="A190:B191"/>
    <mergeCell ref="C190:C191"/>
    <mergeCell ref="A200:A201"/>
    <mergeCell ref="B200:B201"/>
    <mergeCell ref="C200:C201"/>
    <mergeCell ref="A202:A203"/>
    <mergeCell ref="B202:B203"/>
    <mergeCell ref="C202:C203"/>
    <mergeCell ref="A196:A197"/>
    <mergeCell ref="B196:B197"/>
    <mergeCell ref="C196:C197"/>
    <mergeCell ref="A198:A199"/>
    <mergeCell ref="B198:B199"/>
    <mergeCell ref="C198:C199"/>
    <mergeCell ref="A210:A211"/>
    <mergeCell ref="B210:B211"/>
    <mergeCell ref="C210:C211"/>
    <mergeCell ref="A212:A213"/>
    <mergeCell ref="B212:B213"/>
    <mergeCell ref="C212:C213"/>
    <mergeCell ref="A204:A205"/>
    <mergeCell ref="B204:B205"/>
    <mergeCell ref="C204:C205"/>
    <mergeCell ref="A206:A207"/>
    <mergeCell ref="B206:B207"/>
    <mergeCell ref="C206:C207"/>
    <mergeCell ref="A208:A209"/>
    <mergeCell ref="B208:B209"/>
    <mergeCell ref="C208:C209"/>
    <mergeCell ref="A218:A219"/>
    <mergeCell ref="B218:B219"/>
    <mergeCell ref="C218:C219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20:A221"/>
    <mergeCell ref="B220:B221"/>
    <mergeCell ref="C220:C221"/>
    <mergeCell ref="A228:A229"/>
    <mergeCell ref="B228:B229"/>
    <mergeCell ref="C228:C229"/>
    <mergeCell ref="A231:B232"/>
    <mergeCell ref="C231:C232"/>
    <mergeCell ref="A224:A225"/>
    <mergeCell ref="B224:B225"/>
    <mergeCell ref="C224:C225"/>
    <mergeCell ref="A226:A227"/>
    <mergeCell ref="B226:B227"/>
    <mergeCell ref="C226:C227"/>
    <mergeCell ref="A237:A238"/>
    <mergeCell ref="B237:B238"/>
    <mergeCell ref="C237:C238"/>
    <mergeCell ref="A239:A240"/>
    <mergeCell ref="B239:B240"/>
    <mergeCell ref="C239:C240"/>
    <mergeCell ref="A233:A234"/>
    <mergeCell ref="B233:B234"/>
    <mergeCell ref="C233:C234"/>
    <mergeCell ref="A235:A236"/>
    <mergeCell ref="B235:B236"/>
    <mergeCell ref="C235:C236"/>
    <mergeCell ref="A245:A246"/>
    <mergeCell ref="B245:B246"/>
    <mergeCell ref="C245:C246"/>
    <mergeCell ref="A247:A248"/>
    <mergeCell ref="B247:B248"/>
    <mergeCell ref="C247:C248"/>
    <mergeCell ref="A241:A242"/>
    <mergeCell ref="B241:B242"/>
    <mergeCell ref="C241:C242"/>
    <mergeCell ref="A243:A244"/>
    <mergeCell ref="B243:B244"/>
    <mergeCell ref="C243:C244"/>
    <mergeCell ref="A256:B257"/>
    <mergeCell ref="C256:C257"/>
    <mergeCell ref="D256:D257"/>
    <mergeCell ref="A258:A259"/>
    <mergeCell ref="B258:B259"/>
    <mergeCell ref="C258:C259"/>
    <mergeCell ref="D258:D259"/>
    <mergeCell ref="A249:A250"/>
    <mergeCell ref="B249:B250"/>
    <mergeCell ref="C249:C250"/>
    <mergeCell ref="A253:A254"/>
    <mergeCell ref="B253:B254"/>
    <mergeCell ref="C253:C254"/>
    <mergeCell ref="A251:A252"/>
    <mergeCell ref="B251:B252"/>
    <mergeCell ref="C251:C252"/>
    <mergeCell ref="A264:A265"/>
    <mergeCell ref="B264:B265"/>
    <mergeCell ref="C264:C265"/>
    <mergeCell ref="A266:A267"/>
    <mergeCell ref="B266:B267"/>
    <mergeCell ref="C266:C267"/>
    <mergeCell ref="A260:A261"/>
    <mergeCell ref="B260:B261"/>
    <mergeCell ref="C260:C261"/>
    <mergeCell ref="A262:A263"/>
    <mergeCell ref="B262:B263"/>
    <mergeCell ref="C262:C263"/>
    <mergeCell ref="A274:A275"/>
    <mergeCell ref="B274:B275"/>
    <mergeCell ref="C274:C275"/>
    <mergeCell ref="A277:B278"/>
    <mergeCell ref="C277:C278"/>
    <mergeCell ref="A268:A269"/>
    <mergeCell ref="B268:B269"/>
    <mergeCell ref="C268:C269"/>
    <mergeCell ref="A270:A271"/>
    <mergeCell ref="B270:B271"/>
    <mergeCell ref="A272:A273"/>
    <mergeCell ref="B272:B273"/>
    <mergeCell ref="D277:D278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19:A320"/>
    <mergeCell ref="B319:B320"/>
    <mergeCell ref="C319:C320"/>
    <mergeCell ref="A321:A322"/>
    <mergeCell ref="B321:B322"/>
    <mergeCell ref="C321:C322"/>
    <mergeCell ref="A315:A316"/>
    <mergeCell ref="B315:B316"/>
    <mergeCell ref="C315:C316"/>
    <mergeCell ref="A317:A318"/>
    <mergeCell ref="B317:B318"/>
    <mergeCell ref="C317:C318"/>
    <mergeCell ref="A130:A131"/>
    <mergeCell ref="B130:B131"/>
    <mergeCell ref="C130:C131"/>
    <mergeCell ref="A335:A336"/>
    <mergeCell ref="B335:B336"/>
    <mergeCell ref="C335:C336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29:A330"/>
    <mergeCell ref="B329:B330"/>
    <mergeCell ref="C329:C330"/>
    <mergeCell ref="A323:A324"/>
    <mergeCell ref="B323:B324"/>
    <mergeCell ref="C323:C324"/>
    <mergeCell ref="A325:A326"/>
    <mergeCell ref="B325:B326"/>
    <mergeCell ref="C325:C32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3" ySplit="3" topLeftCell="D162" activePane="bottomRight" state="frozen"/>
      <selection pane="topRight" activeCell="D1" sqref="D1"/>
      <selection pane="bottomLeft" activeCell="A4" sqref="A4"/>
      <selection pane="bottomRight" activeCell="G180" sqref="G180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customHeight="1" x14ac:dyDescent="0.3">
      <c r="A1" s="279" t="s">
        <v>312</v>
      </c>
      <c r="B1" s="279"/>
      <c r="C1" s="279"/>
      <c r="D1" s="280"/>
      <c r="E1" s="403" t="s">
        <v>0</v>
      </c>
      <c r="F1" s="404"/>
      <c r="G1" s="404"/>
      <c r="H1" s="404"/>
      <c r="I1" s="404"/>
      <c r="J1" s="405"/>
      <c r="K1" s="406" t="s">
        <v>1</v>
      </c>
      <c r="L1" s="404"/>
      <c r="M1" s="405"/>
      <c r="N1" s="406" t="s">
        <v>2</v>
      </c>
      <c r="O1" s="404"/>
      <c r="P1" s="405"/>
      <c r="Q1" s="407" t="s">
        <v>3</v>
      </c>
    </row>
    <row r="2" spans="1:19" s="1" customFormat="1" ht="13.8" customHeight="1" x14ac:dyDescent="0.3">
      <c r="A2" s="279"/>
      <c r="B2" s="279"/>
      <c r="C2" s="279"/>
      <c r="D2" s="280"/>
      <c r="E2" s="409">
        <v>610</v>
      </c>
      <c r="F2" s="401">
        <v>620</v>
      </c>
      <c r="G2" s="401">
        <v>630</v>
      </c>
      <c r="H2" s="401">
        <v>640</v>
      </c>
      <c r="I2" s="401">
        <v>650</v>
      </c>
      <c r="J2" s="401" t="s">
        <v>4</v>
      </c>
      <c r="K2" s="401">
        <v>710</v>
      </c>
      <c r="L2" s="401">
        <v>720</v>
      </c>
      <c r="M2" s="401" t="s">
        <v>4</v>
      </c>
      <c r="N2" s="401">
        <v>810</v>
      </c>
      <c r="O2" s="401">
        <v>820</v>
      </c>
      <c r="P2" s="401" t="s">
        <v>4</v>
      </c>
      <c r="Q2" s="408"/>
    </row>
    <row r="3" spans="1:19" s="1" customFormat="1" ht="15" customHeight="1" thickBot="1" x14ac:dyDescent="0.35">
      <c r="A3" s="281"/>
      <c r="B3" s="281"/>
      <c r="C3" s="281"/>
      <c r="D3" s="282"/>
      <c r="E3" s="410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2" t="s">
        <v>5</v>
      </c>
    </row>
    <row r="4" spans="1:19" ht="14.4" customHeight="1" x14ac:dyDescent="0.3">
      <c r="A4" s="261" t="s">
        <v>311</v>
      </c>
      <c r="B4" s="262"/>
      <c r="C4" s="397" t="s">
        <v>6</v>
      </c>
      <c r="D4" s="3" t="s">
        <v>7</v>
      </c>
      <c r="E4" s="4">
        <f t="shared" ref="E4:I5" si="0">E6+E39+E58+E85+E96+E109+E116+E135+E148+E159+E190+E231+E256+E277</f>
        <v>873167</v>
      </c>
      <c r="F4" s="5">
        <f t="shared" si="0"/>
        <v>318077</v>
      </c>
      <c r="G4" s="5">
        <f t="shared" si="0"/>
        <v>1281344</v>
      </c>
      <c r="H4" s="5">
        <f t="shared" si="0"/>
        <v>231334</v>
      </c>
      <c r="I4" s="5">
        <f t="shared" si="0"/>
        <v>15661</v>
      </c>
      <c r="J4" s="6">
        <f t="shared" ref="J4:J9" si="1">SUM(E4:I4)</f>
        <v>2719583</v>
      </c>
      <c r="K4" s="5">
        <f>K6+K39+K58+K85+K96+K109+K116+K135+K148+K159+K190+K231+K256+K277</f>
        <v>1159235</v>
      </c>
      <c r="L4" s="5">
        <f>L6+L39+L58+L85+L96+L109+L116+L135+L148+L159+L190+L231+L256+L277</f>
        <v>0</v>
      </c>
      <c r="M4" s="5">
        <f>SUM(K4:L4)</f>
        <v>1159235</v>
      </c>
      <c r="N4" s="5">
        <f>N6+N39+N58+N85+N96+N109+N116+N135+N148+N159+N190+N231+N256+N277</f>
        <v>0</v>
      </c>
      <c r="O4" s="7">
        <f>O6+O39+O58+O85+O96+O109+O116+O135+O148+O159+O190+O231+O256+O277</f>
        <v>271717</v>
      </c>
      <c r="P4" s="7">
        <f>SUM(N4:O4)</f>
        <v>271717</v>
      </c>
      <c r="Q4" s="8">
        <f>P4+M4+J4</f>
        <v>4150535</v>
      </c>
      <c r="S4" s="10"/>
    </row>
    <row r="5" spans="1:19" ht="15" customHeight="1" thickBot="1" x14ac:dyDescent="0.35">
      <c r="A5" s="263"/>
      <c r="B5" s="264"/>
      <c r="C5" s="398"/>
      <c r="D5" s="11" t="s">
        <v>5</v>
      </c>
      <c r="E5" s="12">
        <f t="shared" si="0"/>
        <v>681231.07000000007</v>
      </c>
      <c r="F5" s="13">
        <f t="shared" si="0"/>
        <v>246548.46000000002</v>
      </c>
      <c r="G5" s="13">
        <f t="shared" si="0"/>
        <v>902995.73</v>
      </c>
      <c r="H5" s="13">
        <f t="shared" si="0"/>
        <v>192610.63</v>
      </c>
      <c r="I5" s="13">
        <f t="shared" si="0"/>
        <v>12854.15</v>
      </c>
      <c r="J5" s="13">
        <f t="shared" si="1"/>
        <v>2036240.04</v>
      </c>
      <c r="K5" s="13">
        <f>K7+K40+K59+K86+K97+K110+K117+K136+K149+K160+K191+K232+K257+K278</f>
        <v>304012.62000000005</v>
      </c>
      <c r="L5" s="13">
        <f>L7+L40+L59+L86+L97+L110+L117+L136+L149+L160+L191+L232+L257+L278</f>
        <v>0</v>
      </c>
      <c r="M5" s="13">
        <f>SUM(K5:L5)</f>
        <v>304012.62000000005</v>
      </c>
      <c r="N5" s="13">
        <f>N7+N40+N59+N86+N97+N110+N117+N136+N149+N160+N191+N232+N257+N278</f>
        <v>0</v>
      </c>
      <c r="O5" s="13">
        <f>O7+O40+O59+O86+O97+O110+O117+O136+O149+O160+O191+O232+O257+O278</f>
        <v>207027.72999999998</v>
      </c>
      <c r="P5" s="14">
        <f>SUM(N5:O5)</f>
        <v>207027.72999999998</v>
      </c>
      <c r="Q5" s="15">
        <f>P5+M5+J5</f>
        <v>2547280.39</v>
      </c>
    </row>
    <row r="6" spans="1:19" ht="13.8" customHeight="1" x14ac:dyDescent="0.3">
      <c r="A6" s="261" t="s">
        <v>8</v>
      </c>
      <c r="B6" s="262"/>
      <c r="C6" s="397" t="s">
        <v>9</v>
      </c>
      <c r="D6" s="389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102517</v>
      </c>
      <c r="H6" s="17">
        <f t="shared" si="2"/>
        <v>15720</v>
      </c>
      <c r="I6" s="17">
        <f t="shared" si="2"/>
        <v>0</v>
      </c>
      <c r="J6" s="18">
        <f t="shared" si="1"/>
        <v>160868</v>
      </c>
      <c r="K6" s="16">
        <f>K8+K14+K16+K18+K20+K22+K34+K36</f>
        <v>22517</v>
      </c>
      <c r="L6" s="17">
        <f>L8+L14+L16+L18+L20+L22+L34+L36</f>
        <v>0</v>
      </c>
      <c r="M6" s="18">
        <f t="shared" ref="M6:M37" si="3">SUM(K6:L6)</f>
        <v>22517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183385</v>
      </c>
    </row>
    <row r="7" spans="1:19" ht="14.4" customHeight="1" thickBot="1" x14ac:dyDescent="0.35">
      <c r="A7" s="263"/>
      <c r="B7" s="264"/>
      <c r="C7" s="398"/>
      <c r="D7" s="390"/>
      <c r="E7" s="21">
        <f t="shared" si="2"/>
        <v>23630.5</v>
      </c>
      <c r="F7" s="22">
        <f t="shared" si="2"/>
        <v>11218.93</v>
      </c>
      <c r="G7" s="22">
        <f t="shared" si="2"/>
        <v>31327.54</v>
      </c>
      <c r="H7" s="22">
        <f t="shared" si="2"/>
        <v>11127.27</v>
      </c>
      <c r="I7" s="22">
        <f t="shared" si="2"/>
        <v>0</v>
      </c>
      <c r="J7" s="23">
        <f t="shared" si="1"/>
        <v>77304.240000000005</v>
      </c>
      <c r="K7" s="21">
        <f>K9+K15+K17+K19+K21+K23+K35+K37</f>
        <v>11640</v>
      </c>
      <c r="L7" s="22">
        <f>L9+L15+L17+L19+L21+L23+L35+L37</f>
        <v>0</v>
      </c>
      <c r="M7" s="23">
        <f t="shared" si="3"/>
        <v>11640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88944.24</v>
      </c>
    </row>
    <row r="8" spans="1:19" x14ac:dyDescent="0.3">
      <c r="A8" s="395" t="s">
        <v>10</v>
      </c>
      <c r="B8" s="395"/>
      <c r="C8" s="396" t="s">
        <v>11</v>
      </c>
      <c r="D8" s="389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0"/>
      <c r="B9" s="250"/>
      <c r="C9" s="252"/>
      <c r="D9" s="290"/>
      <c r="E9" s="31">
        <f>E11+E13</f>
        <v>23630.5</v>
      </c>
      <c r="F9" s="32">
        <f>F11+F13</f>
        <v>11218.93</v>
      </c>
      <c r="G9" s="32">
        <f t="shared" si="4"/>
        <v>12496.85</v>
      </c>
      <c r="H9" s="32">
        <f t="shared" si="4"/>
        <v>0</v>
      </c>
      <c r="I9" s="32">
        <f t="shared" si="4"/>
        <v>0</v>
      </c>
      <c r="J9" s="33">
        <f t="shared" si="1"/>
        <v>47346.28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47346.28</v>
      </c>
    </row>
    <row r="10" spans="1:19" x14ac:dyDescent="0.3">
      <c r="A10" s="249"/>
      <c r="B10" s="249" t="s">
        <v>12</v>
      </c>
      <c r="C10" s="251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0"/>
      <c r="B11" s="250"/>
      <c r="C11" s="252"/>
      <c r="D11" s="36"/>
      <c r="E11" s="42">
        <v>23630.5</v>
      </c>
      <c r="F11" s="43">
        <v>8034.34</v>
      </c>
      <c r="G11" s="43">
        <v>4001.58</v>
      </c>
      <c r="H11" s="43">
        <v>0</v>
      </c>
      <c r="I11" s="43"/>
      <c r="J11" s="33">
        <f t="shared" si="7"/>
        <v>35666.42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35666.42</v>
      </c>
    </row>
    <row r="12" spans="1:19" ht="13.8" customHeight="1" x14ac:dyDescent="0.3">
      <c r="A12" s="249"/>
      <c r="B12" s="249" t="s">
        <v>14</v>
      </c>
      <c r="C12" s="251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0"/>
      <c r="B13" s="250"/>
      <c r="C13" s="252"/>
      <c r="D13" s="36"/>
      <c r="E13" s="42"/>
      <c r="F13" s="43">
        <v>3184.59</v>
      </c>
      <c r="G13" s="43">
        <v>8495.27</v>
      </c>
      <c r="H13" s="43"/>
      <c r="I13" s="43"/>
      <c r="J13" s="33">
        <f t="shared" si="7"/>
        <v>11679.86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11679.86</v>
      </c>
    </row>
    <row r="14" spans="1:19" ht="13.8" customHeight="1" x14ac:dyDescent="0.3">
      <c r="A14" s="249" t="s">
        <v>16</v>
      </c>
      <c r="B14" s="249"/>
      <c r="C14" s="251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0"/>
      <c r="B15" s="250"/>
      <c r="C15" s="252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ht="13.8" customHeight="1" x14ac:dyDescent="0.3">
      <c r="A16" s="249" t="s">
        <v>19</v>
      </c>
      <c r="B16" s="249"/>
      <c r="C16" s="251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</row>
    <row r="17" spans="1:17" x14ac:dyDescent="0.3">
      <c r="A17" s="250"/>
      <c r="B17" s="250"/>
      <c r="C17" s="252"/>
      <c r="D17" s="36"/>
      <c r="E17" s="42"/>
      <c r="F17" s="43"/>
      <c r="G17" s="43"/>
      <c r="H17" s="43">
        <v>8325</v>
      </c>
      <c r="I17" s="43"/>
      <c r="J17" s="33">
        <f t="shared" si="7"/>
        <v>8325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8325</v>
      </c>
    </row>
    <row r="18" spans="1:17" ht="13.8" customHeight="1" x14ac:dyDescent="0.3">
      <c r="A18" s="249" t="s">
        <v>19</v>
      </c>
      <c r="B18" s="249"/>
      <c r="C18" s="251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0"/>
      <c r="B19" s="250"/>
      <c r="C19" s="252"/>
      <c r="D19" s="36"/>
      <c r="E19" s="42"/>
      <c r="F19" s="43"/>
      <c r="G19" s="43"/>
      <c r="H19" s="43">
        <v>830</v>
      </c>
      <c r="I19" s="43"/>
      <c r="J19" s="33">
        <f t="shared" si="7"/>
        <v>830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830</v>
      </c>
    </row>
    <row r="20" spans="1:17" ht="13.8" customHeight="1" x14ac:dyDescent="0.3">
      <c r="A20" s="249" t="s">
        <v>24</v>
      </c>
      <c r="B20" s="249"/>
      <c r="C20" s="251" t="s">
        <v>25</v>
      </c>
      <c r="D20" s="36" t="s">
        <v>26</v>
      </c>
      <c r="E20" s="37">
        <v>0</v>
      </c>
      <c r="F20" s="38">
        <v>0</v>
      </c>
      <c r="G20" s="38">
        <v>8700</v>
      </c>
      <c r="H20" s="38">
        <v>0</v>
      </c>
      <c r="I20" s="38">
        <v>0</v>
      </c>
      <c r="J20" s="39">
        <f t="shared" si="7"/>
        <v>8700</v>
      </c>
      <c r="K20" s="37">
        <v>22017</v>
      </c>
      <c r="L20" s="38">
        <v>0</v>
      </c>
      <c r="M20" s="39">
        <f t="shared" si="3"/>
        <v>22017</v>
      </c>
      <c r="N20" s="37">
        <v>0</v>
      </c>
      <c r="O20" s="38">
        <v>0</v>
      </c>
      <c r="P20" s="40">
        <f t="shared" si="5"/>
        <v>0</v>
      </c>
      <c r="Q20" s="41">
        <f t="shared" si="6"/>
        <v>30717</v>
      </c>
    </row>
    <row r="21" spans="1:17" x14ac:dyDescent="0.3">
      <c r="A21" s="250"/>
      <c r="B21" s="250"/>
      <c r="C21" s="252"/>
      <c r="D21" s="36"/>
      <c r="E21" s="42"/>
      <c r="F21" s="43"/>
      <c r="G21" s="43">
        <v>4625.99</v>
      </c>
      <c r="H21" s="43"/>
      <c r="I21" s="43"/>
      <c r="J21" s="33">
        <f t="shared" si="7"/>
        <v>4625.99</v>
      </c>
      <c r="K21" s="42">
        <v>11640</v>
      </c>
      <c r="L21" s="43"/>
      <c r="M21" s="33">
        <f t="shared" si="3"/>
        <v>11640</v>
      </c>
      <c r="N21" s="42"/>
      <c r="O21" s="43"/>
      <c r="P21" s="34">
        <f t="shared" si="5"/>
        <v>0</v>
      </c>
      <c r="Q21" s="35">
        <f t="shared" si="6"/>
        <v>16265.99</v>
      </c>
    </row>
    <row r="22" spans="1:17" x14ac:dyDescent="0.3">
      <c r="A22" s="249" t="s">
        <v>27</v>
      </c>
      <c r="B22" s="249"/>
      <c r="C22" s="251" t="s">
        <v>28</v>
      </c>
      <c r="D22" s="289"/>
      <c r="E22" s="37">
        <f>E24+E26+E28+E30+E32</f>
        <v>0</v>
      </c>
      <c r="F22" s="38">
        <f>F24+F26+F28+F30+F32</f>
        <v>0</v>
      </c>
      <c r="G22" s="38">
        <f>G24+G26+G28+G30+G32</f>
        <v>73600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73600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73600</v>
      </c>
    </row>
    <row r="23" spans="1:17" x14ac:dyDescent="0.3">
      <c r="A23" s="250"/>
      <c r="B23" s="250"/>
      <c r="C23" s="252"/>
      <c r="D23" s="290"/>
      <c r="E23" s="31">
        <f t="shared" ref="E23:P23" si="9">E25+E29+E31+E33</f>
        <v>0</v>
      </c>
      <c r="F23" s="32">
        <f t="shared" si="9"/>
        <v>0</v>
      </c>
      <c r="G23" s="32">
        <f>G25+G27+G29+G31+G33</f>
        <v>10808.7</v>
      </c>
      <c r="H23" s="32">
        <f t="shared" si="9"/>
        <v>0</v>
      </c>
      <c r="I23" s="32">
        <f t="shared" si="9"/>
        <v>0</v>
      </c>
      <c r="J23" s="33">
        <f>J25+J27+J29+J31+J33</f>
        <v>10808.7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10808.7</v>
      </c>
    </row>
    <row r="24" spans="1:17" ht="13.8" customHeight="1" x14ac:dyDescent="0.3">
      <c r="A24" s="249"/>
      <c r="B24" s="249" t="s">
        <v>29</v>
      </c>
      <c r="C24" s="251" t="s">
        <v>31</v>
      </c>
      <c r="D24" s="36" t="s">
        <v>30</v>
      </c>
      <c r="E24" s="37">
        <v>0</v>
      </c>
      <c r="F24" s="38">
        <v>0</v>
      </c>
      <c r="G24" s="38">
        <v>20700</v>
      </c>
      <c r="H24" s="38">
        <v>0</v>
      </c>
      <c r="I24" s="38">
        <v>0</v>
      </c>
      <c r="J24" s="39">
        <f t="shared" si="7"/>
        <v>20700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20700</v>
      </c>
    </row>
    <row r="25" spans="1:17" x14ac:dyDescent="0.3">
      <c r="A25" s="250"/>
      <c r="B25" s="250"/>
      <c r="C25" s="252"/>
      <c r="D25" s="36"/>
      <c r="E25" s="42"/>
      <c r="F25" s="43"/>
      <c r="G25" s="43">
        <v>8490</v>
      </c>
      <c r="H25" s="43"/>
      <c r="I25" s="43"/>
      <c r="J25" s="33">
        <f t="shared" si="7"/>
        <v>8490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8490</v>
      </c>
    </row>
    <row r="26" spans="1:17" x14ac:dyDescent="0.3">
      <c r="A26" s="249"/>
      <c r="B26" s="249" t="s">
        <v>32</v>
      </c>
      <c r="C26" s="251" t="s">
        <v>294</v>
      </c>
      <c r="D26" s="36" t="s">
        <v>30</v>
      </c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9">
        <f>SUM(E26:I26)</f>
        <v>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0</v>
      </c>
    </row>
    <row r="27" spans="1:17" x14ac:dyDescent="0.3">
      <c r="A27" s="250"/>
      <c r="B27" s="250"/>
      <c r="C27" s="252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ht="13.8" customHeight="1" x14ac:dyDescent="0.3">
      <c r="A28" s="249"/>
      <c r="B28" s="249" t="s">
        <v>32</v>
      </c>
      <c r="C28" s="251" t="s">
        <v>295</v>
      </c>
      <c r="D28" s="289"/>
      <c r="E28" s="37">
        <v>0</v>
      </c>
      <c r="F28" s="38">
        <v>0</v>
      </c>
      <c r="G28" s="38">
        <v>4500</v>
      </c>
      <c r="H28" s="38">
        <v>0</v>
      </c>
      <c r="I28" s="38">
        <v>0</v>
      </c>
      <c r="J28" s="39">
        <f t="shared" si="7"/>
        <v>4500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4500</v>
      </c>
    </row>
    <row r="29" spans="1:17" x14ac:dyDescent="0.3">
      <c r="A29" s="250"/>
      <c r="B29" s="250"/>
      <c r="C29" s="252"/>
      <c r="D29" s="290"/>
      <c r="E29" s="42"/>
      <c r="F29" s="43"/>
      <c r="G29" s="43">
        <v>2318.6999999999998</v>
      </c>
      <c r="H29" s="43"/>
      <c r="I29" s="43"/>
      <c r="J29" s="33">
        <f t="shared" si="7"/>
        <v>2318.6999999999998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2318.6999999999998</v>
      </c>
    </row>
    <row r="30" spans="1:17" ht="13.8" customHeight="1" x14ac:dyDescent="0.3">
      <c r="A30" s="249"/>
      <c r="B30" s="249" t="s">
        <v>316</v>
      </c>
      <c r="C30" s="251" t="s">
        <v>317</v>
      </c>
      <c r="D30" s="36" t="s">
        <v>30</v>
      </c>
      <c r="E30" s="37">
        <v>0</v>
      </c>
      <c r="F30" s="38">
        <v>0</v>
      </c>
      <c r="G30" s="38">
        <v>10400</v>
      </c>
      <c r="H30" s="38">
        <v>0</v>
      </c>
      <c r="I30" s="38">
        <v>0</v>
      </c>
      <c r="J30" s="39">
        <f t="shared" si="7"/>
        <v>10400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10400</v>
      </c>
    </row>
    <row r="31" spans="1:17" x14ac:dyDescent="0.3">
      <c r="A31" s="250"/>
      <c r="B31" s="250"/>
      <c r="C31" s="252"/>
      <c r="D31" s="36"/>
      <c r="E31" s="42"/>
      <c r="F31" s="43"/>
      <c r="G31" s="43">
        <v>0</v>
      </c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49"/>
      <c r="B32" s="249" t="s">
        <v>296</v>
      </c>
      <c r="C32" s="251" t="s">
        <v>297</v>
      </c>
      <c r="D32" s="36" t="s">
        <v>30</v>
      </c>
      <c r="E32" s="37">
        <v>0</v>
      </c>
      <c r="F32" s="38">
        <v>0</v>
      </c>
      <c r="G32" s="38">
        <v>38000</v>
      </c>
      <c r="H32" s="38">
        <v>0</v>
      </c>
      <c r="I32" s="38">
        <v>0</v>
      </c>
      <c r="J32" s="39">
        <f t="shared" si="7"/>
        <v>38000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38000</v>
      </c>
    </row>
    <row r="33" spans="1:17" x14ac:dyDescent="0.3">
      <c r="A33" s="250"/>
      <c r="B33" s="250"/>
      <c r="C33" s="252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49" t="s">
        <v>34</v>
      </c>
      <c r="B34" s="249"/>
      <c r="C34" s="251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0"/>
      <c r="B35" s="250"/>
      <c r="C35" s="252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ht="13.8" customHeight="1" x14ac:dyDescent="0.3">
      <c r="A36" s="249" t="s">
        <v>36</v>
      </c>
      <c r="B36" s="249"/>
      <c r="C36" s="251" t="s">
        <v>37</v>
      </c>
      <c r="D36" s="28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0"/>
      <c r="B37" s="250"/>
      <c r="C37" s="252"/>
      <c r="D37" s="290"/>
      <c r="E37" s="21"/>
      <c r="F37" s="22"/>
      <c r="G37" s="45">
        <v>3396</v>
      </c>
      <c r="H37" s="22"/>
      <c r="I37" s="22"/>
      <c r="J37" s="23">
        <f t="shared" si="7"/>
        <v>3396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3396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3.8" customHeight="1" x14ac:dyDescent="0.3">
      <c r="A39" s="261" t="s">
        <v>38</v>
      </c>
      <c r="B39" s="262"/>
      <c r="C39" s="397" t="s">
        <v>39</v>
      </c>
      <c r="D39" s="389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15815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16050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16050</v>
      </c>
    </row>
    <row r="40" spans="1:17" ht="14.4" customHeight="1" thickBot="1" x14ac:dyDescent="0.35">
      <c r="A40" s="263"/>
      <c r="B40" s="264"/>
      <c r="C40" s="398"/>
      <c r="D40" s="390"/>
      <c r="E40" s="21">
        <f>E42+E44+E50+E52+E54+E56</f>
        <v>0</v>
      </c>
      <c r="F40" s="22">
        <f t="shared" si="10"/>
        <v>195.5</v>
      </c>
      <c r="G40" s="22">
        <f t="shared" si="10"/>
        <v>9801.64</v>
      </c>
      <c r="H40" s="22">
        <f t="shared" si="10"/>
        <v>0</v>
      </c>
      <c r="I40" s="22">
        <f t="shared" si="10"/>
        <v>0</v>
      </c>
      <c r="J40" s="24">
        <f t="shared" si="11"/>
        <v>9997.14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9997.14</v>
      </c>
    </row>
    <row r="41" spans="1:17" x14ac:dyDescent="0.3">
      <c r="A41" s="395" t="s">
        <v>40</v>
      </c>
      <c r="B41" s="395"/>
      <c r="C41" s="396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0"/>
      <c r="B42" s="250"/>
      <c r="C42" s="252"/>
      <c r="D42" s="36"/>
      <c r="E42" s="42"/>
      <c r="F42" s="43"/>
      <c r="G42" s="43">
        <v>1792.86</v>
      </c>
      <c r="H42" s="43"/>
      <c r="I42" s="43"/>
      <c r="J42" s="34">
        <f t="shared" si="11"/>
        <v>1792.86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1792.86</v>
      </c>
    </row>
    <row r="43" spans="1:17" x14ac:dyDescent="0.3">
      <c r="A43" s="249" t="s">
        <v>43</v>
      </c>
      <c r="B43" s="249"/>
      <c r="C43" s="251" t="s">
        <v>44</v>
      </c>
      <c r="D43" s="289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0"/>
      <c r="B44" s="250"/>
      <c r="C44" s="252"/>
      <c r="D44" s="290"/>
      <c r="E44" s="42"/>
      <c r="F44" s="43">
        <v>195.5</v>
      </c>
      <c r="G44" s="43">
        <v>1003.69</v>
      </c>
      <c r="H44" s="43"/>
      <c r="I44" s="43"/>
      <c r="J44" s="34">
        <f t="shared" si="11"/>
        <v>1199.19</v>
      </c>
      <c r="K44" s="42"/>
      <c r="L44" s="43"/>
      <c r="M44" s="34"/>
      <c r="N44" s="42"/>
      <c r="O44" s="43"/>
      <c r="P44" s="34"/>
      <c r="Q44" s="35">
        <f t="shared" si="14"/>
        <v>1199.19</v>
      </c>
    </row>
    <row r="45" spans="1:17" ht="13.8" hidden="1" customHeight="1" x14ac:dyDescent="0.3">
      <c r="A45" s="249"/>
      <c r="B45" s="249" t="s">
        <v>45</v>
      </c>
      <c r="C45" s="251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t="13.8" hidden="1" customHeight="1" x14ac:dyDescent="0.3">
      <c r="A46" s="250"/>
      <c r="B46" s="250"/>
      <c r="C46" s="252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t="13.8" hidden="1" customHeight="1" x14ac:dyDescent="0.3">
      <c r="A47" s="249"/>
      <c r="B47" s="249" t="s">
        <v>47</v>
      </c>
      <c r="C47" s="251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t="13.8" hidden="1" customHeight="1" x14ac:dyDescent="0.3">
      <c r="A48" s="250"/>
      <c r="B48" s="250"/>
      <c r="C48" s="252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49" t="s">
        <v>49</v>
      </c>
      <c r="B49" s="249"/>
      <c r="C49" s="251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0"/>
      <c r="B50" s="250"/>
      <c r="C50" s="252"/>
      <c r="D50" s="36"/>
      <c r="E50" s="42"/>
      <c r="F50" s="43"/>
      <c r="G50" s="43">
        <v>63.7</v>
      </c>
      <c r="H50" s="43"/>
      <c r="I50" s="43"/>
      <c r="J50" s="34">
        <f t="shared" si="11"/>
        <v>63.7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63.7</v>
      </c>
    </row>
    <row r="51" spans="1:17" x14ac:dyDescent="0.3">
      <c r="A51" s="249" t="s">
        <v>49</v>
      </c>
      <c r="B51" s="249"/>
      <c r="C51" s="251" t="s">
        <v>51</v>
      </c>
      <c r="D51" s="36" t="s">
        <v>52</v>
      </c>
      <c r="E51" s="37">
        <v>0</v>
      </c>
      <c r="F51" s="38">
        <v>0</v>
      </c>
      <c r="G51" s="38">
        <v>5000</v>
      </c>
      <c r="H51" s="38">
        <v>0</v>
      </c>
      <c r="I51" s="38">
        <v>0</v>
      </c>
      <c r="J51" s="29">
        <f t="shared" si="11"/>
        <v>5000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5000</v>
      </c>
    </row>
    <row r="52" spans="1:17" x14ac:dyDescent="0.3">
      <c r="A52" s="250"/>
      <c r="B52" s="250"/>
      <c r="C52" s="252"/>
      <c r="D52" s="36"/>
      <c r="E52" s="42"/>
      <c r="F52" s="43"/>
      <c r="G52" s="43">
        <v>4650.76</v>
      </c>
      <c r="H52" s="43"/>
      <c r="I52" s="43"/>
      <c r="J52" s="34">
        <f t="shared" si="11"/>
        <v>4650.76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4650.76</v>
      </c>
    </row>
    <row r="53" spans="1:17" x14ac:dyDescent="0.3">
      <c r="A53" s="249" t="s">
        <v>53</v>
      </c>
      <c r="B53" s="249"/>
      <c r="C53" s="251" t="s">
        <v>54</v>
      </c>
      <c r="D53" s="36" t="s">
        <v>42</v>
      </c>
      <c r="E53" s="37">
        <v>0</v>
      </c>
      <c r="F53" s="38">
        <v>0</v>
      </c>
      <c r="G53" s="38">
        <v>3600</v>
      </c>
      <c r="H53" s="38">
        <v>0</v>
      </c>
      <c r="I53" s="38">
        <v>0</v>
      </c>
      <c r="J53" s="29">
        <f t="shared" si="11"/>
        <v>3600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3600</v>
      </c>
    </row>
    <row r="54" spans="1:17" x14ac:dyDescent="0.3">
      <c r="A54" s="250"/>
      <c r="B54" s="250"/>
      <c r="C54" s="252"/>
      <c r="D54" s="36"/>
      <c r="E54" s="42"/>
      <c r="F54" s="43"/>
      <c r="G54" s="43">
        <v>2290.63</v>
      </c>
      <c r="H54" s="43"/>
      <c r="I54" s="43"/>
      <c r="J54" s="34">
        <f t="shared" si="11"/>
        <v>2290.63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2290.63</v>
      </c>
    </row>
    <row r="55" spans="1:17" x14ac:dyDescent="0.3">
      <c r="A55" s="249" t="s">
        <v>55</v>
      </c>
      <c r="B55" s="249"/>
      <c r="C55" s="251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392"/>
      <c r="B56" s="392"/>
      <c r="C56" s="393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3.8" customHeight="1" x14ac:dyDescent="0.3">
      <c r="A58" s="261" t="s">
        <v>58</v>
      </c>
      <c r="B58" s="262"/>
      <c r="C58" s="397" t="s">
        <v>59</v>
      </c>
      <c r="D58" s="389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65894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66288</v>
      </c>
      <c r="K58" s="52">
        <f>K60+K62+K64+K66+K68+K70+K72+K74+K76+K78+K80+K82</f>
        <v>5200</v>
      </c>
      <c r="L58" s="17">
        <f>L60+L62+L64+L66+L68+L70+L72+L74+L76+L78+L80+L82</f>
        <v>0</v>
      </c>
      <c r="M58" s="19">
        <f t="shared" ref="M58:M83" si="17">SUM(K58:L58)</f>
        <v>5200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73254</v>
      </c>
    </row>
    <row r="59" spans="1:17" ht="14.4" customHeight="1" thickBot="1" x14ac:dyDescent="0.35">
      <c r="A59" s="263"/>
      <c r="B59" s="264"/>
      <c r="C59" s="398"/>
      <c r="D59" s="390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46037.090000000004</v>
      </c>
      <c r="H59" s="22">
        <f>H61+H63+H65+H69+H71+H73+H75+H77+H79+H81+H83</f>
        <v>0</v>
      </c>
      <c r="I59" s="22">
        <f>I61+I63+I65+I69+I71+I73+I75+I77+I79+I81+I83</f>
        <v>0</v>
      </c>
      <c r="J59" s="24">
        <f t="shared" si="16"/>
        <v>46037.090000000004</v>
      </c>
      <c r="K59" s="53">
        <f>K61+K63+K65+K69+K71+K73+K75+K77+K79+K81+K83</f>
        <v>3160</v>
      </c>
      <c r="L59" s="22">
        <f>L61+L63+L65+L69+L71+L73+L75+L77+L79+L81+L83</f>
        <v>0</v>
      </c>
      <c r="M59" s="24">
        <f t="shared" si="17"/>
        <v>3160</v>
      </c>
      <c r="N59" s="53">
        <f>N61+N63+N65+N69+N71+N73+N75+N77+N79+N81+N83</f>
        <v>0</v>
      </c>
      <c r="O59" s="22">
        <f>O61+O63+O65+O69+O71+O73+O75+O77+O79+O81+O83</f>
        <v>1472.3</v>
      </c>
      <c r="P59" s="24">
        <f t="shared" si="18"/>
        <v>1472.3</v>
      </c>
      <c r="Q59" s="25">
        <f t="shared" si="19"/>
        <v>50669.390000000007</v>
      </c>
    </row>
    <row r="60" spans="1:17" ht="13.8" customHeight="1" x14ac:dyDescent="0.3">
      <c r="A60" s="395" t="s">
        <v>60</v>
      </c>
      <c r="B60" s="395"/>
      <c r="C60" s="396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0"/>
      <c r="B61" s="250"/>
      <c r="C61" s="252"/>
      <c r="D61" s="36"/>
      <c r="E61" s="42"/>
      <c r="F61" s="43"/>
      <c r="G61" s="43">
        <v>10199.200000000001</v>
      </c>
      <c r="H61" s="43"/>
      <c r="I61" s="43"/>
      <c r="J61" s="34">
        <f t="shared" si="16"/>
        <v>10199.200000000001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10199.200000000001</v>
      </c>
    </row>
    <row r="62" spans="1:17" ht="13.8" customHeight="1" x14ac:dyDescent="0.3">
      <c r="A62" s="249" t="s">
        <v>61</v>
      </c>
      <c r="B62" s="249"/>
      <c r="C62" s="251" t="s">
        <v>62</v>
      </c>
      <c r="D62" s="36" t="s">
        <v>42</v>
      </c>
      <c r="E62" s="37">
        <v>0</v>
      </c>
      <c r="F62" s="38">
        <v>0</v>
      </c>
      <c r="G62" s="38">
        <v>25566</v>
      </c>
      <c r="H62" s="38">
        <v>0</v>
      </c>
      <c r="I62" s="38">
        <v>0</v>
      </c>
      <c r="J62" s="29">
        <f>SUM(E62:I62)</f>
        <v>25566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25566</v>
      </c>
    </row>
    <row r="63" spans="1:17" x14ac:dyDescent="0.3">
      <c r="A63" s="250"/>
      <c r="B63" s="250"/>
      <c r="C63" s="252"/>
      <c r="D63" s="36"/>
      <c r="E63" s="42"/>
      <c r="F63" s="43"/>
      <c r="G63" s="43">
        <v>18854.810000000001</v>
      </c>
      <c r="H63" s="43"/>
      <c r="I63" s="43"/>
      <c r="J63" s="34">
        <f t="shared" si="16"/>
        <v>18854.810000000001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18854.810000000001</v>
      </c>
    </row>
    <row r="64" spans="1:17" ht="13.8" customHeight="1" x14ac:dyDescent="0.3">
      <c r="A64" s="249" t="s">
        <v>63</v>
      </c>
      <c r="B64" s="249"/>
      <c r="C64" s="251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0"/>
      <c r="B65" s="250"/>
      <c r="C65" s="252"/>
      <c r="D65" s="36"/>
      <c r="E65" s="42"/>
      <c r="F65" s="43"/>
      <c r="G65" s="43">
        <v>19.95</v>
      </c>
      <c r="H65" s="43"/>
      <c r="I65" s="43"/>
      <c r="J65" s="34">
        <f t="shared" si="16"/>
        <v>19.95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19.95</v>
      </c>
    </row>
    <row r="66" spans="1:17" ht="13.8" customHeight="1" x14ac:dyDescent="0.3">
      <c r="A66" s="249" t="s">
        <v>63</v>
      </c>
      <c r="B66" s="249"/>
      <c r="C66" s="251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2000</v>
      </c>
      <c r="L66" s="38">
        <v>0</v>
      </c>
      <c r="M66" s="40">
        <f>SUM(K66:L66)</f>
        <v>2000</v>
      </c>
      <c r="N66" s="44">
        <v>0</v>
      </c>
      <c r="O66" s="38">
        <v>0</v>
      </c>
      <c r="P66" s="40">
        <f t="shared" si="18"/>
        <v>0</v>
      </c>
      <c r="Q66" s="41">
        <f t="shared" si="19"/>
        <v>2000</v>
      </c>
    </row>
    <row r="67" spans="1:17" x14ac:dyDescent="0.3">
      <c r="A67" s="250"/>
      <c r="B67" s="250"/>
      <c r="C67" s="252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ht="13.8" customHeight="1" x14ac:dyDescent="0.3">
      <c r="A68" s="249" t="s">
        <v>63</v>
      </c>
      <c r="B68" s="249"/>
      <c r="C68" s="251" t="s">
        <v>298</v>
      </c>
      <c r="D68" s="36" t="s">
        <v>64</v>
      </c>
      <c r="E68" s="37">
        <v>0</v>
      </c>
      <c r="F68" s="38">
        <v>0</v>
      </c>
      <c r="G68" s="38">
        <v>5821</v>
      </c>
      <c r="H68" s="38">
        <v>0</v>
      </c>
      <c r="I68" s="38">
        <v>0</v>
      </c>
      <c r="J68" s="29">
        <f>SUM(E68:I68)</f>
        <v>5821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5821</v>
      </c>
    </row>
    <row r="69" spans="1:17" x14ac:dyDescent="0.3">
      <c r="A69" s="250"/>
      <c r="B69" s="250"/>
      <c r="C69" s="252"/>
      <c r="D69" s="36"/>
      <c r="E69" s="42"/>
      <c r="F69" s="43"/>
      <c r="G69" s="43">
        <v>4533.8999999999996</v>
      </c>
      <c r="H69" s="43"/>
      <c r="I69" s="43"/>
      <c r="J69" s="34">
        <f t="shared" si="16"/>
        <v>4533.8999999999996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4533.8999999999996</v>
      </c>
    </row>
    <row r="70" spans="1:17" ht="13.8" hidden="1" customHeight="1" x14ac:dyDescent="0.3">
      <c r="A70" s="249" t="s">
        <v>63</v>
      </c>
      <c r="B70" s="249"/>
      <c r="C70" s="251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t="13.8" hidden="1" customHeight="1" x14ac:dyDescent="0.3">
      <c r="A71" s="250"/>
      <c r="B71" s="250"/>
      <c r="C71" s="252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49" t="s">
        <v>63</v>
      </c>
      <c r="B72" s="249"/>
      <c r="C72" s="251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3200</v>
      </c>
      <c r="L72" s="38">
        <v>0</v>
      </c>
      <c r="M72" s="40">
        <f>SUM(K72:L72)</f>
        <v>3200</v>
      </c>
      <c r="N72" s="44">
        <v>0</v>
      </c>
      <c r="O72" s="38">
        <v>0</v>
      </c>
      <c r="P72" s="40">
        <f t="shared" si="18"/>
        <v>0</v>
      </c>
      <c r="Q72" s="41">
        <f t="shared" si="19"/>
        <v>3200</v>
      </c>
    </row>
    <row r="73" spans="1:17" x14ac:dyDescent="0.3">
      <c r="A73" s="250"/>
      <c r="B73" s="250"/>
      <c r="C73" s="252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3160</v>
      </c>
      <c r="L73" s="43"/>
      <c r="M73" s="34">
        <f t="shared" si="17"/>
        <v>3160</v>
      </c>
      <c r="N73" s="55"/>
      <c r="O73" s="43"/>
      <c r="P73" s="34">
        <f t="shared" si="18"/>
        <v>0</v>
      </c>
      <c r="Q73" s="35">
        <f t="shared" si="19"/>
        <v>3160</v>
      </c>
    </row>
    <row r="74" spans="1:17" ht="13.8" customHeight="1" x14ac:dyDescent="0.3">
      <c r="A74" s="249" t="s">
        <v>65</v>
      </c>
      <c r="B74" s="249"/>
      <c r="C74" s="251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0"/>
      <c r="B75" s="250"/>
      <c r="C75" s="252"/>
      <c r="D75" s="36"/>
      <c r="E75" s="42"/>
      <c r="F75" s="43"/>
      <c r="G75" s="43">
        <v>390.8</v>
      </c>
      <c r="H75" s="43"/>
      <c r="I75" s="43"/>
      <c r="J75" s="34">
        <f t="shared" si="16"/>
        <v>390.8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390.8</v>
      </c>
    </row>
    <row r="76" spans="1:17" x14ac:dyDescent="0.3">
      <c r="A76" s="249" t="s">
        <v>68</v>
      </c>
      <c r="B76" s="249"/>
      <c r="C76" s="251" t="s">
        <v>69</v>
      </c>
      <c r="D76" s="36" t="s">
        <v>42</v>
      </c>
      <c r="E76" s="37">
        <v>0</v>
      </c>
      <c r="F76" s="38">
        <v>0</v>
      </c>
      <c r="G76" s="38">
        <v>64</v>
      </c>
      <c r="H76" s="38">
        <v>0</v>
      </c>
      <c r="I76" s="38">
        <v>0</v>
      </c>
      <c r="J76" s="29">
        <f>SUM(E76:I76)</f>
        <v>64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64</v>
      </c>
    </row>
    <row r="77" spans="1:17" x14ac:dyDescent="0.3">
      <c r="A77" s="250"/>
      <c r="B77" s="250"/>
      <c r="C77" s="252"/>
      <c r="D77" s="36"/>
      <c r="E77" s="42"/>
      <c r="F77" s="43"/>
      <c r="G77" s="43">
        <v>8.42</v>
      </c>
      <c r="H77" s="43"/>
      <c r="I77" s="43"/>
      <c r="J77" s="34">
        <f t="shared" si="16"/>
        <v>8.42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8.42</v>
      </c>
    </row>
    <row r="78" spans="1:17" x14ac:dyDescent="0.3">
      <c r="A78" s="249" t="s">
        <v>70</v>
      </c>
      <c r="B78" s="249"/>
      <c r="C78" s="251" t="s">
        <v>71</v>
      </c>
      <c r="D78" s="36" t="s">
        <v>42</v>
      </c>
      <c r="E78" s="37">
        <v>0</v>
      </c>
      <c r="F78" s="38">
        <v>0</v>
      </c>
      <c r="G78" s="38">
        <v>15500</v>
      </c>
      <c r="H78" s="38">
        <v>1</v>
      </c>
      <c r="I78" s="38">
        <v>0</v>
      </c>
      <c r="J78" s="29">
        <f>SUM(E78:I78)</f>
        <v>15501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17267</v>
      </c>
    </row>
    <row r="79" spans="1:17" x14ac:dyDescent="0.3">
      <c r="A79" s="250"/>
      <c r="B79" s="250"/>
      <c r="C79" s="252"/>
      <c r="D79" s="36"/>
      <c r="E79" s="42"/>
      <c r="F79" s="43"/>
      <c r="G79" s="43">
        <v>10615.79</v>
      </c>
      <c r="H79" s="43"/>
      <c r="I79" s="43"/>
      <c r="J79" s="34">
        <f t="shared" si="16"/>
        <v>10615.79</v>
      </c>
      <c r="K79" s="55"/>
      <c r="L79" s="43"/>
      <c r="M79" s="34">
        <f t="shared" si="17"/>
        <v>0</v>
      </c>
      <c r="N79" s="55"/>
      <c r="O79" s="43">
        <v>1472.3</v>
      </c>
      <c r="P79" s="34">
        <f t="shared" si="18"/>
        <v>1472.3</v>
      </c>
      <c r="Q79" s="35">
        <f t="shared" si="19"/>
        <v>12088.09</v>
      </c>
    </row>
    <row r="80" spans="1:17" x14ac:dyDescent="0.3">
      <c r="A80" s="249" t="s">
        <v>70</v>
      </c>
      <c r="B80" s="249"/>
      <c r="C80" s="251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0"/>
      <c r="B81" s="250"/>
      <c r="C81" s="252" t="s">
        <v>74</v>
      </c>
      <c r="D81" s="36"/>
      <c r="E81" s="42"/>
      <c r="F81" s="43"/>
      <c r="G81" s="43">
        <v>1414.22</v>
      </c>
      <c r="H81" s="43"/>
      <c r="I81" s="43"/>
      <c r="J81" s="34">
        <f t="shared" si="16"/>
        <v>1414.22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1414.22</v>
      </c>
    </row>
    <row r="82" spans="1:17" ht="13.8" hidden="1" customHeight="1" x14ac:dyDescent="0.3">
      <c r="A82" s="249" t="s">
        <v>70</v>
      </c>
      <c r="B82" s="249"/>
      <c r="C82" s="251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customHeight="1" thickBot="1" x14ac:dyDescent="0.35">
      <c r="A83" s="392"/>
      <c r="B83" s="392"/>
      <c r="C83" s="393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3.8" customHeight="1" x14ac:dyDescent="0.3">
      <c r="A85" s="261" t="s">
        <v>75</v>
      </c>
      <c r="B85" s="262"/>
      <c r="C85" s="397" t="s">
        <v>76</v>
      </c>
      <c r="D85" s="389"/>
      <c r="E85" s="16">
        <f t="shared" ref="E85:I86" si="20">E87+D89+E91+E93</f>
        <v>4476</v>
      </c>
      <c r="F85" s="17">
        <f t="shared" si="20"/>
        <v>3008</v>
      </c>
      <c r="G85" s="17">
        <f t="shared" si="20"/>
        <v>11671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19163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19163</v>
      </c>
    </row>
    <row r="86" spans="1:17" ht="14.4" customHeight="1" thickBot="1" x14ac:dyDescent="0.35">
      <c r="A86" s="263"/>
      <c r="B86" s="264"/>
      <c r="C86" s="398"/>
      <c r="D86" s="390"/>
      <c r="E86" s="21">
        <f t="shared" si="20"/>
        <v>1643</v>
      </c>
      <c r="F86" s="22">
        <f t="shared" si="20"/>
        <v>1575.99</v>
      </c>
      <c r="G86" s="22">
        <f t="shared" si="20"/>
        <v>8594.0299999999988</v>
      </c>
      <c r="H86" s="22">
        <f t="shared" si="20"/>
        <v>8</v>
      </c>
      <c r="I86" s="22">
        <f t="shared" si="20"/>
        <v>0</v>
      </c>
      <c r="J86" s="24">
        <f t="shared" si="21"/>
        <v>11821.019999999999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11821.019999999999</v>
      </c>
    </row>
    <row r="87" spans="1:17" x14ac:dyDescent="0.3">
      <c r="A87" s="395" t="s">
        <v>77</v>
      </c>
      <c r="B87" s="395"/>
      <c r="C87" s="396" t="s">
        <v>78</v>
      </c>
      <c r="D87" s="49" t="s">
        <v>79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5340</v>
      </c>
    </row>
    <row r="88" spans="1:17" x14ac:dyDescent="0.3">
      <c r="A88" s="250"/>
      <c r="B88" s="250"/>
      <c r="C88" s="252"/>
      <c r="D88" s="36"/>
      <c r="E88" s="42">
        <v>1643</v>
      </c>
      <c r="F88" s="43">
        <v>493</v>
      </c>
      <c r="G88" s="43">
        <v>446.92</v>
      </c>
      <c r="H88" s="43">
        <v>8</v>
      </c>
      <c r="I88" s="43"/>
      <c r="J88" s="34">
        <f t="shared" si="21"/>
        <v>2590.92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2590.92</v>
      </c>
    </row>
    <row r="89" spans="1:17" ht="13.8" hidden="1" customHeight="1" x14ac:dyDescent="0.3">
      <c r="A89" s="249" t="s">
        <v>77</v>
      </c>
      <c r="B89" s="249"/>
      <c r="C89" s="251" t="s">
        <v>80</v>
      </c>
      <c r="D89" s="246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t="13.8" hidden="1" customHeight="1" x14ac:dyDescent="0.3">
      <c r="A90" s="250"/>
      <c r="B90" s="250"/>
      <c r="C90" s="252"/>
      <c r="D90" s="246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49" t="s">
        <v>81</v>
      </c>
      <c r="B91" s="249"/>
      <c r="C91" s="251" t="s">
        <v>82</v>
      </c>
      <c r="D91" s="289"/>
      <c r="E91" s="37">
        <v>1036</v>
      </c>
      <c r="F91" s="38">
        <v>362</v>
      </c>
      <c r="G91" s="38">
        <v>490</v>
      </c>
      <c r="H91" s="38">
        <v>0</v>
      </c>
      <c r="I91" s="38">
        <v>0</v>
      </c>
      <c r="J91" s="29">
        <f>SUM(E91:I91)</f>
        <v>1888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1888</v>
      </c>
    </row>
    <row r="92" spans="1:17" x14ac:dyDescent="0.3">
      <c r="A92" s="250"/>
      <c r="B92" s="250"/>
      <c r="C92" s="252"/>
      <c r="D92" s="290"/>
      <c r="E92" s="42">
        <v>0</v>
      </c>
      <c r="F92" s="43">
        <v>0</v>
      </c>
      <c r="G92" s="43">
        <v>173.5</v>
      </c>
      <c r="H92" s="43"/>
      <c r="I92" s="43"/>
      <c r="J92" s="34">
        <f t="shared" si="21"/>
        <v>173.5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173.5</v>
      </c>
    </row>
    <row r="93" spans="1:17" x14ac:dyDescent="0.3">
      <c r="A93" s="249" t="s">
        <v>83</v>
      </c>
      <c r="B93" s="249"/>
      <c r="C93" s="251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392"/>
      <c r="B94" s="392"/>
      <c r="C94" s="393"/>
      <c r="D94" s="50"/>
      <c r="E94" s="51"/>
      <c r="F94" s="45">
        <v>1082.99</v>
      </c>
      <c r="G94" s="45">
        <v>7973.61</v>
      </c>
      <c r="H94" s="45"/>
      <c r="I94" s="45"/>
      <c r="J94" s="24">
        <f t="shared" si="21"/>
        <v>9056.6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9056.6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3.8" customHeight="1" x14ac:dyDescent="0.3">
      <c r="A96" s="261" t="s">
        <v>85</v>
      </c>
      <c r="B96" s="262"/>
      <c r="C96" s="397" t="s">
        <v>86</v>
      </c>
      <c r="D96" s="389"/>
      <c r="E96" s="16">
        <f t="shared" ref="E96:I97" si="25">E98+E100+E102+E104+E106</f>
        <v>78618</v>
      </c>
      <c r="F96" s="17">
        <f t="shared" si="25"/>
        <v>27613</v>
      </c>
      <c r="G96" s="17">
        <f t="shared" si="25"/>
        <v>36567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143071</v>
      </c>
      <c r="K96" s="52">
        <f>K98+K100+K102+K104+K106</f>
        <v>8702</v>
      </c>
      <c r="L96" s="17">
        <f>L98+L100+L102+L104+L106</f>
        <v>0</v>
      </c>
      <c r="M96" s="19">
        <f t="shared" ref="M96:M107" si="27">SUM(K96:L96)</f>
        <v>8702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151773</v>
      </c>
    </row>
    <row r="97" spans="1:17" ht="14.4" customHeight="1" thickBot="1" x14ac:dyDescent="0.35">
      <c r="A97" s="263"/>
      <c r="B97" s="264"/>
      <c r="C97" s="398"/>
      <c r="D97" s="390"/>
      <c r="E97" s="21">
        <f t="shared" si="25"/>
        <v>63763.72</v>
      </c>
      <c r="F97" s="22">
        <f t="shared" si="25"/>
        <v>22398.48</v>
      </c>
      <c r="G97" s="22">
        <f t="shared" si="25"/>
        <v>26297.599999999999</v>
      </c>
      <c r="H97" s="22">
        <f t="shared" si="25"/>
        <v>75.180000000000007</v>
      </c>
      <c r="I97" s="22">
        <f t="shared" si="25"/>
        <v>0</v>
      </c>
      <c r="J97" s="24">
        <f t="shared" si="26"/>
        <v>112534.97999999998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112534.97999999998</v>
      </c>
    </row>
    <row r="98" spans="1:17" x14ac:dyDescent="0.3">
      <c r="A98" s="395" t="s">
        <v>87</v>
      </c>
      <c r="B98" s="395"/>
      <c r="C98" s="396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0"/>
      <c r="B99" s="250"/>
      <c r="C99" s="252"/>
      <c r="D99" s="36"/>
      <c r="E99" s="42">
        <v>50007.44</v>
      </c>
      <c r="F99" s="43">
        <v>17598.71</v>
      </c>
      <c r="G99" s="43">
        <v>8446.49</v>
      </c>
      <c r="H99" s="43">
        <v>0</v>
      </c>
      <c r="I99" s="43"/>
      <c r="J99" s="34">
        <f t="shared" si="26"/>
        <v>76052.639999999999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76052.639999999999</v>
      </c>
    </row>
    <row r="100" spans="1:17" x14ac:dyDescent="0.3">
      <c r="A100" s="249" t="s">
        <v>89</v>
      </c>
      <c r="B100" s="249"/>
      <c r="C100" s="251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0"/>
      <c r="B101" s="250"/>
      <c r="C101" s="252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49" t="s">
        <v>91</v>
      </c>
      <c r="B102" s="249"/>
      <c r="C102" s="251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6"/>
        <v>24323</v>
      </c>
      <c r="K102" s="44">
        <v>8702</v>
      </c>
      <c r="L102" s="38">
        <v>0</v>
      </c>
      <c r="M102" s="40">
        <f>SUM(K102:L102)</f>
        <v>8702</v>
      </c>
      <c r="N102" s="44">
        <v>0</v>
      </c>
      <c r="O102" s="38">
        <v>0</v>
      </c>
      <c r="P102" s="40">
        <f t="shared" si="28"/>
        <v>0</v>
      </c>
      <c r="Q102" s="41">
        <f t="shared" si="29"/>
        <v>33025</v>
      </c>
    </row>
    <row r="103" spans="1:17" x14ac:dyDescent="0.3">
      <c r="A103" s="250"/>
      <c r="B103" s="250"/>
      <c r="C103" s="252"/>
      <c r="D103" s="36"/>
      <c r="E103" s="42">
        <v>13756.28</v>
      </c>
      <c r="F103" s="43">
        <v>4121.93</v>
      </c>
      <c r="G103" s="43">
        <v>2638.08</v>
      </c>
      <c r="H103" s="43">
        <v>75.180000000000007</v>
      </c>
      <c r="I103" s="43"/>
      <c r="J103" s="34">
        <f t="shared" si="26"/>
        <v>20591.47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20591.47</v>
      </c>
    </row>
    <row r="104" spans="1:17" x14ac:dyDescent="0.3">
      <c r="A104" s="249" t="s">
        <v>92</v>
      </c>
      <c r="B104" s="249"/>
      <c r="C104" s="251" t="s">
        <v>93</v>
      </c>
      <c r="D104" s="36" t="s">
        <v>94</v>
      </c>
      <c r="E104" s="37">
        <v>0</v>
      </c>
      <c r="F104" s="38">
        <v>228</v>
      </c>
      <c r="G104" s="38">
        <v>889</v>
      </c>
      <c r="H104" s="38">
        <v>0</v>
      </c>
      <c r="I104" s="38">
        <v>0</v>
      </c>
      <c r="J104" s="29">
        <f t="shared" si="26"/>
        <v>1117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1117</v>
      </c>
    </row>
    <row r="105" spans="1:17" x14ac:dyDescent="0.3">
      <c r="A105" s="250"/>
      <c r="B105" s="250"/>
      <c r="C105" s="252"/>
      <c r="D105" s="36"/>
      <c r="E105" s="42"/>
      <c r="F105" s="43">
        <v>188.6</v>
      </c>
      <c r="G105" s="43">
        <v>578.88</v>
      </c>
      <c r="H105" s="43"/>
      <c r="I105" s="43"/>
      <c r="J105" s="34">
        <f t="shared" si="26"/>
        <v>767.48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767.48</v>
      </c>
    </row>
    <row r="106" spans="1:17" x14ac:dyDescent="0.3">
      <c r="A106" s="249" t="s">
        <v>95</v>
      </c>
      <c r="B106" s="249"/>
      <c r="C106" s="251" t="s">
        <v>96</v>
      </c>
      <c r="D106" s="36" t="s">
        <v>97</v>
      </c>
      <c r="E106" s="37">
        <v>0</v>
      </c>
      <c r="F106" s="38">
        <v>595</v>
      </c>
      <c r="G106" s="38">
        <v>17150</v>
      </c>
      <c r="H106" s="38">
        <v>0</v>
      </c>
      <c r="I106" s="38">
        <v>0</v>
      </c>
      <c r="J106" s="29">
        <f t="shared" si="26"/>
        <v>17745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17745</v>
      </c>
    </row>
    <row r="107" spans="1:17" ht="14.4" thickBot="1" x14ac:dyDescent="0.35">
      <c r="A107" s="250"/>
      <c r="B107" s="250"/>
      <c r="C107" s="252"/>
      <c r="D107" s="36"/>
      <c r="E107" s="51"/>
      <c r="F107" s="45">
        <v>489.24</v>
      </c>
      <c r="G107" s="45">
        <v>14634.15</v>
      </c>
      <c r="H107" s="45"/>
      <c r="I107" s="45"/>
      <c r="J107" s="24">
        <f t="shared" si="26"/>
        <v>15123.39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15123.39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3.8" customHeight="1" x14ac:dyDescent="0.3">
      <c r="A109" s="261" t="s">
        <v>98</v>
      </c>
      <c r="B109" s="262"/>
      <c r="C109" s="397" t="s">
        <v>99</v>
      </c>
      <c r="D109" s="389"/>
      <c r="E109" s="16">
        <f>E111+E113</f>
        <v>0</v>
      </c>
      <c r="F109" s="17">
        <f t="shared" ref="E109:I110" si="30">F111+F113</f>
        <v>0</v>
      </c>
      <c r="G109" s="17">
        <f t="shared" si="30"/>
        <v>197527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197527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29900</v>
      </c>
      <c r="P109" s="19">
        <f t="shared" ref="P109:P114" si="33">SUM(N109:O109)</f>
        <v>29900</v>
      </c>
      <c r="Q109" s="20">
        <f t="shared" ref="Q109:Q114" si="34">P109+M109+J109</f>
        <v>769508</v>
      </c>
    </row>
    <row r="110" spans="1:17" ht="14.4" customHeight="1" thickBot="1" x14ac:dyDescent="0.35">
      <c r="A110" s="263"/>
      <c r="B110" s="264"/>
      <c r="C110" s="398"/>
      <c r="D110" s="390"/>
      <c r="E110" s="21">
        <f t="shared" si="30"/>
        <v>0</v>
      </c>
      <c r="F110" s="22">
        <f t="shared" si="30"/>
        <v>0</v>
      </c>
      <c r="G110" s="22">
        <f t="shared" si="30"/>
        <v>164999.5</v>
      </c>
      <c r="H110" s="22">
        <f t="shared" si="30"/>
        <v>0</v>
      </c>
      <c r="I110" s="22">
        <f t="shared" si="30"/>
        <v>0</v>
      </c>
      <c r="J110" s="24">
        <f t="shared" si="31"/>
        <v>164999.5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5000</v>
      </c>
      <c r="P110" s="24">
        <f t="shared" si="33"/>
        <v>5000</v>
      </c>
      <c r="Q110" s="25">
        <f t="shared" si="34"/>
        <v>169999.5</v>
      </c>
    </row>
    <row r="111" spans="1:17" ht="13.8" customHeight="1" x14ac:dyDescent="0.3">
      <c r="A111" s="395" t="s">
        <v>100</v>
      </c>
      <c r="B111" s="395"/>
      <c r="C111" s="396" t="s">
        <v>101</v>
      </c>
      <c r="D111" s="49" t="s">
        <v>64</v>
      </c>
      <c r="E111" s="26">
        <v>0</v>
      </c>
      <c r="F111" s="27">
        <v>0</v>
      </c>
      <c r="G111" s="27">
        <v>189500</v>
      </c>
      <c r="H111" s="27">
        <v>0</v>
      </c>
      <c r="I111" s="27">
        <v>0</v>
      </c>
      <c r="J111" s="29">
        <f>SUM(E111:I111)</f>
        <v>189500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29900</v>
      </c>
      <c r="P111" s="29">
        <f t="shared" si="33"/>
        <v>29900</v>
      </c>
      <c r="Q111" s="30">
        <f t="shared" si="34"/>
        <v>761481</v>
      </c>
    </row>
    <row r="112" spans="1:17" x14ac:dyDescent="0.3">
      <c r="A112" s="250"/>
      <c r="B112" s="250"/>
      <c r="C112" s="252"/>
      <c r="D112" s="36"/>
      <c r="E112" s="42"/>
      <c r="F112" s="43"/>
      <c r="G112" s="43">
        <v>157963.81</v>
      </c>
      <c r="H112" s="43"/>
      <c r="I112" s="43"/>
      <c r="J112" s="34">
        <f t="shared" si="31"/>
        <v>157963.81</v>
      </c>
      <c r="K112" s="42">
        <v>0</v>
      </c>
      <c r="L112" s="43"/>
      <c r="M112" s="34">
        <f t="shared" si="32"/>
        <v>0</v>
      </c>
      <c r="N112" s="55"/>
      <c r="O112" s="43">
        <v>5000</v>
      </c>
      <c r="P112" s="34">
        <f t="shared" si="33"/>
        <v>5000</v>
      </c>
      <c r="Q112" s="35">
        <f t="shared" si="34"/>
        <v>162963.81</v>
      </c>
    </row>
    <row r="113" spans="1:17" x14ac:dyDescent="0.3">
      <c r="A113" s="249" t="s">
        <v>102</v>
      </c>
      <c r="B113" s="249"/>
      <c r="C113" s="251" t="s">
        <v>103</v>
      </c>
      <c r="D113" s="36" t="s">
        <v>104</v>
      </c>
      <c r="E113" s="37">
        <v>0</v>
      </c>
      <c r="F113" s="38">
        <v>0</v>
      </c>
      <c r="G113" s="38">
        <v>8027</v>
      </c>
      <c r="H113" s="38">
        <v>0</v>
      </c>
      <c r="I113" s="38">
        <v>0</v>
      </c>
      <c r="J113" s="29">
        <f>SUM(E113:I113)</f>
        <v>8027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8027</v>
      </c>
    </row>
    <row r="114" spans="1:17" ht="14.4" thickBot="1" x14ac:dyDescent="0.35">
      <c r="A114" s="392"/>
      <c r="B114" s="392"/>
      <c r="C114" s="393"/>
      <c r="D114" s="50"/>
      <c r="E114" s="51"/>
      <c r="F114" s="45"/>
      <c r="G114" s="45">
        <v>7035.69</v>
      </c>
      <c r="H114" s="45"/>
      <c r="I114" s="45"/>
      <c r="J114" s="24">
        <f t="shared" si="31"/>
        <v>7035.69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7035.69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3.8" customHeight="1" x14ac:dyDescent="0.3">
      <c r="A116" s="261" t="s">
        <v>105</v>
      </c>
      <c r="B116" s="262"/>
      <c r="C116" s="397" t="s">
        <v>106</v>
      </c>
      <c r="D116" s="389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55950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58450</v>
      </c>
      <c r="K116" s="16">
        <f>K118+K120+K122+K124+K126+K128+K130+K132</f>
        <v>308968</v>
      </c>
      <c r="L116" s="17">
        <f>L118+L120+L122+L124+L126+L128+L132</f>
        <v>0</v>
      </c>
      <c r="M116" s="19">
        <f t="shared" ref="M116:M129" si="37">SUM(K116:L116)</f>
        <v>308968</v>
      </c>
      <c r="N116" s="52">
        <f>N118+N120+N122+N124+N126+N128+N132</f>
        <v>0</v>
      </c>
      <c r="O116" s="17">
        <f>O118+O120+O122+O124+O126+O128+O130+O132</f>
        <v>35866</v>
      </c>
      <c r="P116" s="19">
        <f t="shared" ref="P116:P133" si="38">SUM(N116:O116)</f>
        <v>35866</v>
      </c>
      <c r="Q116" s="20">
        <f>P116+M116+J116</f>
        <v>403284</v>
      </c>
    </row>
    <row r="117" spans="1:17" ht="14.4" customHeight="1" thickBot="1" x14ac:dyDescent="0.35">
      <c r="A117" s="263"/>
      <c r="B117" s="264"/>
      <c r="C117" s="398"/>
      <c r="D117" s="390"/>
      <c r="E117" s="21">
        <f t="shared" si="35"/>
        <v>0</v>
      </c>
      <c r="F117" s="22">
        <f t="shared" si="35"/>
        <v>0</v>
      </c>
      <c r="G117" s="22">
        <f t="shared" si="35"/>
        <v>38727.469999999994</v>
      </c>
      <c r="H117" s="22">
        <f t="shared" si="35"/>
        <v>0</v>
      </c>
      <c r="I117" s="22">
        <f t="shared" si="35"/>
        <v>1945.51</v>
      </c>
      <c r="J117" s="24">
        <f t="shared" si="36"/>
        <v>40672.979999999996</v>
      </c>
      <c r="K117" s="21">
        <f>K119+K121+K123+K125+K127+K129+K131+K133</f>
        <v>37243.620000000003</v>
      </c>
      <c r="L117" s="22">
        <f>L119+L121+L123+L125+L127+L129+L133</f>
        <v>0</v>
      </c>
      <c r="M117" s="24">
        <f t="shared" si="37"/>
        <v>37243.620000000003</v>
      </c>
      <c r="N117" s="53">
        <f>N119+N121+N123+N125+N127+N129+N133</f>
        <v>0</v>
      </c>
      <c r="O117" s="22">
        <f>O119+O121+O123+O125+O127+O129+O131+O133</f>
        <v>54152.57</v>
      </c>
      <c r="P117" s="24">
        <f t="shared" si="38"/>
        <v>54152.57</v>
      </c>
      <c r="Q117" s="25">
        <f t="shared" ref="Q117:Q133" si="39">P117+M117+J117</f>
        <v>132069.16999999998</v>
      </c>
    </row>
    <row r="118" spans="1:17" ht="13.8" customHeight="1" x14ac:dyDescent="0.3">
      <c r="A118" s="394" t="s">
        <v>107</v>
      </c>
      <c r="B118" s="395"/>
      <c r="C118" s="396" t="s">
        <v>108</v>
      </c>
      <c r="D118" s="49" t="s">
        <v>109</v>
      </c>
      <c r="E118" s="26">
        <v>0</v>
      </c>
      <c r="F118" s="27">
        <v>0</v>
      </c>
      <c r="G118" s="27">
        <v>34600</v>
      </c>
      <c r="H118" s="27">
        <v>0</v>
      </c>
      <c r="I118" s="27">
        <v>0</v>
      </c>
      <c r="J118" s="29">
        <f t="shared" si="36"/>
        <v>34600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34600</v>
      </c>
    </row>
    <row r="119" spans="1:17" x14ac:dyDescent="0.3">
      <c r="A119" s="248"/>
      <c r="B119" s="250"/>
      <c r="C119" s="252"/>
      <c r="D119" s="36"/>
      <c r="E119" s="42"/>
      <c r="F119" s="43"/>
      <c r="G119" s="43">
        <v>23889.91</v>
      </c>
      <c r="H119" s="43"/>
      <c r="I119" s="43"/>
      <c r="J119" s="34">
        <f t="shared" si="36"/>
        <v>23889.91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23889.91</v>
      </c>
    </row>
    <row r="120" spans="1:17" ht="13.8" customHeight="1" x14ac:dyDescent="0.3">
      <c r="A120" s="247" t="s">
        <v>107</v>
      </c>
      <c r="B120" s="249"/>
      <c r="C120" s="251" t="s">
        <v>110</v>
      </c>
      <c r="D120" s="36" t="s">
        <v>64</v>
      </c>
      <c r="E120" s="37">
        <v>0</v>
      </c>
      <c r="F120" s="38">
        <v>0</v>
      </c>
      <c r="G120" s="38">
        <v>15850</v>
      </c>
      <c r="H120" s="38">
        <v>0</v>
      </c>
      <c r="I120" s="38">
        <v>0</v>
      </c>
      <c r="J120" s="29">
        <f t="shared" si="36"/>
        <v>15850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15850</v>
      </c>
    </row>
    <row r="121" spans="1:17" x14ac:dyDescent="0.3">
      <c r="A121" s="248"/>
      <c r="B121" s="250"/>
      <c r="C121" s="252"/>
      <c r="D121" s="36"/>
      <c r="E121" s="42"/>
      <c r="F121" s="43"/>
      <c r="G121" s="43">
        <v>11769.82</v>
      </c>
      <c r="H121" s="43"/>
      <c r="I121" s="43"/>
      <c r="J121" s="34">
        <f t="shared" si="36"/>
        <v>11769.82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11769.82</v>
      </c>
    </row>
    <row r="122" spans="1:17" ht="13.8" customHeight="1" x14ac:dyDescent="0.3">
      <c r="A122" s="247" t="s">
        <v>107</v>
      </c>
      <c r="B122" s="249"/>
      <c r="C122" s="251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48"/>
      <c r="B123" s="250"/>
      <c r="C123" s="252"/>
      <c r="D123" s="36"/>
      <c r="E123" s="42"/>
      <c r="F123" s="43"/>
      <c r="G123" s="43">
        <v>2567.7399999999998</v>
      </c>
      <c r="H123" s="43"/>
      <c r="I123" s="43"/>
      <c r="J123" s="34">
        <f t="shared" si="36"/>
        <v>2567.7399999999998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2567.7399999999998</v>
      </c>
    </row>
    <row r="124" spans="1:17" ht="13.8" customHeight="1" x14ac:dyDescent="0.3">
      <c r="A124" s="247" t="s">
        <v>107</v>
      </c>
      <c r="B124" s="249"/>
      <c r="C124" s="251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48"/>
      <c r="B125" s="250"/>
      <c r="C125" s="252"/>
      <c r="D125" s="36"/>
      <c r="E125" s="42"/>
      <c r="F125" s="43"/>
      <c r="G125" s="43">
        <v>500</v>
      </c>
      <c r="H125" s="43"/>
      <c r="I125" s="43"/>
      <c r="J125" s="34">
        <f t="shared" si="36"/>
        <v>500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500</v>
      </c>
    </row>
    <row r="126" spans="1:17" ht="13.8" customHeight="1" x14ac:dyDescent="0.3">
      <c r="A126" s="247" t="s">
        <v>113</v>
      </c>
      <c r="B126" s="249"/>
      <c r="C126" s="251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48"/>
      <c r="B127" s="250"/>
      <c r="C127" s="252"/>
      <c r="D127" s="36"/>
      <c r="E127" s="42"/>
      <c r="F127" s="43"/>
      <c r="G127" s="43"/>
      <c r="H127" s="43"/>
      <c r="I127" s="43">
        <v>1945.51</v>
      </c>
      <c r="J127" s="34">
        <f t="shared" si="36"/>
        <v>1945.51</v>
      </c>
      <c r="K127" s="42"/>
      <c r="L127" s="43"/>
      <c r="M127" s="34">
        <f t="shared" si="37"/>
        <v>0</v>
      </c>
      <c r="N127" s="55"/>
      <c r="O127" s="43">
        <v>14300</v>
      </c>
      <c r="P127" s="34">
        <f t="shared" si="38"/>
        <v>14300</v>
      </c>
      <c r="Q127" s="35">
        <f t="shared" si="39"/>
        <v>16245.51</v>
      </c>
    </row>
    <row r="128" spans="1:17" x14ac:dyDescent="0.3">
      <c r="A128" s="247" t="s">
        <v>113</v>
      </c>
      <c r="B128" s="249"/>
      <c r="C128" s="251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209">
        <v>85500</v>
      </c>
      <c r="L128" s="38">
        <v>0</v>
      </c>
      <c r="M128" s="40">
        <f>SUM(K128:L128)</f>
        <v>85500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85500</v>
      </c>
    </row>
    <row r="129" spans="1:17" x14ac:dyDescent="0.3">
      <c r="A129" s="248"/>
      <c r="B129" s="250"/>
      <c r="C129" s="252"/>
      <c r="D129" s="36"/>
      <c r="E129" s="42"/>
      <c r="F129" s="43"/>
      <c r="G129" s="43"/>
      <c r="H129" s="43"/>
      <c r="I129" s="43"/>
      <c r="J129" s="34">
        <f t="shared" si="36"/>
        <v>0</v>
      </c>
      <c r="K129" s="214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47" t="s">
        <v>113</v>
      </c>
      <c r="B130" s="249"/>
      <c r="C130" s="251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209">
        <v>85968</v>
      </c>
      <c r="L130" s="38">
        <v>0</v>
      </c>
      <c r="M130" s="40">
        <f>SUM(K130:L130)</f>
        <v>85968</v>
      </c>
      <c r="N130" s="44">
        <v>0</v>
      </c>
      <c r="O130" s="38">
        <v>0</v>
      </c>
      <c r="P130" s="40">
        <f>SUM(N130:O130)</f>
        <v>0</v>
      </c>
      <c r="Q130" s="41">
        <f t="shared" si="39"/>
        <v>85968</v>
      </c>
    </row>
    <row r="131" spans="1:17" x14ac:dyDescent="0.3">
      <c r="A131" s="248"/>
      <c r="B131" s="250"/>
      <c r="C131" s="252"/>
      <c r="D131" s="36"/>
      <c r="E131" s="42"/>
      <c r="F131" s="43"/>
      <c r="G131" s="43"/>
      <c r="H131" s="43"/>
      <c r="I131" s="43"/>
      <c r="J131" s="34">
        <f>SUM(E131:I131)</f>
        <v>0</v>
      </c>
      <c r="K131" s="214">
        <v>34244.82</v>
      </c>
      <c r="L131" s="43"/>
      <c r="M131" s="34">
        <f>SUM(K131:L131)</f>
        <v>34244.82</v>
      </c>
      <c r="N131" s="55"/>
      <c r="O131" s="43"/>
      <c r="P131" s="34">
        <f>SUM(N131:O131)</f>
        <v>0</v>
      </c>
      <c r="Q131" s="35">
        <f t="shared" si="39"/>
        <v>34244.82</v>
      </c>
    </row>
    <row r="132" spans="1:17" x14ac:dyDescent="0.3">
      <c r="A132" s="247" t="s">
        <v>113</v>
      </c>
      <c r="B132" s="249"/>
      <c r="C132" s="251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209">
        <v>137500</v>
      </c>
      <c r="L132" s="38">
        <v>0</v>
      </c>
      <c r="M132" s="40">
        <f>SUM(K132:L132)</f>
        <v>137500</v>
      </c>
      <c r="N132" s="44">
        <v>0</v>
      </c>
      <c r="O132" s="38">
        <v>18706</v>
      </c>
      <c r="P132" s="40">
        <f t="shared" si="38"/>
        <v>18706</v>
      </c>
      <c r="Q132" s="41">
        <f t="shared" si="39"/>
        <v>156206</v>
      </c>
    </row>
    <row r="133" spans="1:17" ht="14.4" thickBot="1" x14ac:dyDescent="0.35">
      <c r="A133" s="391"/>
      <c r="B133" s="392"/>
      <c r="C133" s="393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2998.8</v>
      </c>
      <c r="L133" s="45"/>
      <c r="M133" s="24">
        <f>SUM(K133:L133)</f>
        <v>2998.8</v>
      </c>
      <c r="N133" s="56"/>
      <c r="O133" s="45">
        <v>39852.57</v>
      </c>
      <c r="P133" s="24">
        <f t="shared" si="38"/>
        <v>39852.57</v>
      </c>
      <c r="Q133" s="25">
        <f t="shared" si="39"/>
        <v>42851.37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3.8" customHeight="1" x14ac:dyDescent="0.3">
      <c r="A135" s="261" t="s">
        <v>116</v>
      </c>
      <c r="B135" s="262"/>
      <c r="C135" s="397" t="s">
        <v>117</v>
      </c>
      <c r="D135" s="389"/>
      <c r="E135" s="16">
        <f t="shared" ref="E135:I136" si="40">E137+E139+E141+E143+E145</f>
        <v>194128</v>
      </c>
      <c r="F135" s="17">
        <f t="shared" si="40"/>
        <v>66397</v>
      </c>
      <c r="G135" s="17">
        <f t="shared" si="40"/>
        <v>62828</v>
      </c>
      <c r="H135" s="17">
        <f t="shared" si="40"/>
        <v>966</v>
      </c>
      <c r="I135" s="17">
        <f t="shared" si="40"/>
        <v>0</v>
      </c>
      <c r="J135" s="18">
        <f t="shared" ref="J135:J146" si="41">SUM(E135:I135)</f>
        <v>324319</v>
      </c>
      <c r="K135" s="16">
        <f>K137+K139+K141+K143+K145</f>
        <v>2580</v>
      </c>
      <c r="L135" s="17">
        <f>L137+L139+L141+L143+L145</f>
        <v>0</v>
      </c>
      <c r="M135" s="19">
        <f t="shared" ref="M135:M146" si="42">SUM(K135:L135)</f>
        <v>2580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326899</v>
      </c>
    </row>
    <row r="136" spans="1:17" ht="13.8" customHeight="1" x14ac:dyDescent="0.3">
      <c r="A136" s="270"/>
      <c r="B136" s="271"/>
      <c r="C136" s="400"/>
      <c r="D136" s="290"/>
      <c r="E136" s="31">
        <f t="shared" si="40"/>
        <v>150161.82</v>
      </c>
      <c r="F136" s="32">
        <f t="shared" si="40"/>
        <v>51448.68</v>
      </c>
      <c r="G136" s="32">
        <f t="shared" si="40"/>
        <v>46243.95</v>
      </c>
      <c r="H136" s="32">
        <f t="shared" si="40"/>
        <v>419.53999999999996</v>
      </c>
      <c r="I136" s="32">
        <f t="shared" si="40"/>
        <v>0</v>
      </c>
      <c r="J136" s="33">
        <f t="shared" si="41"/>
        <v>248273.99000000002</v>
      </c>
      <c r="K136" s="31">
        <f>K138+K140+K142+K144+K146</f>
        <v>2580</v>
      </c>
      <c r="L136" s="32">
        <f>L138+L140+L142+L144+L146</f>
        <v>0</v>
      </c>
      <c r="M136" s="34">
        <f t="shared" si="42"/>
        <v>2580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250853.99000000002</v>
      </c>
    </row>
    <row r="137" spans="1:17" x14ac:dyDescent="0.3">
      <c r="A137" s="247" t="s">
        <v>118</v>
      </c>
      <c r="B137" s="249"/>
      <c r="C137" s="251" t="s">
        <v>119</v>
      </c>
      <c r="D137" s="49" t="s">
        <v>120</v>
      </c>
      <c r="E137" s="26">
        <v>178753</v>
      </c>
      <c r="F137" s="27">
        <v>61738</v>
      </c>
      <c r="G137" s="27">
        <v>55480</v>
      </c>
      <c r="H137" s="27">
        <v>628</v>
      </c>
      <c r="I137" s="27">
        <v>0</v>
      </c>
      <c r="J137" s="29">
        <f t="shared" si="41"/>
        <v>296599</v>
      </c>
      <c r="K137" s="198">
        <v>2580</v>
      </c>
      <c r="L137" s="27">
        <v>0</v>
      </c>
      <c r="M137" s="29">
        <f>SUM(K137:L137)</f>
        <v>2580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48"/>
      <c r="B138" s="250"/>
      <c r="C138" s="252"/>
      <c r="D138" s="36"/>
      <c r="E138" s="42">
        <v>137917.46</v>
      </c>
      <c r="F138" s="43">
        <v>47659.25</v>
      </c>
      <c r="G138" s="43">
        <v>41181.96</v>
      </c>
      <c r="H138" s="43">
        <v>236.13</v>
      </c>
      <c r="I138" s="43"/>
      <c r="J138" s="34">
        <f t="shared" si="41"/>
        <v>226994.8</v>
      </c>
      <c r="K138" s="214">
        <v>2580</v>
      </c>
      <c r="L138" s="43"/>
      <c r="M138" s="34">
        <f t="shared" si="42"/>
        <v>2580</v>
      </c>
      <c r="N138" s="55"/>
      <c r="O138" s="43"/>
      <c r="P138" s="34">
        <f t="shared" si="43"/>
        <v>0</v>
      </c>
      <c r="Q138" s="35">
        <f t="shared" si="44"/>
        <v>229574.8</v>
      </c>
    </row>
    <row r="139" spans="1:17" x14ac:dyDescent="0.3">
      <c r="A139" s="247" t="s">
        <v>121</v>
      </c>
      <c r="B139" s="249"/>
      <c r="C139" s="251" t="s">
        <v>313</v>
      </c>
      <c r="D139" s="289"/>
      <c r="E139" s="37">
        <v>0</v>
      </c>
      <c r="F139" s="38">
        <v>0</v>
      </c>
      <c r="G139" s="38">
        <v>318</v>
      </c>
      <c r="H139" s="38">
        <v>0</v>
      </c>
      <c r="I139" s="38">
        <v>0</v>
      </c>
      <c r="J139" s="28">
        <f t="shared" si="41"/>
        <v>318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318</v>
      </c>
    </row>
    <row r="140" spans="1:17" x14ac:dyDescent="0.3">
      <c r="A140" s="248"/>
      <c r="B140" s="250"/>
      <c r="C140" s="252"/>
      <c r="D140" s="290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ht="13.8" customHeight="1" x14ac:dyDescent="0.3">
      <c r="A141" s="247" t="s">
        <v>122</v>
      </c>
      <c r="B141" s="249"/>
      <c r="C141" s="251" t="s">
        <v>301</v>
      </c>
      <c r="D141" s="28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48"/>
      <c r="B142" s="250"/>
      <c r="C142" s="252"/>
      <c r="D142" s="290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47" t="s">
        <v>123</v>
      </c>
      <c r="B143" s="249"/>
      <c r="C143" s="251" t="s">
        <v>300</v>
      </c>
      <c r="D143" s="289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1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0</v>
      </c>
    </row>
    <row r="144" spans="1:17" ht="14.4" thickBot="1" x14ac:dyDescent="0.35">
      <c r="A144" s="391"/>
      <c r="B144" s="392"/>
      <c r="C144" s="393"/>
      <c r="D144" s="290"/>
      <c r="E144" s="42"/>
      <c r="F144" s="43"/>
      <c r="G144" s="43"/>
      <c r="H144" s="43"/>
      <c r="I144" s="43"/>
      <c r="J144" s="33">
        <f t="shared" si="41"/>
        <v>0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0</v>
      </c>
    </row>
    <row r="145" spans="1:17" x14ac:dyDescent="0.3">
      <c r="A145" s="394" t="s">
        <v>123</v>
      </c>
      <c r="B145" s="395"/>
      <c r="C145" s="396" t="s">
        <v>124</v>
      </c>
      <c r="D145" s="36" t="s">
        <v>125</v>
      </c>
      <c r="E145" s="209">
        <v>15375</v>
      </c>
      <c r="F145" s="210">
        <v>4659</v>
      </c>
      <c r="G145" s="210">
        <v>7030</v>
      </c>
      <c r="H145" s="210">
        <v>188</v>
      </c>
      <c r="I145" s="38">
        <v>0</v>
      </c>
      <c r="J145" s="28">
        <f t="shared" si="41"/>
        <v>27252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27252</v>
      </c>
    </row>
    <row r="146" spans="1:17" ht="14.4" thickBot="1" x14ac:dyDescent="0.35">
      <c r="A146" s="391"/>
      <c r="B146" s="392"/>
      <c r="C146" s="393"/>
      <c r="D146" s="50"/>
      <c r="E146" s="51">
        <v>12244.36</v>
      </c>
      <c r="F146" s="45">
        <v>3789.43</v>
      </c>
      <c r="G146" s="45">
        <v>4765.99</v>
      </c>
      <c r="H146" s="45">
        <v>183.41</v>
      </c>
      <c r="I146" s="45"/>
      <c r="J146" s="23">
        <f t="shared" si="41"/>
        <v>20983.19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20983.19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3.8" customHeight="1" x14ac:dyDescent="0.3">
      <c r="A148" s="261" t="s">
        <v>126</v>
      </c>
      <c r="B148" s="262"/>
      <c r="C148" s="397" t="s">
        <v>127</v>
      </c>
      <c r="D148" s="389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185500</v>
      </c>
      <c r="I148" s="17">
        <f>I150+I152+I154+I156</f>
        <v>0</v>
      </c>
      <c r="J148" s="19">
        <f>SUM(E148:I148)</f>
        <v>237013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237013</v>
      </c>
    </row>
    <row r="149" spans="1:17" ht="14.4" customHeight="1" thickBot="1" x14ac:dyDescent="0.35">
      <c r="A149" s="263"/>
      <c r="B149" s="264"/>
      <c r="C149" s="398"/>
      <c r="D149" s="390"/>
      <c r="E149" s="21">
        <f t="shared" si="45"/>
        <v>0</v>
      </c>
      <c r="F149" s="22">
        <f t="shared" si="45"/>
        <v>0</v>
      </c>
      <c r="G149" s="22">
        <f t="shared" si="45"/>
        <v>50160.08</v>
      </c>
      <c r="H149" s="22">
        <f t="shared" si="45"/>
        <v>162268</v>
      </c>
      <c r="I149" s="22">
        <f>I151+I153+I155+I157</f>
        <v>0</v>
      </c>
      <c r="J149" s="24">
        <f>SUM(E149:I149)</f>
        <v>212428.08000000002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212428.08000000002</v>
      </c>
    </row>
    <row r="150" spans="1:17" ht="13.8" customHeight="1" x14ac:dyDescent="0.3">
      <c r="A150" s="394" t="s">
        <v>128</v>
      </c>
      <c r="B150" s="395"/>
      <c r="C150" s="396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7" x14ac:dyDescent="0.3">
      <c r="A151" s="248"/>
      <c r="B151" s="250"/>
      <c r="C151" s="252"/>
      <c r="D151" s="59"/>
      <c r="E151" s="42"/>
      <c r="F151" s="43"/>
      <c r="G151" s="43"/>
      <c r="H151" s="43">
        <v>160918</v>
      </c>
      <c r="I151" s="43"/>
      <c r="J151" s="34">
        <f t="shared" si="48"/>
        <v>160918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160918</v>
      </c>
    </row>
    <row r="152" spans="1:17" ht="13.8" customHeight="1" x14ac:dyDescent="0.3">
      <c r="A152" s="247" t="s">
        <v>128</v>
      </c>
      <c r="B152" s="249"/>
      <c r="C152" s="251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8"/>
        <v>3000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3000</v>
      </c>
    </row>
    <row r="153" spans="1:17" x14ac:dyDescent="0.3">
      <c r="A153" s="248"/>
      <c r="B153" s="250"/>
      <c r="C153" s="252"/>
      <c r="D153" s="59"/>
      <c r="E153" s="42"/>
      <c r="F153" s="43"/>
      <c r="G153" s="43"/>
      <c r="H153" s="43">
        <v>1350</v>
      </c>
      <c r="I153" s="43"/>
      <c r="J153" s="34">
        <f t="shared" si="48"/>
        <v>1350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1350</v>
      </c>
    </row>
    <row r="154" spans="1:17" x14ac:dyDescent="0.3">
      <c r="A154" s="247" t="s">
        <v>132</v>
      </c>
      <c r="B154" s="249"/>
      <c r="C154" s="251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7" x14ac:dyDescent="0.3">
      <c r="A155" s="248"/>
      <c r="B155" s="250"/>
      <c r="C155" s="252"/>
      <c r="D155" s="59"/>
      <c r="E155" s="42"/>
      <c r="F155" s="43"/>
      <c r="G155" s="43">
        <v>50160.08</v>
      </c>
      <c r="H155" s="43">
        <v>0</v>
      </c>
      <c r="I155" s="43"/>
      <c r="J155" s="34">
        <f>SUM(E155:I155)</f>
        <v>50160.08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50160.08</v>
      </c>
    </row>
    <row r="156" spans="1:17" ht="13.8" hidden="1" customHeight="1" x14ac:dyDescent="0.3">
      <c r="A156" s="247" t="s">
        <v>134</v>
      </c>
      <c r="B156" s="249"/>
      <c r="C156" s="251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hidden="1" customHeight="1" thickBot="1" x14ac:dyDescent="0.35">
      <c r="A157" s="391"/>
      <c r="B157" s="392"/>
      <c r="C157" s="393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3.8" customHeight="1" x14ac:dyDescent="0.3">
      <c r="A159" s="261" t="s">
        <v>136</v>
      </c>
      <c r="B159" s="262"/>
      <c r="C159" s="397" t="s">
        <v>137</v>
      </c>
      <c r="D159" s="389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103361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104242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107242</v>
      </c>
    </row>
    <row r="160" spans="1:17" ht="13.8" customHeight="1" x14ac:dyDescent="0.3">
      <c r="A160" s="270"/>
      <c r="B160" s="271"/>
      <c r="C160" s="400"/>
      <c r="D160" s="290"/>
      <c r="E160" s="31">
        <f t="shared" si="50"/>
        <v>0</v>
      </c>
      <c r="F160" s="32">
        <f t="shared" si="50"/>
        <v>1107.25</v>
      </c>
      <c r="G160" s="32">
        <f t="shared" si="50"/>
        <v>70935.23</v>
      </c>
      <c r="H160" s="32">
        <f t="shared" si="50"/>
        <v>0</v>
      </c>
      <c r="I160" s="32">
        <f t="shared" si="50"/>
        <v>0</v>
      </c>
      <c r="J160" s="34">
        <f>SUM(E160:I160)</f>
        <v>72042.48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74216.87999999999</v>
      </c>
    </row>
    <row r="161" spans="1:17" ht="13.8" customHeight="1" x14ac:dyDescent="0.3">
      <c r="A161" s="247" t="s">
        <v>138</v>
      </c>
      <c r="B161" s="249"/>
      <c r="C161" s="251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48"/>
      <c r="B162" s="250"/>
      <c r="C162" s="252"/>
      <c r="D162" s="36"/>
      <c r="E162" s="42"/>
      <c r="F162" s="43">
        <v>1107.25</v>
      </c>
      <c r="G162" s="43"/>
      <c r="H162" s="43"/>
      <c r="I162" s="43"/>
      <c r="J162" s="34">
        <f t="shared" si="51"/>
        <v>1107.25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1107.25</v>
      </c>
    </row>
    <row r="163" spans="1:17" x14ac:dyDescent="0.3">
      <c r="A163" s="247" t="s">
        <v>138</v>
      </c>
      <c r="B163" s="249"/>
      <c r="C163" s="251" t="s">
        <v>259</v>
      </c>
      <c r="D163" s="36" t="s">
        <v>23</v>
      </c>
      <c r="E163" s="37">
        <v>0</v>
      </c>
      <c r="F163" s="38">
        <v>0</v>
      </c>
      <c r="G163" s="38">
        <v>46100</v>
      </c>
      <c r="H163" s="38">
        <v>0</v>
      </c>
      <c r="I163" s="38">
        <v>0</v>
      </c>
      <c r="J163" s="29">
        <f t="shared" si="51"/>
        <v>46100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46100</v>
      </c>
    </row>
    <row r="164" spans="1:17" x14ac:dyDescent="0.3">
      <c r="A164" s="248"/>
      <c r="B164" s="250"/>
      <c r="C164" s="252"/>
      <c r="D164" s="36"/>
      <c r="E164" s="42"/>
      <c r="F164" s="43"/>
      <c r="G164" s="43">
        <v>30477.77</v>
      </c>
      <c r="H164" s="43"/>
      <c r="I164" s="43"/>
      <c r="J164" s="34">
        <f t="shared" si="51"/>
        <v>30477.77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30477.77</v>
      </c>
    </row>
    <row r="165" spans="1:17" x14ac:dyDescent="0.3">
      <c r="A165" s="247" t="s">
        <v>138</v>
      </c>
      <c r="B165" s="249"/>
      <c r="C165" s="251" t="s">
        <v>260</v>
      </c>
      <c r="D165" s="289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48"/>
      <c r="B166" s="250"/>
      <c r="C166" s="252"/>
      <c r="D166" s="290"/>
      <c r="E166" s="42"/>
      <c r="F166" s="43"/>
      <c r="G166" s="43">
        <v>4557.1099999999997</v>
      </c>
      <c r="H166" s="43"/>
      <c r="I166" s="43"/>
      <c r="J166" s="34">
        <f t="shared" si="51"/>
        <v>4557.1099999999997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4557.1099999999997</v>
      </c>
    </row>
    <row r="167" spans="1:17" x14ac:dyDescent="0.3">
      <c r="A167" s="247" t="s">
        <v>138</v>
      </c>
      <c r="B167" s="249"/>
      <c r="C167" s="251" t="s">
        <v>264</v>
      </c>
      <c r="D167" s="289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48"/>
      <c r="B168" s="250"/>
      <c r="C168" s="252"/>
      <c r="D168" s="290"/>
      <c r="E168" s="42"/>
      <c r="F168" s="43"/>
      <c r="G168" s="43">
        <v>712.59</v>
      </c>
      <c r="H168" s="43"/>
      <c r="I168" s="43"/>
      <c r="J168" s="34">
        <f t="shared" si="51"/>
        <v>712.59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712.59</v>
      </c>
    </row>
    <row r="169" spans="1:17" ht="13.8" customHeight="1" x14ac:dyDescent="0.3">
      <c r="A169" s="247" t="s">
        <v>138</v>
      </c>
      <c r="B169" s="249"/>
      <c r="C169" s="251" t="s">
        <v>302</v>
      </c>
      <c r="D169" s="28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48"/>
      <c r="B170" s="250"/>
      <c r="C170" s="252"/>
      <c r="D170" s="290"/>
      <c r="E170" s="42"/>
      <c r="F170" s="43"/>
      <c r="G170" s="43">
        <v>430</v>
      </c>
      <c r="H170" s="43"/>
      <c r="I170" s="43"/>
      <c r="J170" s="34">
        <f t="shared" si="51"/>
        <v>430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430</v>
      </c>
    </row>
    <row r="171" spans="1:17" x14ac:dyDescent="0.3">
      <c r="A171" s="247" t="s">
        <v>138</v>
      </c>
      <c r="B171" s="249"/>
      <c r="C171" s="251" t="s">
        <v>303</v>
      </c>
      <c r="D171" s="289"/>
      <c r="E171" s="37">
        <v>0</v>
      </c>
      <c r="F171" s="38">
        <v>0</v>
      </c>
      <c r="G171" s="210">
        <v>33871</v>
      </c>
      <c r="H171" s="38">
        <v>0</v>
      </c>
      <c r="I171" s="38">
        <v>0</v>
      </c>
      <c r="J171" s="29">
        <f t="shared" si="51"/>
        <v>33871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36871</v>
      </c>
    </row>
    <row r="172" spans="1:17" x14ac:dyDescent="0.3">
      <c r="A172" s="248"/>
      <c r="B172" s="250"/>
      <c r="C172" s="252"/>
      <c r="D172" s="290"/>
      <c r="E172" s="42"/>
      <c r="F172" s="43"/>
      <c r="G172" s="43">
        <v>28642.71</v>
      </c>
      <c r="H172" s="43"/>
      <c r="I172" s="43"/>
      <c r="J172" s="34">
        <f t="shared" si="51"/>
        <v>28642.71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30817.11</v>
      </c>
    </row>
    <row r="173" spans="1:17" x14ac:dyDescent="0.3">
      <c r="A173" s="247" t="s">
        <v>138</v>
      </c>
      <c r="B173" s="249"/>
      <c r="C173" s="251" t="s">
        <v>262</v>
      </c>
      <c r="D173" s="28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48"/>
      <c r="B174" s="250"/>
      <c r="C174" s="252"/>
      <c r="D174" s="290"/>
      <c r="E174" s="42"/>
      <c r="F174" s="43"/>
      <c r="G174" s="43">
        <v>2800.03</v>
      </c>
      <c r="H174" s="43"/>
      <c r="I174" s="43"/>
      <c r="J174" s="34">
        <f t="shared" si="51"/>
        <v>2800.03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2800.03</v>
      </c>
    </row>
    <row r="175" spans="1:17" x14ac:dyDescent="0.3">
      <c r="A175" s="247" t="s">
        <v>138</v>
      </c>
      <c r="B175" s="249"/>
      <c r="C175" s="251" t="s">
        <v>216</v>
      </c>
      <c r="D175" s="28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5">SUM(N175:O175)</f>
        <v>0</v>
      </c>
      <c r="Q175" s="41">
        <f t="shared" si="53"/>
        <v>150</v>
      </c>
    </row>
    <row r="176" spans="1:17" x14ac:dyDescent="0.3">
      <c r="A176" s="248"/>
      <c r="B176" s="250"/>
      <c r="C176" s="252"/>
      <c r="D176" s="290"/>
      <c r="E176" s="42"/>
      <c r="F176" s="43"/>
      <c r="G176" s="43">
        <v>133.16</v>
      </c>
      <c r="H176" s="43"/>
      <c r="I176" s="43"/>
      <c r="J176" s="34">
        <f t="shared" si="51"/>
        <v>133.16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133.16</v>
      </c>
    </row>
    <row r="177" spans="1:17" x14ac:dyDescent="0.3">
      <c r="A177" s="247" t="s">
        <v>261</v>
      </c>
      <c r="B177" s="249"/>
      <c r="C177" s="251" t="s">
        <v>139</v>
      </c>
      <c r="D177" s="28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17" x14ac:dyDescent="0.3">
      <c r="A178" s="248"/>
      <c r="B178" s="250"/>
      <c r="C178" s="252"/>
      <c r="D178" s="290"/>
      <c r="E178" s="42"/>
      <c r="F178" s="43"/>
      <c r="G178" s="43">
        <v>800</v>
      </c>
      <c r="H178" s="43"/>
      <c r="I178" s="43"/>
      <c r="J178" s="34">
        <f t="shared" si="51"/>
        <v>800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800</v>
      </c>
    </row>
    <row r="179" spans="1:17" x14ac:dyDescent="0.3">
      <c r="A179" s="247" t="s">
        <v>138</v>
      </c>
      <c r="B179" s="249"/>
      <c r="C179" s="251" t="s">
        <v>263</v>
      </c>
      <c r="D179" s="289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1500</v>
      </c>
    </row>
    <row r="180" spans="1:17" x14ac:dyDescent="0.3">
      <c r="A180" s="248"/>
      <c r="B180" s="250"/>
      <c r="C180" s="252"/>
      <c r="D180" s="290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1000</v>
      </c>
    </row>
    <row r="181" spans="1:17" x14ac:dyDescent="0.3">
      <c r="A181" s="247" t="s">
        <v>261</v>
      </c>
      <c r="B181" s="249"/>
      <c r="C181" s="251" t="s">
        <v>229</v>
      </c>
      <c r="D181" s="28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17" x14ac:dyDescent="0.3">
      <c r="A182" s="248"/>
      <c r="B182" s="250"/>
      <c r="C182" s="252"/>
      <c r="D182" s="290"/>
      <c r="E182" s="42"/>
      <c r="F182" s="43"/>
      <c r="G182" s="43">
        <v>2.4</v>
      </c>
      <c r="H182" s="43"/>
      <c r="I182" s="43"/>
      <c r="J182" s="34">
        <f t="shared" si="51"/>
        <v>2.4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2.4</v>
      </c>
    </row>
    <row r="183" spans="1:17" x14ac:dyDescent="0.3">
      <c r="A183" s="247" t="s">
        <v>292</v>
      </c>
      <c r="B183" s="249"/>
      <c r="C183" s="251" t="s">
        <v>293</v>
      </c>
      <c r="D183" s="28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17" x14ac:dyDescent="0.3">
      <c r="A184" s="248"/>
      <c r="B184" s="250"/>
      <c r="C184" s="252"/>
      <c r="D184" s="290"/>
      <c r="E184" s="42"/>
      <c r="F184" s="43"/>
      <c r="G184" s="43">
        <v>1379.46</v>
      </c>
      <c r="H184" s="43"/>
      <c r="I184" s="43"/>
      <c r="J184" s="34">
        <f t="shared" si="51"/>
        <v>1379.46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1379.46</v>
      </c>
    </row>
    <row r="185" spans="1:17" ht="13.8" hidden="1" customHeight="1" x14ac:dyDescent="0.3">
      <c r="A185" s="247"/>
      <c r="B185" s="249"/>
      <c r="C185" s="251"/>
      <c r="D185" s="28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5"/>
        <v>0</v>
      </c>
      <c r="Q185" s="41">
        <f t="shared" si="53"/>
        <v>0</v>
      </c>
    </row>
    <row r="186" spans="1:17" ht="13.8" hidden="1" customHeight="1" x14ac:dyDescent="0.3">
      <c r="A186" s="248"/>
      <c r="B186" s="250"/>
      <c r="C186" s="252"/>
      <c r="D186" s="290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5"/>
        <v>0</v>
      </c>
      <c r="Q186" s="35">
        <f t="shared" si="53"/>
        <v>0</v>
      </c>
    </row>
    <row r="187" spans="1:17" x14ac:dyDescent="0.3">
      <c r="A187" s="247" t="s">
        <v>314</v>
      </c>
      <c r="B187" s="249"/>
      <c r="C187" s="251" t="s">
        <v>315</v>
      </c>
      <c r="D187" s="28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5"/>
        <v>0</v>
      </c>
      <c r="Q187" s="41">
        <f t="shared" si="53"/>
        <v>0</v>
      </c>
    </row>
    <row r="188" spans="1:17" ht="14.4" thickBot="1" x14ac:dyDescent="0.35">
      <c r="A188" s="391"/>
      <c r="B188" s="392"/>
      <c r="C188" s="393"/>
      <c r="D188" s="390"/>
      <c r="E188" s="51"/>
      <c r="F188" s="45"/>
      <c r="G188" s="45"/>
      <c r="H188" s="45"/>
      <c r="I188" s="45"/>
      <c r="J188" s="24">
        <f t="shared" si="51"/>
        <v>0</v>
      </c>
      <c r="K188" s="56"/>
      <c r="L188" s="45"/>
      <c r="M188" s="24">
        <f t="shared" si="52"/>
        <v>0</v>
      </c>
      <c r="N188" s="56"/>
      <c r="O188" s="45"/>
      <c r="P188" s="24">
        <f t="shared" si="55"/>
        <v>0</v>
      </c>
      <c r="Q188" s="25">
        <f t="shared" si="53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ht="13.8" customHeight="1" x14ac:dyDescent="0.3">
      <c r="A190" s="261" t="s">
        <v>140</v>
      </c>
      <c r="B190" s="262"/>
      <c r="C190" s="397" t="s">
        <v>141</v>
      </c>
      <c r="D190" s="389"/>
      <c r="E190" s="16">
        <f t="shared" ref="E190:I191" si="57">E192+E194+E196+E198++E212+E214+E216+E226+E228</f>
        <v>89089</v>
      </c>
      <c r="F190" s="17">
        <f t="shared" si="57"/>
        <v>30619</v>
      </c>
      <c r="G190" s="17">
        <f t="shared" si="57"/>
        <v>332441</v>
      </c>
      <c r="H190" s="17">
        <f t="shared" si="57"/>
        <v>4178</v>
      </c>
      <c r="I190" s="17">
        <f t="shared" si="57"/>
        <v>0</v>
      </c>
      <c r="J190" s="19">
        <f>SUM(E190:I190)</f>
        <v>456327</v>
      </c>
      <c r="K190" s="52">
        <f>K192+K194+K196+K198++K212+K214+K216+K226+K228</f>
        <v>253187</v>
      </c>
      <c r="L190" s="17">
        <f>L192+L194+L196+L198++L212+L214+L216+L226+L228</f>
        <v>0</v>
      </c>
      <c r="M190" s="19">
        <f t="shared" ref="M190:M217" si="58">SUM(K190:L190)</f>
        <v>253187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830094</v>
      </c>
    </row>
    <row r="191" spans="1:17" ht="14.4" customHeight="1" thickBot="1" x14ac:dyDescent="0.35">
      <c r="A191" s="263"/>
      <c r="B191" s="264"/>
      <c r="C191" s="398"/>
      <c r="D191" s="390"/>
      <c r="E191" s="21">
        <f t="shared" si="57"/>
        <v>59983.95</v>
      </c>
      <c r="F191" s="22">
        <f t="shared" si="57"/>
        <v>20842.66</v>
      </c>
      <c r="G191" s="22">
        <f t="shared" si="57"/>
        <v>239314.47</v>
      </c>
      <c r="H191" s="22">
        <f t="shared" si="57"/>
        <v>2070.1999999999998</v>
      </c>
      <c r="I191" s="22">
        <f t="shared" si="57"/>
        <v>0</v>
      </c>
      <c r="J191" s="24">
        <f t="shared" ref="J191:J229" si="59">SUM(E191:I191)</f>
        <v>322211.28000000003</v>
      </c>
      <c r="K191" s="53">
        <f>K193+K195+K197+K199++K213+K215+K217+K227+K229</f>
        <v>246715.64</v>
      </c>
      <c r="L191" s="22">
        <f>L193+L195+L197+L199++L213+L215+L217+L227+L229</f>
        <v>0</v>
      </c>
      <c r="M191" s="24">
        <f t="shared" si="58"/>
        <v>246715.64</v>
      </c>
      <c r="N191" s="53">
        <f>N193+N195+N197+N199++N213+N215+N217+N227+N229</f>
        <v>0</v>
      </c>
      <c r="O191" s="22">
        <f>O193+O195+O197+O199++O213+O215+O217+O227+O229</f>
        <v>82779.899999999994</v>
      </c>
      <c r="P191" s="24">
        <f t="shared" ref="P191:P229" si="60">SUM(N191:O191)</f>
        <v>82779.899999999994</v>
      </c>
      <c r="Q191" s="25">
        <f t="shared" ref="Q191:Q229" si="61">P191+M191+J191</f>
        <v>651706.82000000007</v>
      </c>
    </row>
    <row r="192" spans="1:17" x14ac:dyDescent="0.3">
      <c r="A192" s="394" t="s">
        <v>142</v>
      </c>
      <c r="B192" s="395"/>
      <c r="C192" s="396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68980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68980</v>
      </c>
    </row>
    <row r="193" spans="1:17" x14ac:dyDescent="0.3">
      <c r="A193" s="248"/>
      <c r="B193" s="250"/>
      <c r="C193" s="252"/>
      <c r="D193" s="36"/>
      <c r="E193" s="42">
        <v>20856.490000000002</v>
      </c>
      <c r="F193" s="43">
        <v>7089.41</v>
      </c>
      <c r="G193" s="43">
        <v>7289</v>
      </c>
      <c r="H193" s="43">
        <v>0</v>
      </c>
      <c r="I193" s="43"/>
      <c r="J193" s="34">
        <f t="shared" si="59"/>
        <v>35234.9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35234.9</v>
      </c>
    </row>
    <row r="194" spans="1:17" x14ac:dyDescent="0.3">
      <c r="A194" s="247" t="s">
        <v>143</v>
      </c>
      <c r="B194" s="249"/>
      <c r="C194" s="251" t="s">
        <v>144</v>
      </c>
      <c r="D194" s="36" t="s">
        <v>145</v>
      </c>
      <c r="E194" s="37">
        <v>0</v>
      </c>
      <c r="F194" s="38">
        <v>0</v>
      </c>
      <c r="G194" s="38">
        <v>1710</v>
      </c>
      <c r="H194" s="38">
        <v>0</v>
      </c>
      <c r="I194" s="38">
        <v>0</v>
      </c>
      <c r="J194" s="29">
        <f t="shared" si="59"/>
        <v>1710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1710</v>
      </c>
    </row>
    <row r="195" spans="1:17" x14ac:dyDescent="0.3">
      <c r="A195" s="248"/>
      <c r="B195" s="250"/>
      <c r="C195" s="252"/>
      <c r="D195" s="36"/>
      <c r="E195" s="42"/>
      <c r="F195" s="43"/>
      <c r="G195" s="43">
        <v>1032.92</v>
      </c>
      <c r="H195" s="43"/>
      <c r="I195" s="43"/>
      <c r="J195" s="34">
        <f t="shared" si="59"/>
        <v>1032.92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1032.92</v>
      </c>
    </row>
    <row r="196" spans="1:17" x14ac:dyDescent="0.3">
      <c r="A196" s="247" t="s">
        <v>146</v>
      </c>
      <c r="B196" s="249"/>
      <c r="C196" s="251" t="s">
        <v>147</v>
      </c>
      <c r="D196" s="36" t="s">
        <v>26</v>
      </c>
      <c r="E196" s="37">
        <v>0</v>
      </c>
      <c r="F196" s="38">
        <v>0</v>
      </c>
      <c r="G196" s="210">
        <v>22465</v>
      </c>
      <c r="H196" s="38">
        <v>0</v>
      </c>
      <c r="I196" s="38">
        <v>0</v>
      </c>
      <c r="J196" s="29">
        <f t="shared" si="59"/>
        <v>22465</v>
      </c>
      <c r="K196" s="44">
        <v>1000</v>
      </c>
      <c r="L196" s="38">
        <v>0</v>
      </c>
      <c r="M196" s="40">
        <f t="shared" si="58"/>
        <v>1000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23465</v>
      </c>
    </row>
    <row r="197" spans="1:17" x14ac:dyDescent="0.3">
      <c r="A197" s="248"/>
      <c r="B197" s="250"/>
      <c r="C197" s="252"/>
      <c r="D197" s="36"/>
      <c r="E197" s="42"/>
      <c r="F197" s="43"/>
      <c r="G197" s="43">
        <v>15702.76</v>
      </c>
      <c r="H197" s="43"/>
      <c r="I197" s="43"/>
      <c r="J197" s="34">
        <f t="shared" si="59"/>
        <v>15702.76</v>
      </c>
      <c r="K197" s="55">
        <v>0</v>
      </c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15702.76</v>
      </c>
    </row>
    <row r="198" spans="1:17" ht="13.8" customHeight="1" x14ac:dyDescent="0.3">
      <c r="A198" s="247" t="s">
        <v>148</v>
      </c>
      <c r="B198" s="249"/>
      <c r="C198" s="251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8946</v>
      </c>
      <c r="H198" s="38">
        <f>H200+H202+H204+H206+H208+H210</f>
        <v>3300</v>
      </c>
      <c r="I198" s="38">
        <f>I200+I202+I204+I206+I208+I210</f>
        <v>0</v>
      </c>
      <c r="J198" s="29">
        <f>SUM(E198:I198)</f>
        <v>12246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132826</v>
      </c>
    </row>
    <row r="199" spans="1:17" x14ac:dyDescent="0.3">
      <c r="A199" s="248"/>
      <c r="B199" s="250"/>
      <c r="C199" s="252"/>
      <c r="D199" s="36"/>
      <c r="E199" s="42">
        <f t="shared" si="62"/>
        <v>0</v>
      </c>
      <c r="F199" s="57">
        <f t="shared" si="62"/>
        <v>0</v>
      </c>
      <c r="G199" s="57">
        <f t="shared" si="62"/>
        <v>5914.9</v>
      </c>
      <c r="H199" s="57">
        <f t="shared" si="62"/>
        <v>1660.37</v>
      </c>
      <c r="I199" s="57">
        <f t="shared" si="62"/>
        <v>0</v>
      </c>
      <c r="J199" s="34">
        <f t="shared" si="59"/>
        <v>7575.2699999999995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82779.899999999994</v>
      </c>
      <c r="P199" s="34">
        <f t="shared" si="60"/>
        <v>82779.899999999994</v>
      </c>
      <c r="Q199" s="35">
        <f t="shared" si="61"/>
        <v>90355.17</v>
      </c>
    </row>
    <row r="200" spans="1:17" ht="13.8" customHeight="1" x14ac:dyDescent="0.3">
      <c r="A200" s="247"/>
      <c r="B200" s="249" t="s">
        <v>266</v>
      </c>
      <c r="C200" s="251" t="s">
        <v>271</v>
      </c>
      <c r="D200" s="36" t="s">
        <v>115</v>
      </c>
      <c r="E200" s="37">
        <v>0</v>
      </c>
      <c r="F200" s="38">
        <v>0</v>
      </c>
      <c r="G200" s="210">
        <v>1200</v>
      </c>
      <c r="H200" s="38">
        <v>0</v>
      </c>
      <c r="I200" s="38">
        <v>0</v>
      </c>
      <c r="J200" s="29">
        <f t="shared" si="59"/>
        <v>1200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11200</v>
      </c>
    </row>
    <row r="201" spans="1:17" x14ac:dyDescent="0.3">
      <c r="A201" s="248"/>
      <c r="B201" s="250"/>
      <c r="C201" s="252"/>
      <c r="D201" s="36"/>
      <c r="E201" s="42"/>
      <c r="F201" s="43"/>
      <c r="G201" s="215">
        <v>980.47</v>
      </c>
      <c r="H201" s="43"/>
      <c r="I201" s="43"/>
      <c r="J201" s="34">
        <f t="shared" si="59"/>
        <v>980.47</v>
      </c>
      <c r="K201" s="55"/>
      <c r="L201" s="43"/>
      <c r="M201" s="34">
        <f t="shared" si="58"/>
        <v>0</v>
      </c>
      <c r="N201" s="55"/>
      <c r="O201" s="43">
        <v>0</v>
      </c>
      <c r="P201" s="34">
        <f t="shared" si="60"/>
        <v>0</v>
      </c>
      <c r="Q201" s="35">
        <f t="shared" si="61"/>
        <v>980.47</v>
      </c>
    </row>
    <row r="202" spans="1:17" ht="12.75" customHeight="1" x14ac:dyDescent="0.3">
      <c r="A202" s="247"/>
      <c r="B202" s="249" t="s">
        <v>266</v>
      </c>
      <c r="C202" s="251" t="s">
        <v>273</v>
      </c>
      <c r="D202" s="36" t="s">
        <v>115</v>
      </c>
      <c r="E202" s="37">
        <v>0</v>
      </c>
      <c r="F202" s="38">
        <v>0</v>
      </c>
      <c r="G202" s="210">
        <v>2100</v>
      </c>
      <c r="H202" s="38">
        <v>0</v>
      </c>
      <c r="I202" s="38">
        <v>0</v>
      </c>
      <c r="J202" s="29">
        <f t="shared" si="59"/>
        <v>2100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13344</v>
      </c>
    </row>
    <row r="203" spans="1:17" x14ac:dyDescent="0.3">
      <c r="A203" s="248"/>
      <c r="B203" s="250"/>
      <c r="C203" s="252"/>
      <c r="D203" s="36"/>
      <c r="E203" s="42"/>
      <c r="F203" s="43"/>
      <c r="G203" s="215">
        <v>1662.45</v>
      </c>
      <c r="H203" s="43"/>
      <c r="I203" s="43"/>
      <c r="J203" s="34">
        <f t="shared" si="59"/>
        <v>1662.45</v>
      </c>
      <c r="K203" s="55"/>
      <c r="L203" s="43"/>
      <c r="M203" s="34">
        <f t="shared" si="58"/>
        <v>0</v>
      </c>
      <c r="N203" s="55"/>
      <c r="O203" s="43">
        <v>0</v>
      </c>
      <c r="P203" s="34">
        <f t="shared" si="60"/>
        <v>0</v>
      </c>
      <c r="Q203" s="35">
        <f t="shared" si="61"/>
        <v>1662.45</v>
      </c>
    </row>
    <row r="204" spans="1:17" ht="12.75" customHeight="1" x14ac:dyDescent="0.3">
      <c r="A204" s="247"/>
      <c r="B204" s="249" t="s">
        <v>266</v>
      </c>
      <c r="C204" s="251" t="s">
        <v>272</v>
      </c>
      <c r="D204" s="36" t="s">
        <v>115</v>
      </c>
      <c r="E204" s="37">
        <v>0</v>
      </c>
      <c r="F204" s="38">
        <v>0</v>
      </c>
      <c r="G204" s="210">
        <v>1200</v>
      </c>
      <c r="H204" s="38">
        <v>0</v>
      </c>
      <c r="I204" s="38">
        <v>0</v>
      </c>
      <c r="J204" s="29">
        <f t="shared" si="59"/>
        <v>1200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54576</v>
      </c>
    </row>
    <row r="205" spans="1:17" x14ac:dyDescent="0.3">
      <c r="A205" s="248"/>
      <c r="B205" s="250"/>
      <c r="C205" s="252"/>
      <c r="D205" s="36"/>
      <c r="E205" s="42"/>
      <c r="F205" s="43"/>
      <c r="G205" s="215">
        <v>688.49</v>
      </c>
      <c r="H205" s="43"/>
      <c r="I205" s="43"/>
      <c r="J205" s="34">
        <f t="shared" si="59"/>
        <v>688.49</v>
      </c>
      <c r="K205" s="55"/>
      <c r="L205" s="43"/>
      <c r="M205" s="34">
        <f t="shared" si="58"/>
        <v>0</v>
      </c>
      <c r="N205" s="55"/>
      <c r="O205" s="43">
        <v>44479.9</v>
      </c>
      <c r="P205" s="34">
        <f t="shared" si="60"/>
        <v>44479.9</v>
      </c>
      <c r="Q205" s="35">
        <f t="shared" si="61"/>
        <v>45168.39</v>
      </c>
    </row>
    <row r="206" spans="1:17" ht="13.8" customHeight="1" x14ac:dyDescent="0.3">
      <c r="A206" s="247"/>
      <c r="B206" s="249" t="s">
        <v>266</v>
      </c>
      <c r="C206" s="251" t="s">
        <v>304</v>
      </c>
      <c r="D206" s="36" t="s">
        <v>115</v>
      </c>
      <c r="E206" s="37">
        <v>0</v>
      </c>
      <c r="F206" s="38">
        <v>0</v>
      </c>
      <c r="G206" s="210">
        <v>1200</v>
      </c>
      <c r="H206" s="38">
        <v>0</v>
      </c>
      <c r="I206" s="38">
        <v>0</v>
      </c>
      <c r="J206" s="29">
        <f t="shared" si="59"/>
        <v>1200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17280</v>
      </c>
    </row>
    <row r="207" spans="1:17" x14ac:dyDescent="0.3">
      <c r="A207" s="248"/>
      <c r="B207" s="250"/>
      <c r="C207" s="252"/>
      <c r="D207" s="36"/>
      <c r="E207" s="42"/>
      <c r="F207" s="43"/>
      <c r="G207" s="43">
        <v>1028.92</v>
      </c>
      <c r="H207" s="43"/>
      <c r="I207" s="43"/>
      <c r="J207" s="34">
        <f t="shared" si="59"/>
        <v>1028.92</v>
      </c>
      <c r="K207" s="55"/>
      <c r="L207" s="43"/>
      <c r="M207" s="34">
        <f t="shared" si="58"/>
        <v>0</v>
      </c>
      <c r="N207" s="55"/>
      <c r="O207" s="43">
        <v>13400</v>
      </c>
      <c r="P207" s="34">
        <f t="shared" si="60"/>
        <v>13400</v>
      </c>
      <c r="Q207" s="35">
        <f t="shared" si="61"/>
        <v>14428.92</v>
      </c>
    </row>
    <row r="208" spans="1:17" ht="13.8" customHeight="1" x14ac:dyDescent="0.3">
      <c r="A208" s="247"/>
      <c r="B208" s="249" t="s">
        <v>266</v>
      </c>
      <c r="C208" s="251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48"/>
      <c r="B209" s="250"/>
      <c r="C209" s="252"/>
      <c r="D209" s="36"/>
      <c r="E209" s="42"/>
      <c r="F209" s="43"/>
      <c r="G209" s="43">
        <v>1164.03</v>
      </c>
      <c r="H209" s="43"/>
      <c r="I209" s="43"/>
      <c r="J209" s="34">
        <f>SUM(E209:I209)</f>
        <v>1164.03</v>
      </c>
      <c r="K209" s="55"/>
      <c r="L209" s="43"/>
      <c r="M209" s="34">
        <f>SUM(K209:L209)</f>
        <v>0</v>
      </c>
      <c r="N209" s="55"/>
      <c r="O209" s="43">
        <v>24900</v>
      </c>
      <c r="P209" s="34">
        <f>SUM(N209:O209)</f>
        <v>24900</v>
      </c>
      <c r="Q209" s="35">
        <f t="shared" si="61"/>
        <v>26064.03</v>
      </c>
    </row>
    <row r="210" spans="1:17" ht="13.8" customHeight="1" x14ac:dyDescent="0.3">
      <c r="A210" s="247"/>
      <c r="B210" s="249" t="s">
        <v>266</v>
      </c>
      <c r="C210" s="251" t="s">
        <v>274</v>
      </c>
      <c r="D210" s="36" t="s">
        <v>64</v>
      </c>
      <c r="E210" s="37">
        <v>0</v>
      </c>
      <c r="F210" s="38">
        <v>0</v>
      </c>
      <c r="G210" s="38">
        <v>846</v>
      </c>
      <c r="H210" s="38">
        <v>3300</v>
      </c>
      <c r="I210" s="38">
        <v>0</v>
      </c>
      <c r="J210" s="29">
        <f t="shared" si="59"/>
        <v>4146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4146</v>
      </c>
    </row>
    <row r="211" spans="1:17" x14ac:dyDescent="0.3">
      <c r="A211" s="248"/>
      <c r="B211" s="250"/>
      <c r="C211" s="252"/>
      <c r="D211" s="36"/>
      <c r="E211" s="42"/>
      <c r="F211" s="43"/>
      <c r="G211" s="43">
        <v>390.54</v>
      </c>
      <c r="H211" s="43">
        <v>1660.37</v>
      </c>
      <c r="I211" s="43"/>
      <c r="J211" s="34">
        <f t="shared" si="59"/>
        <v>2050.91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2050.91</v>
      </c>
    </row>
    <row r="212" spans="1:17" x14ac:dyDescent="0.3">
      <c r="A212" s="247" t="s">
        <v>150</v>
      </c>
      <c r="B212" s="249"/>
      <c r="C212" s="251" t="s">
        <v>151</v>
      </c>
      <c r="D212" s="36" t="s">
        <v>145</v>
      </c>
      <c r="E212" s="37">
        <v>0</v>
      </c>
      <c r="F212" s="38">
        <v>0</v>
      </c>
      <c r="G212" s="38">
        <v>136000</v>
      </c>
      <c r="H212" s="38">
        <v>0</v>
      </c>
      <c r="I212" s="38">
        <v>0</v>
      </c>
      <c r="J212" s="29">
        <f t="shared" si="59"/>
        <v>136000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136000</v>
      </c>
    </row>
    <row r="213" spans="1:17" x14ac:dyDescent="0.3">
      <c r="A213" s="248"/>
      <c r="B213" s="250"/>
      <c r="C213" s="252"/>
      <c r="D213" s="36"/>
      <c r="E213" s="42"/>
      <c r="F213" s="43"/>
      <c r="G213" s="43">
        <v>98895.1</v>
      </c>
      <c r="H213" s="43"/>
      <c r="I213" s="43"/>
      <c r="J213" s="34">
        <f t="shared" si="59"/>
        <v>98895.1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98895.1</v>
      </c>
    </row>
    <row r="214" spans="1:17" ht="13.8" customHeight="1" x14ac:dyDescent="0.3">
      <c r="A214" s="247" t="s">
        <v>152</v>
      </c>
      <c r="B214" s="249"/>
      <c r="C214" s="251" t="s">
        <v>153</v>
      </c>
      <c r="D214" s="36" t="s">
        <v>26</v>
      </c>
      <c r="E214" s="37">
        <v>0</v>
      </c>
      <c r="F214" s="38">
        <v>0</v>
      </c>
      <c r="G214" s="38">
        <v>4500</v>
      </c>
      <c r="H214" s="38">
        <v>0</v>
      </c>
      <c r="I214" s="38">
        <v>0</v>
      </c>
      <c r="J214" s="29">
        <f t="shared" si="59"/>
        <v>4500</v>
      </c>
      <c r="K214" s="44">
        <v>17500</v>
      </c>
      <c r="L214" s="38">
        <v>0</v>
      </c>
      <c r="M214" s="40">
        <f t="shared" si="58"/>
        <v>17500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22000</v>
      </c>
    </row>
    <row r="215" spans="1:17" x14ac:dyDescent="0.3">
      <c r="A215" s="248"/>
      <c r="B215" s="250"/>
      <c r="C215" s="252"/>
      <c r="D215" s="36"/>
      <c r="E215" s="42"/>
      <c r="F215" s="43"/>
      <c r="G215" s="43">
        <v>3045.98</v>
      </c>
      <c r="H215" s="43"/>
      <c r="I215" s="43"/>
      <c r="J215" s="34">
        <f t="shared" si="59"/>
        <v>3045.98</v>
      </c>
      <c r="K215" s="55">
        <v>12028.89</v>
      </c>
      <c r="L215" s="43"/>
      <c r="M215" s="34">
        <f t="shared" si="58"/>
        <v>12028.89</v>
      </c>
      <c r="N215" s="55"/>
      <c r="O215" s="43"/>
      <c r="P215" s="34">
        <f t="shared" si="60"/>
        <v>0</v>
      </c>
      <c r="Q215" s="35">
        <f t="shared" si="61"/>
        <v>15074.869999999999</v>
      </c>
    </row>
    <row r="216" spans="1:17" x14ac:dyDescent="0.3">
      <c r="A216" s="247" t="s">
        <v>154</v>
      </c>
      <c r="B216" s="249"/>
      <c r="C216" s="251" t="s">
        <v>155</v>
      </c>
      <c r="D216" s="289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111510</v>
      </c>
      <c r="H216" s="38">
        <f>H218+H220+H222+H224</f>
        <v>0</v>
      </c>
      <c r="I216" s="38">
        <f>I218+I220+I222+I224</f>
        <v>0</v>
      </c>
      <c r="J216" s="29">
        <f t="shared" si="59"/>
        <v>111510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111510</v>
      </c>
    </row>
    <row r="217" spans="1:17" x14ac:dyDescent="0.3">
      <c r="A217" s="248"/>
      <c r="B217" s="250"/>
      <c r="C217" s="252"/>
      <c r="D217" s="290"/>
      <c r="E217" s="31">
        <f t="shared" si="63"/>
        <v>0</v>
      </c>
      <c r="F217" s="32">
        <f t="shared" si="63"/>
        <v>0</v>
      </c>
      <c r="G217" s="32">
        <f t="shared" si="63"/>
        <v>81272.56</v>
      </c>
      <c r="H217" s="32">
        <f t="shared" si="63"/>
        <v>0</v>
      </c>
      <c r="I217" s="32">
        <f t="shared" si="63"/>
        <v>0</v>
      </c>
      <c r="J217" s="34">
        <f t="shared" si="59"/>
        <v>81272.56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81272.56</v>
      </c>
    </row>
    <row r="218" spans="1:17" x14ac:dyDescent="0.3">
      <c r="A218" s="247"/>
      <c r="B218" s="249" t="s">
        <v>156</v>
      </c>
      <c r="C218" s="251" t="s">
        <v>267</v>
      </c>
      <c r="D218" s="36" t="s">
        <v>30</v>
      </c>
      <c r="E218" s="37">
        <v>0</v>
      </c>
      <c r="F218" s="38">
        <v>0</v>
      </c>
      <c r="G218" s="210">
        <v>67210</v>
      </c>
      <c r="H218" s="38">
        <v>0</v>
      </c>
      <c r="I218" s="38">
        <v>0</v>
      </c>
      <c r="J218" s="29">
        <f>SUM(E218:I218)</f>
        <v>67210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67210</v>
      </c>
    </row>
    <row r="219" spans="1:17" x14ac:dyDescent="0.3">
      <c r="A219" s="248"/>
      <c r="B219" s="250"/>
      <c r="C219" s="252"/>
      <c r="D219" s="36"/>
      <c r="E219" s="42"/>
      <c r="F219" s="43"/>
      <c r="G219" s="215">
        <v>57622.7</v>
      </c>
      <c r="H219" s="43"/>
      <c r="I219" s="43"/>
      <c r="J219" s="34">
        <f t="shared" si="59"/>
        <v>57622.7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57622.7</v>
      </c>
    </row>
    <row r="220" spans="1:17" x14ac:dyDescent="0.3">
      <c r="A220" s="247"/>
      <c r="B220" s="249" t="s">
        <v>156</v>
      </c>
      <c r="C220" s="251" t="s">
        <v>306</v>
      </c>
      <c r="D220" s="36" t="s">
        <v>30</v>
      </c>
      <c r="E220" s="37">
        <v>0</v>
      </c>
      <c r="F220" s="38">
        <v>0</v>
      </c>
      <c r="G220" s="210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2500</v>
      </c>
    </row>
    <row r="221" spans="1:17" x14ac:dyDescent="0.3">
      <c r="A221" s="248"/>
      <c r="B221" s="250"/>
      <c r="C221" s="252"/>
      <c r="D221" s="36"/>
      <c r="E221" s="31"/>
      <c r="F221" s="43"/>
      <c r="G221" s="215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1188</v>
      </c>
    </row>
    <row r="222" spans="1:17" x14ac:dyDescent="0.3">
      <c r="A222" s="247"/>
      <c r="B222" s="249" t="s">
        <v>156</v>
      </c>
      <c r="C222" s="251" t="s">
        <v>268</v>
      </c>
      <c r="D222" s="36" t="s">
        <v>30</v>
      </c>
      <c r="E222" s="37">
        <v>0</v>
      </c>
      <c r="F222" s="38">
        <v>0</v>
      </c>
      <c r="G222" s="210">
        <v>27800</v>
      </c>
      <c r="H222" s="38">
        <v>0</v>
      </c>
      <c r="I222" s="38">
        <v>0</v>
      </c>
      <c r="J222" s="29">
        <f t="shared" si="59"/>
        <v>27800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27800</v>
      </c>
    </row>
    <row r="223" spans="1:17" x14ac:dyDescent="0.3">
      <c r="A223" s="248"/>
      <c r="B223" s="250"/>
      <c r="C223" s="252"/>
      <c r="D223" s="36"/>
      <c r="E223" s="31"/>
      <c r="F223" s="43"/>
      <c r="G223" s="215">
        <v>18937.330000000002</v>
      </c>
      <c r="H223" s="43"/>
      <c r="I223" s="43"/>
      <c r="J223" s="34">
        <f t="shared" si="59"/>
        <v>18937.330000000002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18937.330000000002</v>
      </c>
    </row>
    <row r="224" spans="1:17" ht="13.8" customHeight="1" x14ac:dyDescent="0.3">
      <c r="A224" s="247"/>
      <c r="B224" s="249" t="s">
        <v>156</v>
      </c>
      <c r="C224" s="251" t="s">
        <v>269</v>
      </c>
      <c r="D224" s="36" t="s">
        <v>30</v>
      </c>
      <c r="E224" s="37">
        <v>0</v>
      </c>
      <c r="F224" s="38">
        <v>0</v>
      </c>
      <c r="G224" s="210">
        <v>14000</v>
      </c>
      <c r="H224" s="38">
        <v>0</v>
      </c>
      <c r="I224" s="38">
        <v>0</v>
      </c>
      <c r="J224" s="29">
        <f t="shared" si="59"/>
        <v>14000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14000</v>
      </c>
    </row>
    <row r="225" spans="1:17" x14ac:dyDescent="0.3">
      <c r="A225" s="248"/>
      <c r="B225" s="250"/>
      <c r="C225" s="252"/>
      <c r="D225" s="36"/>
      <c r="E225" s="31"/>
      <c r="F225" s="43"/>
      <c r="G225" s="43">
        <v>3524.53</v>
      </c>
      <c r="H225" s="43"/>
      <c r="I225" s="43"/>
      <c r="J225" s="34">
        <f t="shared" si="59"/>
        <v>3524.53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3524.53</v>
      </c>
    </row>
    <row r="226" spans="1:17" x14ac:dyDescent="0.3">
      <c r="A226" s="247" t="s">
        <v>157</v>
      </c>
      <c r="B226" s="249"/>
      <c r="C226" s="251" t="s">
        <v>270</v>
      </c>
      <c r="D226" s="36" t="s">
        <v>67</v>
      </c>
      <c r="E226" s="209">
        <v>49089</v>
      </c>
      <c r="F226" s="210">
        <v>16639</v>
      </c>
      <c r="G226" s="210">
        <v>30560</v>
      </c>
      <c r="H226" s="210">
        <v>628</v>
      </c>
      <c r="I226" s="38">
        <v>0</v>
      </c>
      <c r="J226" s="29">
        <f t="shared" si="59"/>
        <v>96916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96916</v>
      </c>
    </row>
    <row r="227" spans="1:17" x14ac:dyDescent="0.3">
      <c r="A227" s="248"/>
      <c r="B227" s="250"/>
      <c r="C227" s="252"/>
      <c r="D227" s="36"/>
      <c r="E227" s="42">
        <v>39127.46</v>
      </c>
      <c r="F227" s="43">
        <v>13753.25</v>
      </c>
      <c r="G227" s="43">
        <v>24262.97</v>
      </c>
      <c r="H227" s="43">
        <v>409.83</v>
      </c>
      <c r="I227" s="43"/>
      <c r="J227" s="34">
        <f t="shared" si="59"/>
        <v>77553.509999999995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77553.509999999995</v>
      </c>
    </row>
    <row r="228" spans="1:17" x14ac:dyDescent="0.3">
      <c r="A228" s="247" t="s">
        <v>158</v>
      </c>
      <c r="B228" s="249"/>
      <c r="C228" s="251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234687</v>
      </c>
      <c r="L228" s="38">
        <v>0</v>
      </c>
      <c r="M228" s="40">
        <f t="shared" si="64"/>
        <v>234687</v>
      </c>
      <c r="N228" s="44">
        <v>0</v>
      </c>
      <c r="O228" s="38">
        <v>0</v>
      </c>
      <c r="P228" s="40">
        <f t="shared" si="60"/>
        <v>0</v>
      </c>
      <c r="Q228" s="41">
        <f t="shared" si="61"/>
        <v>236687</v>
      </c>
    </row>
    <row r="229" spans="1:17" ht="14.4" thickBot="1" x14ac:dyDescent="0.35">
      <c r="A229" s="391"/>
      <c r="B229" s="392"/>
      <c r="C229" s="393"/>
      <c r="D229" s="50"/>
      <c r="E229" s="51"/>
      <c r="F229" s="45"/>
      <c r="G229" s="45">
        <v>1898.28</v>
      </c>
      <c r="H229" s="45"/>
      <c r="I229" s="45"/>
      <c r="J229" s="24">
        <f t="shared" si="59"/>
        <v>1898.28</v>
      </c>
      <c r="K229" s="56">
        <v>234686.75</v>
      </c>
      <c r="L229" s="45"/>
      <c r="M229" s="24">
        <f t="shared" si="64"/>
        <v>234686.75</v>
      </c>
      <c r="N229" s="56"/>
      <c r="O229" s="45"/>
      <c r="P229" s="24">
        <f t="shared" si="60"/>
        <v>0</v>
      </c>
      <c r="Q229" s="25">
        <f t="shared" si="61"/>
        <v>236585.03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3.8" customHeight="1" x14ac:dyDescent="0.3">
      <c r="A231" s="261" t="s">
        <v>160</v>
      </c>
      <c r="B231" s="262"/>
      <c r="C231" s="397" t="s">
        <v>161</v>
      </c>
      <c r="D231" s="389"/>
      <c r="E231" s="16">
        <f t="shared" ref="E231:H232" si="65">E233+E235+E237+E239+E241+E243+E245+E247+E249+E251+E253</f>
        <v>122317</v>
      </c>
      <c r="F231" s="17">
        <f t="shared" si="65"/>
        <v>46728</v>
      </c>
      <c r="G231" s="17">
        <f t="shared" si="65"/>
        <v>49217</v>
      </c>
      <c r="H231" s="17">
        <f>H233+H235+H237+H239+H241+H243+H245+H247+H249+H251+H253</f>
        <v>10193</v>
      </c>
      <c r="I231" s="17">
        <f>I233+I235+I237+I239+I241+I243+I245+I247+I249+I251+I253</f>
        <v>0</v>
      </c>
      <c r="J231" s="19">
        <f t="shared" ref="J231:J254" si="66">SUM(E231:I231)</f>
        <v>228455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228455</v>
      </c>
    </row>
    <row r="232" spans="1:17" ht="14.4" customHeight="1" thickBot="1" x14ac:dyDescent="0.35">
      <c r="A232" s="263"/>
      <c r="B232" s="264"/>
      <c r="C232" s="398"/>
      <c r="D232" s="390"/>
      <c r="E232" s="21">
        <f t="shared" si="65"/>
        <v>93978.45</v>
      </c>
      <c r="F232" s="22">
        <f t="shared" si="65"/>
        <v>34255.919999999998</v>
      </c>
      <c r="G232" s="22">
        <f t="shared" si="65"/>
        <v>34206.980000000003</v>
      </c>
      <c r="H232" s="22">
        <f t="shared" si="65"/>
        <v>5417.7800000000007</v>
      </c>
      <c r="I232" s="22">
        <f>I234+I236+I238+I240+I242+I244+I246+I248+I250+I252+I254</f>
        <v>0</v>
      </c>
      <c r="J232" s="24">
        <f t="shared" si="66"/>
        <v>167859.13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167859.13</v>
      </c>
    </row>
    <row r="233" spans="1:17" ht="13.8" customHeight="1" x14ac:dyDescent="0.3">
      <c r="A233" s="394" t="s">
        <v>162</v>
      </c>
      <c r="B233" s="395"/>
      <c r="C233" s="399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7" x14ac:dyDescent="0.3">
      <c r="A234" s="248"/>
      <c r="B234" s="250"/>
      <c r="C234" s="293"/>
      <c r="D234" s="36"/>
      <c r="E234" s="42"/>
      <c r="F234" s="43"/>
      <c r="G234" s="43"/>
      <c r="H234" s="43">
        <v>180</v>
      </c>
      <c r="I234" s="43"/>
      <c r="J234" s="34">
        <f t="shared" si="66"/>
        <v>180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180</v>
      </c>
    </row>
    <row r="235" spans="1:17" ht="13.8" customHeight="1" x14ac:dyDescent="0.3">
      <c r="A235" s="247" t="s">
        <v>165</v>
      </c>
      <c r="B235" s="249"/>
      <c r="C235" s="251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7" x14ac:dyDescent="0.3">
      <c r="A236" s="248"/>
      <c r="B236" s="250"/>
      <c r="C236" s="252"/>
      <c r="D236" s="36"/>
      <c r="E236" s="42"/>
      <c r="F236" s="43"/>
      <c r="G236" s="43"/>
      <c r="H236" s="43">
        <v>1800</v>
      </c>
      <c r="I236" s="43"/>
      <c r="J236" s="34">
        <f t="shared" si="66"/>
        <v>1800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1800</v>
      </c>
    </row>
    <row r="237" spans="1:17" x14ac:dyDescent="0.3">
      <c r="A237" s="247" t="s">
        <v>168</v>
      </c>
      <c r="B237" s="249"/>
      <c r="C237" s="251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7" x14ac:dyDescent="0.3">
      <c r="A238" s="248"/>
      <c r="B238" s="250"/>
      <c r="C238" s="252"/>
      <c r="D238" s="36"/>
      <c r="E238" s="42"/>
      <c r="F238" s="43"/>
      <c r="G238" s="43">
        <v>0</v>
      </c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7" ht="13.8" customHeight="1" x14ac:dyDescent="0.3">
      <c r="A239" s="247" t="s">
        <v>170</v>
      </c>
      <c r="B239" s="249"/>
      <c r="C239" s="251" t="s">
        <v>171</v>
      </c>
      <c r="D239" s="36" t="s">
        <v>172</v>
      </c>
      <c r="E239" s="209">
        <v>20796</v>
      </c>
      <c r="F239" s="210">
        <v>7190</v>
      </c>
      <c r="G239" s="239">
        <v>1074</v>
      </c>
      <c r="H239" s="210">
        <v>174</v>
      </c>
      <c r="I239" s="38">
        <v>0</v>
      </c>
      <c r="J239" s="29">
        <f t="shared" si="66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29234</v>
      </c>
    </row>
    <row r="240" spans="1:17" x14ac:dyDescent="0.3">
      <c r="A240" s="248"/>
      <c r="B240" s="250"/>
      <c r="C240" s="252"/>
      <c r="D240" s="36"/>
      <c r="E240" s="42">
        <v>17215.919999999998</v>
      </c>
      <c r="F240" s="43">
        <v>5907.79</v>
      </c>
      <c r="G240" s="43">
        <v>1061.44</v>
      </c>
      <c r="H240" s="43">
        <v>135.44</v>
      </c>
      <c r="I240" s="43"/>
      <c r="J240" s="34">
        <f t="shared" si="66"/>
        <v>24320.589999999997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24320.589999999997</v>
      </c>
    </row>
    <row r="241" spans="1:17" ht="13.8" customHeight="1" x14ac:dyDescent="0.3">
      <c r="A241" s="247" t="s">
        <v>170</v>
      </c>
      <c r="B241" s="249"/>
      <c r="C241" s="251" t="s">
        <v>171</v>
      </c>
      <c r="D241" s="36" t="s">
        <v>173</v>
      </c>
      <c r="E241" s="209">
        <v>101521</v>
      </c>
      <c r="F241" s="210">
        <v>39538</v>
      </c>
      <c r="G241" s="210">
        <v>22370</v>
      </c>
      <c r="H241" s="210">
        <v>1577</v>
      </c>
      <c r="I241" s="38">
        <v>0</v>
      </c>
      <c r="J241" s="29">
        <f t="shared" si="66"/>
        <v>165006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165006</v>
      </c>
    </row>
    <row r="242" spans="1:17" x14ac:dyDescent="0.3">
      <c r="A242" s="248"/>
      <c r="B242" s="250"/>
      <c r="C242" s="252"/>
      <c r="D242" s="36"/>
      <c r="E242" s="42">
        <v>76762.53</v>
      </c>
      <c r="F242" s="43">
        <v>28348.13</v>
      </c>
      <c r="G242" s="43">
        <v>16862.43</v>
      </c>
      <c r="H242" s="43">
        <v>379.9</v>
      </c>
      <c r="I242" s="43"/>
      <c r="J242" s="34">
        <f t="shared" si="66"/>
        <v>122352.98999999999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122352.98999999999</v>
      </c>
    </row>
    <row r="243" spans="1:17" ht="13.8" customHeight="1" x14ac:dyDescent="0.3">
      <c r="A243" s="247" t="s">
        <v>174</v>
      </c>
      <c r="B243" s="249"/>
      <c r="C243" s="251" t="s">
        <v>175</v>
      </c>
      <c r="D243" s="36" t="s">
        <v>164</v>
      </c>
      <c r="E243" s="37">
        <v>0</v>
      </c>
      <c r="F243" s="38">
        <v>0</v>
      </c>
      <c r="G243" s="38">
        <v>15000</v>
      </c>
      <c r="H243" s="38">
        <v>0</v>
      </c>
      <c r="I243" s="38">
        <v>0</v>
      </c>
      <c r="J243" s="29">
        <f t="shared" si="66"/>
        <v>15000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15000</v>
      </c>
    </row>
    <row r="244" spans="1:17" x14ac:dyDescent="0.3">
      <c r="A244" s="248"/>
      <c r="B244" s="250"/>
      <c r="C244" s="252"/>
      <c r="D244" s="36"/>
      <c r="E244" s="42"/>
      <c r="F244" s="43"/>
      <c r="G244" s="43">
        <v>12109.11</v>
      </c>
      <c r="H244" s="43"/>
      <c r="I244" s="43"/>
      <c r="J244" s="34">
        <f t="shared" si="66"/>
        <v>12109.11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12109.11</v>
      </c>
    </row>
    <row r="245" spans="1:17" x14ac:dyDescent="0.3">
      <c r="A245" s="247" t="s">
        <v>176</v>
      </c>
      <c r="B245" s="249"/>
      <c r="C245" s="251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7" x14ac:dyDescent="0.3">
      <c r="A246" s="248"/>
      <c r="B246" s="250"/>
      <c r="C246" s="252"/>
      <c r="D246" s="36"/>
      <c r="E246" s="42"/>
      <c r="F246" s="43"/>
      <c r="G246" s="43">
        <v>4033.2</v>
      </c>
      <c r="H246" s="43"/>
      <c r="I246" s="43"/>
      <c r="J246" s="34">
        <f t="shared" si="66"/>
        <v>4033.2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4033.2</v>
      </c>
    </row>
    <row r="247" spans="1:17" ht="13.8" customHeight="1" x14ac:dyDescent="0.3">
      <c r="A247" s="247" t="s">
        <v>179</v>
      </c>
      <c r="B247" s="249"/>
      <c r="C247" s="251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7" x14ac:dyDescent="0.3">
      <c r="A248" s="248"/>
      <c r="B248" s="250"/>
      <c r="C248" s="252"/>
      <c r="D248" s="36"/>
      <c r="E248" s="42"/>
      <c r="F248" s="43"/>
      <c r="G248" s="43"/>
      <c r="H248" s="43">
        <v>399.84</v>
      </c>
      <c r="I248" s="43"/>
      <c r="J248" s="34">
        <f t="shared" si="66"/>
        <v>399.84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399.84</v>
      </c>
    </row>
    <row r="249" spans="1:17" ht="13.8" customHeight="1" x14ac:dyDescent="0.3">
      <c r="A249" s="247" t="s">
        <v>181</v>
      </c>
      <c r="B249" s="249"/>
      <c r="C249" s="251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7" x14ac:dyDescent="0.3">
      <c r="A250" s="248"/>
      <c r="B250" s="250"/>
      <c r="C250" s="252"/>
      <c r="D250" s="36"/>
      <c r="E250" s="42"/>
      <c r="F250" s="43"/>
      <c r="G250" s="43"/>
      <c r="H250" s="43">
        <v>32.6</v>
      </c>
      <c r="I250" s="43"/>
      <c r="J250" s="34">
        <f t="shared" si="66"/>
        <v>32.6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32.6</v>
      </c>
    </row>
    <row r="251" spans="1:17" x14ac:dyDescent="0.3">
      <c r="A251" s="247" t="s">
        <v>183</v>
      </c>
      <c r="B251" s="249"/>
      <c r="C251" s="251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4640</v>
      </c>
      <c r="I251" s="38">
        <v>0</v>
      </c>
      <c r="J251" s="29">
        <f>SUM(E251:I251)</f>
        <v>4640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4640</v>
      </c>
    </row>
    <row r="252" spans="1:17" x14ac:dyDescent="0.3">
      <c r="A252" s="248"/>
      <c r="B252" s="250"/>
      <c r="C252" s="252"/>
      <c r="D252" s="36"/>
      <c r="E252" s="42"/>
      <c r="F252" s="43"/>
      <c r="G252" s="43"/>
      <c r="H252" s="43">
        <v>2490</v>
      </c>
      <c r="I252" s="43"/>
      <c r="J252" s="34">
        <f>SUM(E252:I252)</f>
        <v>2490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2490</v>
      </c>
    </row>
    <row r="253" spans="1:17" x14ac:dyDescent="0.3">
      <c r="A253" s="247" t="s">
        <v>307</v>
      </c>
      <c r="B253" s="249"/>
      <c r="C253" s="251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6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3000</v>
      </c>
    </row>
    <row r="254" spans="1:17" ht="14.4" thickBot="1" x14ac:dyDescent="0.35">
      <c r="A254" s="391"/>
      <c r="B254" s="392"/>
      <c r="C254" s="393"/>
      <c r="D254" s="50"/>
      <c r="E254" s="51"/>
      <c r="F254" s="45"/>
      <c r="G254" s="45">
        <v>140.80000000000001</v>
      </c>
      <c r="H254" s="45"/>
      <c r="I254" s="45"/>
      <c r="J254" s="24">
        <f t="shared" si="66"/>
        <v>140.80000000000001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140.80000000000001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ht="13.8" customHeight="1" x14ac:dyDescent="0.3">
      <c r="A256" s="261" t="s">
        <v>186</v>
      </c>
      <c r="B256" s="262"/>
      <c r="C256" s="397" t="s">
        <v>187</v>
      </c>
      <c r="D256" s="389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90500</v>
      </c>
      <c r="H256" s="17">
        <f t="shared" si="71"/>
        <v>0</v>
      </c>
      <c r="I256" s="17">
        <f>I258+I260+I262+I264+I266+I268+I270+I272+I274</f>
        <v>13161</v>
      </c>
      <c r="J256" s="19">
        <f>SUM(E256:I256)</f>
        <v>103661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83605</v>
      </c>
      <c r="P256" s="19">
        <f>SUM(N256:O256)</f>
        <v>83605</v>
      </c>
      <c r="Q256" s="20">
        <f>P256+M256+J256</f>
        <v>200266</v>
      </c>
    </row>
    <row r="257" spans="1:17" ht="14.4" customHeight="1" thickBot="1" x14ac:dyDescent="0.35">
      <c r="A257" s="263"/>
      <c r="B257" s="264"/>
      <c r="C257" s="398"/>
      <c r="D257" s="390"/>
      <c r="E257" s="21">
        <f t="shared" si="71"/>
        <v>0</v>
      </c>
      <c r="F257" s="22">
        <f t="shared" si="71"/>
        <v>0</v>
      </c>
      <c r="G257" s="22">
        <f t="shared" si="71"/>
        <v>56632.12</v>
      </c>
      <c r="H257" s="22">
        <f t="shared" si="71"/>
        <v>0</v>
      </c>
      <c r="I257" s="22">
        <f t="shared" si="71"/>
        <v>10908.64</v>
      </c>
      <c r="J257" s="24">
        <f t="shared" ref="J257:J275" si="72">SUM(E257:I257)</f>
        <v>67540.760000000009</v>
      </c>
      <c r="K257" s="53">
        <f>K259+K261+K263+K265+K267+K269+K271+K273+K275</f>
        <v>498.96</v>
      </c>
      <c r="L257" s="22">
        <f>L259+L261+L263+L265+L267+L269+L271+L273+L275</f>
        <v>0</v>
      </c>
      <c r="M257" s="24">
        <f t="shared" ref="M257:M273" si="73">SUM(K257:L257)</f>
        <v>498.96</v>
      </c>
      <c r="N257" s="53">
        <f>N259+N261+N263+N265+N267+N269+N271+N273+N275</f>
        <v>0</v>
      </c>
      <c r="O257" s="22">
        <f>O259+O261+O263+O265+O267+O269+O271+O273+O275</f>
        <v>63622.960000000006</v>
      </c>
      <c r="P257" s="24">
        <f t="shared" ref="P257:P275" si="74">SUM(N257:O257)</f>
        <v>63622.960000000006</v>
      </c>
      <c r="Q257" s="25">
        <f t="shared" ref="Q257:Q275" si="75">P257+M257+J257</f>
        <v>131662.68000000002</v>
      </c>
    </row>
    <row r="258" spans="1:17" ht="13.8" hidden="1" customHeight="1" x14ac:dyDescent="0.3">
      <c r="A258" s="394" t="s">
        <v>188</v>
      </c>
      <c r="B258" s="395"/>
      <c r="C258" s="396" t="s">
        <v>189</v>
      </c>
      <c r="D258" s="389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t="13.8" hidden="1" customHeight="1" x14ac:dyDescent="0.3">
      <c r="A259" s="248"/>
      <c r="B259" s="250"/>
      <c r="C259" s="252"/>
      <c r="D259" s="290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47" t="s">
        <v>190</v>
      </c>
      <c r="B260" s="249"/>
      <c r="C260" s="251" t="s">
        <v>191</v>
      </c>
      <c r="D260" s="36" t="s">
        <v>26</v>
      </c>
      <c r="E260" s="37">
        <v>0</v>
      </c>
      <c r="F260" s="38">
        <v>0</v>
      </c>
      <c r="G260" s="38">
        <v>90300</v>
      </c>
      <c r="H260" s="38">
        <v>0</v>
      </c>
      <c r="I260" s="38">
        <v>0</v>
      </c>
      <c r="J260" s="29">
        <f t="shared" si="72"/>
        <v>90300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90300</v>
      </c>
    </row>
    <row r="261" spans="1:17" x14ac:dyDescent="0.3">
      <c r="A261" s="248"/>
      <c r="B261" s="250"/>
      <c r="C261" s="252"/>
      <c r="D261" s="36"/>
      <c r="E261" s="42"/>
      <c r="F261" s="43"/>
      <c r="G261" s="43">
        <v>56632.12</v>
      </c>
      <c r="H261" s="43"/>
      <c r="I261" s="43"/>
      <c r="J261" s="34">
        <f t="shared" si="72"/>
        <v>56632.12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56632.12</v>
      </c>
    </row>
    <row r="262" spans="1:17" ht="13.8" customHeight="1" x14ac:dyDescent="0.3">
      <c r="A262" s="247" t="s">
        <v>192</v>
      </c>
      <c r="B262" s="249"/>
      <c r="C262" s="251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685</v>
      </c>
      <c r="J262" s="29">
        <f t="shared" si="72"/>
        <v>685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35385</v>
      </c>
      <c r="P262" s="40">
        <f t="shared" si="74"/>
        <v>35385</v>
      </c>
      <c r="Q262" s="41">
        <f t="shared" si="75"/>
        <v>36070</v>
      </c>
    </row>
    <row r="263" spans="1:17" x14ac:dyDescent="0.3">
      <c r="A263" s="248"/>
      <c r="B263" s="250"/>
      <c r="C263" s="252"/>
      <c r="D263" s="36"/>
      <c r="E263" s="42"/>
      <c r="F263" s="43"/>
      <c r="G263" s="43"/>
      <c r="H263" s="43"/>
      <c r="I263" s="43">
        <v>450.2</v>
      </c>
      <c r="J263" s="34">
        <f t="shared" si="72"/>
        <v>450.2</v>
      </c>
      <c r="K263" s="55"/>
      <c r="L263" s="43"/>
      <c r="M263" s="34">
        <f t="shared" si="73"/>
        <v>0</v>
      </c>
      <c r="N263" s="55"/>
      <c r="O263" s="43">
        <v>23501.3</v>
      </c>
      <c r="P263" s="34">
        <f t="shared" si="74"/>
        <v>23501.3</v>
      </c>
      <c r="Q263" s="35">
        <f t="shared" si="75"/>
        <v>23951.5</v>
      </c>
    </row>
    <row r="264" spans="1:17" ht="13.8" customHeight="1" x14ac:dyDescent="0.3">
      <c r="A264" s="247" t="s">
        <v>192</v>
      </c>
      <c r="B264" s="249"/>
      <c r="C264" s="251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5000</v>
      </c>
    </row>
    <row r="265" spans="1:17" x14ac:dyDescent="0.3">
      <c r="A265" s="248"/>
      <c r="B265" s="250"/>
      <c r="C265" s="252"/>
      <c r="D265" s="36"/>
      <c r="E265" s="42"/>
      <c r="F265" s="43"/>
      <c r="G265" s="43"/>
      <c r="H265" s="43"/>
      <c r="I265" s="43"/>
      <c r="J265" s="34">
        <f t="shared" si="72"/>
        <v>0</v>
      </c>
      <c r="K265" s="55">
        <v>498.96</v>
      </c>
      <c r="L265" s="43"/>
      <c r="M265" s="34">
        <f t="shared" si="73"/>
        <v>498.96</v>
      </c>
      <c r="N265" s="55"/>
      <c r="O265" s="43"/>
      <c r="P265" s="34">
        <f t="shared" si="74"/>
        <v>0</v>
      </c>
      <c r="Q265" s="35">
        <f t="shared" si="75"/>
        <v>498.96</v>
      </c>
    </row>
    <row r="266" spans="1:17" x14ac:dyDescent="0.3">
      <c r="A266" s="247" t="s">
        <v>193</v>
      </c>
      <c r="B266" s="249"/>
      <c r="C266" s="251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48"/>
      <c r="B267" s="250"/>
      <c r="C267" s="252"/>
      <c r="D267" s="36"/>
      <c r="E267" s="42"/>
      <c r="F267" s="43"/>
      <c r="G267" s="43">
        <v>0</v>
      </c>
      <c r="H267" s="43"/>
      <c r="I267" s="43"/>
      <c r="J267" s="34">
        <f t="shared" si="72"/>
        <v>0</v>
      </c>
      <c r="K267" s="55">
        <v>0</v>
      </c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ht="13.8" customHeight="1" x14ac:dyDescent="0.3">
      <c r="A268" s="247" t="s">
        <v>195</v>
      </c>
      <c r="B268" s="249"/>
      <c r="C268" s="251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3449</v>
      </c>
      <c r="J268" s="29">
        <f t="shared" si="72"/>
        <v>3449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210">
        <v>15147</v>
      </c>
      <c r="P268" s="40">
        <f t="shared" si="74"/>
        <v>15147</v>
      </c>
      <c r="Q268" s="41">
        <f t="shared" si="75"/>
        <v>18596</v>
      </c>
    </row>
    <row r="269" spans="1:17" x14ac:dyDescent="0.3">
      <c r="A269" s="248"/>
      <c r="B269" s="250"/>
      <c r="C269" s="252"/>
      <c r="D269" s="36"/>
      <c r="E269" s="42"/>
      <c r="F269" s="43"/>
      <c r="G269" s="43"/>
      <c r="H269" s="43"/>
      <c r="I269" s="43">
        <v>2892.65</v>
      </c>
      <c r="J269" s="34">
        <f t="shared" si="72"/>
        <v>2892.65</v>
      </c>
      <c r="K269" s="55"/>
      <c r="L269" s="43"/>
      <c r="M269" s="34">
        <f t="shared" si="73"/>
        <v>0</v>
      </c>
      <c r="N269" s="55"/>
      <c r="O269" s="215">
        <v>12604.25</v>
      </c>
      <c r="P269" s="34">
        <f t="shared" si="74"/>
        <v>12604.25</v>
      </c>
      <c r="Q269" s="35">
        <f t="shared" si="75"/>
        <v>15496.9</v>
      </c>
    </row>
    <row r="270" spans="1:17" x14ac:dyDescent="0.3">
      <c r="A270" s="247" t="s">
        <v>195</v>
      </c>
      <c r="B270" s="249"/>
      <c r="C270" s="251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210">
        <v>4210</v>
      </c>
      <c r="J270" s="29">
        <f t="shared" si="72"/>
        <v>4210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210">
        <v>16573</v>
      </c>
      <c r="P270" s="40">
        <f t="shared" si="74"/>
        <v>16573</v>
      </c>
      <c r="Q270" s="41">
        <f t="shared" si="75"/>
        <v>20783</v>
      </c>
    </row>
    <row r="271" spans="1:17" x14ac:dyDescent="0.3">
      <c r="A271" s="248"/>
      <c r="B271" s="250"/>
      <c r="C271" s="252"/>
      <c r="D271" s="36"/>
      <c r="E271" s="42"/>
      <c r="F271" s="43"/>
      <c r="G271" s="43"/>
      <c r="H271" s="43"/>
      <c r="I271" s="215">
        <v>3529.06</v>
      </c>
      <c r="J271" s="34">
        <f t="shared" si="72"/>
        <v>3529.06</v>
      </c>
      <c r="K271" s="55"/>
      <c r="L271" s="43"/>
      <c r="M271" s="34">
        <f t="shared" si="73"/>
        <v>0</v>
      </c>
      <c r="N271" s="55"/>
      <c r="O271" s="215">
        <v>13789.94</v>
      </c>
      <c r="P271" s="34">
        <f t="shared" si="74"/>
        <v>13789.94</v>
      </c>
      <c r="Q271" s="35">
        <f t="shared" si="75"/>
        <v>17319</v>
      </c>
    </row>
    <row r="272" spans="1:17" ht="12.75" customHeight="1" x14ac:dyDescent="0.3">
      <c r="A272" s="247" t="s">
        <v>195</v>
      </c>
      <c r="B272" s="249"/>
      <c r="C272" s="251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210">
        <v>4817</v>
      </c>
      <c r="J272" s="29">
        <f t="shared" si="72"/>
        <v>4817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210">
        <v>16500</v>
      </c>
      <c r="P272" s="40">
        <f t="shared" si="74"/>
        <v>16500</v>
      </c>
      <c r="Q272" s="41">
        <f t="shared" si="75"/>
        <v>21317</v>
      </c>
    </row>
    <row r="273" spans="1:17" x14ac:dyDescent="0.3">
      <c r="A273" s="248"/>
      <c r="B273" s="250"/>
      <c r="C273" s="252"/>
      <c r="D273" s="36"/>
      <c r="E273" s="42"/>
      <c r="F273" s="43"/>
      <c r="G273" s="43"/>
      <c r="H273" s="43"/>
      <c r="I273" s="43">
        <v>4036.73</v>
      </c>
      <c r="J273" s="34">
        <f t="shared" si="72"/>
        <v>4036.73</v>
      </c>
      <c r="K273" s="55"/>
      <c r="L273" s="43"/>
      <c r="M273" s="34">
        <f t="shared" si="73"/>
        <v>0</v>
      </c>
      <c r="N273" s="55"/>
      <c r="O273" s="43">
        <v>13727.47</v>
      </c>
      <c r="P273" s="34">
        <f t="shared" si="74"/>
        <v>13727.47</v>
      </c>
      <c r="Q273" s="35">
        <f t="shared" si="75"/>
        <v>17764.2</v>
      </c>
    </row>
    <row r="274" spans="1:17" ht="13.8" hidden="1" customHeight="1" x14ac:dyDescent="0.3">
      <c r="A274" s="247" t="s">
        <v>195</v>
      </c>
      <c r="B274" s="249"/>
      <c r="C274" s="251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7" ht="14.4" hidden="1" customHeight="1" thickBot="1" x14ac:dyDescent="0.35">
      <c r="A275" s="391"/>
      <c r="B275" s="392"/>
      <c r="C275" s="393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ht="13.8" customHeight="1" x14ac:dyDescent="0.3">
      <c r="A277" s="261" t="s">
        <v>200</v>
      </c>
      <c r="B277" s="262"/>
      <c r="C277" s="397" t="s">
        <v>201</v>
      </c>
      <c r="D277" s="389"/>
      <c r="E277" s="16">
        <f>E279+E281+E283+E285+E303+E305+E307+E329+E331+E333</f>
        <v>355830</v>
      </c>
      <c r="F277" s="17">
        <f>F279+F281+F283+F285+F303+F305+F307+F329+F331+F333</f>
        <v>128281</v>
      </c>
      <c r="G277" s="17">
        <f>G279+G281+G283+G285+G303+G305+G307+G331+G333</f>
        <v>105543</v>
      </c>
      <c r="H277" s="17">
        <f>H279+H281+H283+H285+H303+H305+H307+H331+H333+H335</f>
        <v>14495</v>
      </c>
      <c r="I277" s="17">
        <f>I279+I281+I283+I285+I303+I305+I307+I329+I331+I333</f>
        <v>0</v>
      </c>
      <c r="J277" s="19">
        <f>SUM(E277:I277)</f>
        <v>604149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604149</v>
      </c>
    </row>
    <row r="278" spans="1:17" ht="14.4" customHeight="1" thickBot="1" x14ac:dyDescent="0.35">
      <c r="A278" s="263"/>
      <c r="B278" s="264"/>
      <c r="C278" s="398"/>
      <c r="D278" s="390"/>
      <c r="E278" s="21">
        <f>E280+E282+E284+E286+E304+E306+E308+E330+E332+E334</f>
        <v>288069.63</v>
      </c>
      <c r="F278" s="22">
        <f>F280+F282+F284+F286+F304+F306+F308+F330+F332+F334</f>
        <v>103505.05</v>
      </c>
      <c r="G278" s="22">
        <f>G280+G282+G284+G286+G304+G306+G308+G332+G334</f>
        <v>79718.03</v>
      </c>
      <c r="H278" s="22">
        <f>H280+H282+H284+H286+H304+H306+H308+H336+H332+H334</f>
        <v>11224.66</v>
      </c>
      <c r="I278" s="22">
        <f>I280+I282+I284+I286+I304+I306+I308+I330+I332+I334</f>
        <v>0</v>
      </c>
      <c r="J278" s="24">
        <f>SUM(E278:I278)</f>
        <v>482517.36999999994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482517.36999999994</v>
      </c>
    </row>
    <row r="279" spans="1:17" ht="13.8" customHeight="1" x14ac:dyDescent="0.3">
      <c r="A279" s="394" t="s">
        <v>202</v>
      </c>
      <c r="B279" s="395"/>
      <c r="C279" s="396" t="s">
        <v>203</v>
      </c>
      <c r="D279" s="49" t="s">
        <v>42</v>
      </c>
      <c r="E279" s="198">
        <v>355830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484111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5" si="78">SUM(N279:O279)</f>
        <v>0</v>
      </c>
      <c r="Q279" s="64">
        <f t="shared" ref="Q279:Q336" si="79">P279+M279+J279</f>
        <v>484111</v>
      </c>
    </row>
    <row r="280" spans="1:17" x14ac:dyDescent="0.3">
      <c r="A280" s="248"/>
      <c r="B280" s="250"/>
      <c r="C280" s="252"/>
      <c r="D280" s="36"/>
      <c r="E280" s="42">
        <v>288069.63</v>
      </c>
      <c r="F280" s="43">
        <v>103505.05</v>
      </c>
      <c r="G280" s="43"/>
      <c r="H280" s="43"/>
      <c r="I280" s="43"/>
      <c r="J280" s="34">
        <f t="shared" si="76"/>
        <v>391574.68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391574.68</v>
      </c>
    </row>
    <row r="281" spans="1:17" ht="13.8" customHeight="1" x14ac:dyDescent="0.3">
      <c r="A281" s="247" t="s">
        <v>202</v>
      </c>
      <c r="B281" s="249"/>
      <c r="C281" s="251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7" x14ac:dyDescent="0.3">
      <c r="A282" s="248"/>
      <c r="B282" s="250"/>
      <c r="C282" s="252"/>
      <c r="D282" s="36"/>
      <c r="E282" s="42"/>
      <c r="F282" s="43"/>
      <c r="G282" s="43">
        <v>1576.15</v>
      </c>
      <c r="H282" s="43"/>
      <c r="I282" s="43"/>
      <c r="J282" s="34">
        <f t="shared" si="76"/>
        <v>1576.15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1576.15</v>
      </c>
    </row>
    <row r="283" spans="1:17" ht="13.8" customHeight="1" x14ac:dyDescent="0.3">
      <c r="A283" s="247" t="s">
        <v>202</v>
      </c>
      <c r="B283" s="249"/>
      <c r="C283" s="251" t="s">
        <v>205</v>
      </c>
      <c r="D283" s="36"/>
      <c r="E283" s="37">
        <v>0</v>
      </c>
      <c r="F283" s="38">
        <v>0</v>
      </c>
      <c r="G283" s="38">
        <v>15800</v>
      </c>
      <c r="H283" s="38">
        <v>0</v>
      </c>
      <c r="I283" s="38">
        <v>0</v>
      </c>
      <c r="J283" s="40">
        <f t="shared" si="76"/>
        <v>15800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15800</v>
      </c>
    </row>
    <row r="284" spans="1:17" x14ac:dyDescent="0.3">
      <c r="A284" s="248"/>
      <c r="B284" s="250"/>
      <c r="C284" s="252"/>
      <c r="D284" s="36"/>
      <c r="E284" s="42"/>
      <c r="F284" s="43"/>
      <c r="G284" s="43">
        <v>13226.96</v>
      </c>
      <c r="H284" s="43"/>
      <c r="I284" s="43"/>
      <c r="J284" s="34">
        <f t="shared" si="76"/>
        <v>13226.96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13226.96</v>
      </c>
    </row>
    <row r="285" spans="1:17" x14ac:dyDescent="0.3">
      <c r="A285" s="247" t="s">
        <v>202</v>
      </c>
      <c r="B285" s="249"/>
      <c r="C285" s="251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17250</v>
      </c>
      <c r="H285" s="38">
        <f t="shared" si="80"/>
        <v>0</v>
      </c>
      <c r="I285" s="38">
        <f t="shared" si="80"/>
        <v>0</v>
      </c>
      <c r="J285" s="40">
        <f t="shared" si="76"/>
        <v>17250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17250</v>
      </c>
    </row>
    <row r="286" spans="1:17" x14ac:dyDescent="0.3">
      <c r="A286" s="248"/>
      <c r="B286" s="250"/>
      <c r="C286" s="252"/>
      <c r="D286" s="36"/>
      <c r="E286" s="31">
        <f t="shared" si="80"/>
        <v>0</v>
      </c>
      <c r="F286" s="32">
        <f t="shared" si="80"/>
        <v>0</v>
      </c>
      <c r="G286" s="32">
        <f t="shared" si="80"/>
        <v>10016.030000000001</v>
      </c>
      <c r="H286" s="32">
        <f t="shared" si="80"/>
        <v>0</v>
      </c>
      <c r="I286" s="32">
        <f t="shared" si="80"/>
        <v>0</v>
      </c>
      <c r="J286" s="34">
        <f t="shared" si="76"/>
        <v>10016.030000000001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10016.030000000001</v>
      </c>
    </row>
    <row r="287" spans="1:17" x14ac:dyDescent="0.3">
      <c r="A287" s="247"/>
      <c r="B287" s="249" t="s">
        <v>207</v>
      </c>
      <c r="C287" s="251" t="s">
        <v>208</v>
      </c>
      <c r="D287" s="36"/>
      <c r="E287" s="37">
        <v>0</v>
      </c>
      <c r="F287" s="38">
        <v>0</v>
      </c>
      <c r="G287" s="210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7" x14ac:dyDescent="0.3">
      <c r="A288" s="248"/>
      <c r="B288" s="250"/>
      <c r="C288" s="252"/>
      <c r="D288" s="36"/>
      <c r="E288" s="42"/>
      <c r="F288" s="43"/>
      <c r="G288" s="215">
        <v>2698</v>
      </c>
      <c r="H288" s="43"/>
      <c r="I288" s="43"/>
      <c r="J288" s="34">
        <f t="shared" si="76"/>
        <v>2698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2698</v>
      </c>
    </row>
    <row r="289" spans="1:17" x14ac:dyDescent="0.3">
      <c r="A289" s="247"/>
      <c r="B289" s="249" t="s">
        <v>209</v>
      </c>
      <c r="C289" s="251" t="s">
        <v>210</v>
      </c>
      <c r="D289" s="36"/>
      <c r="E289" s="37">
        <v>0</v>
      </c>
      <c r="F289" s="38">
        <v>0</v>
      </c>
      <c r="G289" s="210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48"/>
      <c r="B290" s="250"/>
      <c r="C290" s="252"/>
      <c r="D290" s="36"/>
      <c r="E290" s="42"/>
      <c r="F290" s="43"/>
      <c r="G290" s="215">
        <v>7.97</v>
      </c>
      <c r="H290" s="43"/>
      <c r="I290" s="43"/>
      <c r="J290" s="34">
        <f t="shared" si="76"/>
        <v>7.97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7.97</v>
      </c>
    </row>
    <row r="291" spans="1:17" ht="13.8" customHeight="1" x14ac:dyDescent="0.3">
      <c r="A291" s="247"/>
      <c r="B291" s="249" t="s">
        <v>211</v>
      </c>
      <c r="C291" s="251" t="s">
        <v>212</v>
      </c>
      <c r="D291" s="36"/>
      <c r="E291" s="37">
        <v>0</v>
      </c>
      <c r="F291" s="38">
        <v>0</v>
      </c>
      <c r="G291" s="210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48"/>
      <c r="B292" s="250"/>
      <c r="C292" s="252"/>
      <c r="D292" s="36"/>
      <c r="E292" s="42"/>
      <c r="F292" s="43"/>
      <c r="G292" s="215">
        <v>573.6</v>
      </c>
      <c r="H292" s="43"/>
      <c r="I292" s="43"/>
      <c r="J292" s="34">
        <f t="shared" si="76"/>
        <v>573.6</v>
      </c>
      <c r="K292" s="55"/>
      <c r="L292" s="43"/>
      <c r="M292" s="34">
        <f t="shared" ref="M292:M335" si="81">SUM(K292:L292)</f>
        <v>0</v>
      </c>
      <c r="N292" s="55"/>
      <c r="O292" s="43"/>
      <c r="P292" s="33">
        <f t="shared" si="78"/>
        <v>0</v>
      </c>
      <c r="Q292" s="65">
        <f t="shared" si="79"/>
        <v>573.6</v>
      </c>
    </row>
    <row r="293" spans="1:17" x14ac:dyDescent="0.3">
      <c r="A293" s="247"/>
      <c r="B293" s="249" t="s">
        <v>213</v>
      </c>
      <c r="C293" s="251" t="s">
        <v>214</v>
      </c>
      <c r="D293" s="36"/>
      <c r="E293" s="37">
        <v>0</v>
      </c>
      <c r="F293" s="38">
        <v>0</v>
      </c>
      <c r="G293" s="210">
        <v>300</v>
      </c>
      <c r="H293" s="38">
        <v>0</v>
      </c>
      <c r="I293" s="38">
        <v>0</v>
      </c>
      <c r="J293" s="40">
        <f t="shared" si="76"/>
        <v>300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300</v>
      </c>
    </row>
    <row r="294" spans="1:17" x14ac:dyDescent="0.3">
      <c r="A294" s="248"/>
      <c r="B294" s="250"/>
      <c r="C294" s="252"/>
      <c r="D294" s="36"/>
      <c r="E294" s="42"/>
      <c r="F294" s="43"/>
      <c r="G294" s="215">
        <v>289</v>
      </c>
      <c r="H294" s="43"/>
      <c r="I294" s="43"/>
      <c r="J294" s="34">
        <f t="shared" si="76"/>
        <v>289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289</v>
      </c>
    </row>
    <row r="295" spans="1:17" x14ac:dyDescent="0.3">
      <c r="A295" s="247"/>
      <c r="B295" s="249" t="s">
        <v>215</v>
      </c>
      <c r="C295" s="251" t="s">
        <v>216</v>
      </c>
      <c r="D295" s="36"/>
      <c r="E295" s="37">
        <v>0</v>
      </c>
      <c r="F295" s="38">
        <v>0</v>
      </c>
      <c r="G295" s="210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48"/>
      <c r="B296" s="250"/>
      <c r="C296" s="252"/>
      <c r="D296" s="36"/>
      <c r="E296" s="42"/>
      <c r="F296" s="43"/>
      <c r="G296" s="215">
        <v>5170.6099999999997</v>
      </c>
      <c r="H296" s="43"/>
      <c r="I296" s="43"/>
      <c r="J296" s="34">
        <f t="shared" si="76"/>
        <v>5170.6099999999997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5170.6099999999997</v>
      </c>
    </row>
    <row r="297" spans="1:17" ht="13.8" customHeight="1" x14ac:dyDescent="0.3">
      <c r="A297" s="247"/>
      <c r="B297" s="249" t="s">
        <v>217</v>
      </c>
      <c r="C297" s="251" t="s">
        <v>218</v>
      </c>
      <c r="D297" s="36"/>
      <c r="E297" s="37">
        <v>0</v>
      </c>
      <c r="F297" s="38">
        <v>0</v>
      </c>
      <c r="G297" s="210">
        <v>400</v>
      </c>
      <c r="H297" s="38">
        <v>0</v>
      </c>
      <c r="I297" s="38">
        <v>0</v>
      </c>
      <c r="J297" s="40">
        <f t="shared" si="76"/>
        <v>400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400</v>
      </c>
    </row>
    <row r="298" spans="1:17" x14ac:dyDescent="0.3">
      <c r="A298" s="248"/>
      <c r="B298" s="250"/>
      <c r="C298" s="252"/>
      <c r="D298" s="36"/>
      <c r="E298" s="42"/>
      <c r="F298" s="43"/>
      <c r="G298" s="215">
        <v>355.85</v>
      </c>
      <c r="H298" s="43"/>
      <c r="I298" s="43"/>
      <c r="J298" s="34">
        <f t="shared" si="76"/>
        <v>355.85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355.85</v>
      </c>
    </row>
    <row r="299" spans="1:17" ht="13.8" customHeight="1" x14ac:dyDescent="0.3">
      <c r="A299" s="247"/>
      <c r="B299" s="249" t="s">
        <v>219</v>
      </c>
      <c r="C299" s="251" t="s">
        <v>220</v>
      </c>
      <c r="D299" s="36"/>
      <c r="E299" s="37">
        <v>0</v>
      </c>
      <c r="F299" s="38">
        <v>0</v>
      </c>
      <c r="G299" s="210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48"/>
      <c r="B300" s="250"/>
      <c r="C300" s="252"/>
      <c r="D300" s="36"/>
      <c r="E300" s="42"/>
      <c r="F300" s="43"/>
      <c r="G300" s="215">
        <v>100</v>
      </c>
      <c r="H300" s="43"/>
      <c r="I300" s="43"/>
      <c r="J300" s="34">
        <f t="shared" si="76"/>
        <v>100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100</v>
      </c>
    </row>
    <row r="301" spans="1:17" ht="13.8" customHeight="1" x14ac:dyDescent="0.3">
      <c r="A301" s="247"/>
      <c r="B301" s="249" t="s">
        <v>221</v>
      </c>
      <c r="C301" s="251" t="s">
        <v>222</v>
      </c>
      <c r="D301" s="36"/>
      <c r="E301" s="37">
        <v>0</v>
      </c>
      <c r="F301" s="38">
        <v>0</v>
      </c>
      <c r="G301" s="210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48"/>
      <c r="B302" s="250"/>
      <c r="C302" s="252"/>
      <c r="D302" s="36"/>
      <c r="E302" s="42"/>
      <c r="F302" s="43"/>
      <c r="G302" s="43">
        <v>821</v>
      </c>
      <c r="H302" s="43"/>
      <c r="I302" s="43"/>
      <c r="J302" s="34">
        <f t="shared" si="76"/>
        <v>821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821</v>
      </c>
    </row>
    <row r="303" spans="1:17" ht="13.8" customHeight="1" x14ac:dyDescent="0.3">
      <c r="A303" s="247" t="s">
        <v>202</v>
      </c>
      <c r="B303" s="249"/>
      <c r="C303" s="251" t="s">
        <v>223</v>
      </c>
      <c r="D303" s="36"/>
      <c r="E303" s="37">
        <v>0</v>
      </c>
      <c r="F303" s="38">
        <v>0</v>
      </c>
      <c r="G303" s="210">
        <v>14800</v>
      </c>
      <c r="H303" s="38">
        <v>0</v>
      </c>
      <c r="I303" s="38">
        <v>0</v>
      </c>
      <c r="J303" s="40">
        <f t="shared" si="76"/>
        <v>14800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14800</v>
      </c>
    </row>
    <row r="304" spans="1:17" x14ac:dyDescent="0.3">
      <c r="A304" s="248"/>
      <c r="B304" s="250"/>
      <c r="C304" s="252"/>
      <c r="D304" s="36"/>
      <c r="E304" s="42"/>
      <c r="F304" s="43"/>
      <c r="G304" s="215">
        <v>8826.33</v>
      </c>
      <c r="H304" s="43"/>
      <c r="I304" s="43"/>
      <c r="J304" s="34">
        <f t="shared" si="76"/>
        <v>8826.33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8826.33</v>
      </c>
    </row>
    <row r="305" spans="1:17" x14ac:dyDescent="0.3">
      <c r="A305" s="247" t="s">
        <v>202</v>
      </c>
      <c r="B305" s="249"/>
      <c r="C305" s="251" t="s">
        <v>224</v>
      </c>
      <c r="D305" s="36"/>
      <c r="E305" s="37">
        <v>0</v>
      </c>
      <c r="F305" s="38">
        <v>0</v>
      </c>
      <c r="G305" s="210">
        <v>1200</v>
      </c>
      <c r="H305" s="38">
        <v>0</v>
      </c>
      <c r="I305" s="38">
        <v>0</v>
      </c>
      <c r="J305" s="40">
        <f t="shared" si="76"/>
        <v>1200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1200</v>
      </c>
    </row>
    <row r="306" spans="1:17" x14ac:dyDescent="0.3">
      <c r="A306" s="248"/>
      <c r="B306" s="250"/>
      <c r="C306" s="252"/>
      <c r="D306" s="36"/>
      <c r="E306" s="42"/>
      <c r="F306" s="43"/>
      <c r="G306" s="43">
        <v>576</v>
      </c>
      <c r="H306" s="43"/>
      <c r="I306" s="43"/>
      <c r="J306" s="34">
        <f t="shared" ref="J306:J335" si="82">SUM(E306:I306)</f>
        <v>576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576</v>
      </c>
    </row>
    <row r="307" spans="1:17" x14ac:dyDescent="0.3">
      <c r="A307" s="247" t="s">
        <v>202</v>
      </c>
      <c r="B307" s="249"/>
      <c r="C307" s="251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54493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54493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54493</v>
      </c>
    </row>
    <row r="308" spans="1:17" x14ac:dyDescent="0.3">
      <c r="A308" s="248"/>
      <c r="B308" s="250"/>
      <c r="C308" s="252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45496.55999999999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45496.55999999999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45496.55999999999</v>
      </c>
    </row>
    <row r="309" spans="1:17" ht="13.8" customHeight="1" x14ac:dyDescent="0.3">
      <c r="A309" s="247"/>
      <c r="B309" s="249" t="s">
        <v>226</v>
      </c>
      <c r="C309" s="251" t="s">
        <v>227</v>
      </c>
      <c r="D309" s="36"/>
      <c r="E309" s="37">
        <v>0</v>
      </c>
      <c r="F309" s="38">
        <v>0</v>
      </c>
      <c r="G309" s="210">
        <v>2500</v>
      </c>
      <c r="H309" s="38">
        <v>0</v>
      </c>
      <c r="I309" s="38">
        <v>0</v>
      </c>
      <c r="J309" s="40">
        <f t="shared" si="82"/>
        <v>2500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2500</v>
      </c>
    </row>
    <row r="310" spans="1:17" x14ac:dyDescent="0.3">
      <c r="A310" s="248"/>
      <c r="B310" s="250"/>
      <c r="C310" s="252"/>
      <c r="D310" s="36"/>
      <c r="E310" s="42"/>
      <c r="F310" s="43"/>
      <c r="G310" s="215">
        <v>1875</v>
      </c>
      <c r="H310" s="43"/>
      <c r="I310" s="43"/>
      <c r="J310" s="34">
        <f t="shared" si="82"/>
        <v>1875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1875</v>
      </c>
    </row>
    <row r="311" spans="1:17" x14ac:dyDescent="0.3">
      <c r="A311" s="247"/>
      <c r="B311" s="249" t="s">
        <v>228</v>
      </c>
      <c r="C311" s="251" t="s">
        <v>229</v>
      </c>
      <c r="D311" s="36"/>
      <c r="E311" s="37">
        <v>0</v>
      </c>
      <c r="F311" s="38">
        <v>0</v>
      </c>
      <c r="G311" s="210">
        <v>6500</v>
      </c>
      <c r="H311" s="38">
        <v>0</v>
      </c>
      <c r="I311" s="38">
        <v>0</v>
      </c>
      <c r="J311" s="40">
        <f t="shared" si="82"/>
        <v>6500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6500</v>
      </c>
    </row>
    <row r="312" spans="1:17" x14ac:dyDescent="0.3">
      <c r="A312" s="248"/>
      <c r="B312" s="250"/>
      <c r="C312" s="252"/>
      <c r="D312" s="36"/>
      <c r="E312" s="42"/>
      <c r="F312" s="43"/>
      <c r="G312" s="215">
        <v>2486.15</v>
      </c>
      <c r="H312" s="43"/>
      <c r="I312" s="43"/>
      <c r="J312" s="34">
        <f t="shared" si="82"/>
        <v>2486.15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2486.15</v>
      </c>
    </row>
    <row r="313" spans="1:17" x14ac:dyDescent="0.3">
      <c r="A313" s="247"/>
      <c r="B313" s="249" t="s">
        <v>230</v>
      </c>
      <c r="C313" s="251" t="s">
        <v>231</v>
      </c>
      <c r="D313" s="36"/>
      <c r="E313" s="37">
        <v>0</v>
      </c>
      <c r="F313" s="38">
        <v>0</v>
      </c>
      <c r="G313" s="210">
        <v>1038</v>
      </c>
      <c r="H313" s="38">
        <v>0</v>
      </c>
      <c r="I313" s="38">
        <v>0</v>
      </c>
      <c r="J313" s="40">
        <f t="shared" si="82"/>
        <v>1038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1038</v>
      </c>
    </row>
    <row r="314" spans="1:17" x14ac:dyDescent="0.3">
      <c r="A314" s="248"/>
      <c r="B314" s="250"/>
      <c r="C314" s="252"/>
      <c r="D314" s="36"/>
      <c r="E314" s="42"/>
      <c r="F314" s="43"/>
      <c r="G314" s="215">
        <v>1038</v>
      </c>
      <c r="H314" s="43"/>
      <c r="I314" s="43"/>
      <c r="J314" s="34">
        <f t="shared" si="82"/>
        <v>1038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1038</v>
      </c>
    </row>
    <row r="315" spans="1:17" x14ac:dyDescent="0.3">
      <c r="A315" s="247"/>
      <c r="B315" s="249" t="s">
        <v>232</v>
      </c>
      <c r="C315" s="251" t="s">
        <v>233</v>
      </c>
      <c r="D315" s="36"/>
      <c r="E315" s="37">
        <v>0</v>
      </c>
      <c r="F315" s="38">
        <v>0</v>
      </c>
      <c r="G315" s="210">
        <v>110</v>
      </c>
      <c r="H315" s="38">
        <v>0</v>
      </c>
      <c r="I315" s="38">
        <v>0</v>
      </c>
      <c r="J315" s="40">
        <f t="shared" si="82"/>
        <v>110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110</v>
      </c>
    </row>
    <row r="316" spans="1:17" x14ac:dyDescent="0.3">
      <c r="A316" s="248"/>
      <c r="B316" s="250"/>
      <c r="C316" s="252"/>
      <c r="D316" s="36"/>
      <c r="E316" s="42"/>
      <c r="F316" s="43"/>
      <c r="G316" s="215">
        <v>0</v>
      </c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47"/>
      <c r="B317" s="249" t="s">
        <v>234</v>
      </c>
      <c r="C317" s="251" t="s">
        <v>235</v>
      </c>
      <c r="D317" s="36"/>
      <c r="E317" s="37">
        <v>0</v>
      </c>
      <c r="F317" s="38">
        <v>0</v>
      </c>
      <c r="G317" s="210">
        <v>2300</v>
      </c>
      <c r="H317" s="38">
        <v>0</v>
      </c>
      <c r="I317" s="38">
        <v>0</v>
      </c>
      <c r="J317" s="40">
        <f t="shared" si="82"/>
        <v>2300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2300</v>
      </c>
    </row>
    <row r="318" spans="1:17" x14ac:dyDescent="0.3">
      <c r="A318" s="248"/>
      <c r="B318" s="250"/>
      <c r="C318" s="252"/>
      <c r="D318" s="36"/>
      <c r="E318" s="42"/>
      <c r="F318" s="43"/>
      <c r="G318" s="215">
        <v>2639.32</v>
      </c>
      <c r="H318" s="43"/>
      <c r="I318" s="43"/>
      <c r="J318" s="34">
        <f t="shared" si="82"/>
        <v>2639.32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2639.32</v>
      </c>
    </row>
    <row r="319" spans="1:17" x14ac:dyDescent="0.3">
      <c r="A319" s="247"/>
      <c r="B319" s="249" t="s">
        <v>236</v>
      </c>
      <c r="C319" s="251" t="s">
        <v>237</v>
      </c>
      <c r="D319" s="36"/>
      <c r="E319" s="37">
        <v>0</v>
      </c>
      <c r="F319" s="38">
        <v>0</v>
      </c>
      <c r="G319" s="210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48"/>
      <c r="B320" s="250"/>
      <c r="C320" s="252"/>
      <c r="D320" s="36"/>
      <c r="E320" s="42"/>
      <c r="F320" s="43"/>
      <c r="G320" s="215">
        <v>16152.34</v>
      </c>
      <c r="H320" s="43"/>
      <c r="I320" s="43"/>
      <c r="J320" s="34">
        <f t="shared" si="82"/>
        <v>16152.34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16152.34</v>
      </c>
    </row>
    <row r="321" spans="1:17" x14ac:dyDescent="0.3">
      <c r="A321" s="247"/>
      <c r="B321" s="249" t="s">
        <v>238</v>
      </c>
      <c r="C321" s="251" t="s">
        <v>239</v>
      </c>
      <c r="D321" s="36"/>
      <c r="E321" s="37">
        <v>0</v>
      </c>
      <c r="F321" s="38">
        <v>0</v>
      </c>
      <c r="G321" s="210">
        <v>8200</v>
      </c>
      <c r="H321" s="38">
        <v>0</v>
      </c>
      <c r="I321" s="38">
        <v>0</v>
      </c>
      <c r="J321" s="40">
        <f t="shared" si="82"/>
        <v>8200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8200</v>
      </c>
    </row>
    <row r="322" spans="1:17" x14ac:dyDescent="0.3">
      <c r="A322" s="248"/>
      <c r="B322" s="250"/>
      <c r="C322" s="252"/>
      <c r="D322" s="36"/>
      <c r="E322" s="42"/>
      <c r="F322" s="43"/>
      <c r="G322" s="215">
        <v>5839.05</v>
      </c>
      <c r="H322" s="43"/>
      <c r="I322" s="43"/>
      <c r="J322" s="34">
        <f t="shared" si="82"/>
        <v>5839.05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5839.05</v>
      </c>
    </row>
    <row r="323" spans="1:17" x14ac:dyDescent="0.3">
      <c r="A323" s="247"/>
      <c r="B323" s="249" t="s">
        <v>240</v>
      </c>
      <c r="C323" s="251" t="s">
        <v>241</v>
      </c>
      <c r="D323" s="36"/>
      <c r="E323" s="37">
        <v>0</v>
      </c>
      <c r="F323" s="38">
        <v>0</v>
      </c>
      <c r="G323" s="210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48"/>
      <c r="B324" s="250"/>
      <c r="C324" s="252"/>
      <c r="D324" s="36"/>
      <c r="E324" s="42"/>
      <c r="F324" s="43"/>
      <c r="G324" s="215">
        <v>2547.85</v>
      </c>
      <c r="H324" s="43"/>
      <c r="I324" s="43"/>
      <c r="J324" s="34">
        <f t="shared" si="82"/>
        <v>2547.85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2547.85</v>
      </c>
    </row>
    <row r="325" spans="1:17" ht="13.8" customHeight="1" x14ac:dyDescent="0.3">
      <c r="A325" s="247"/>
      <c r="B325" s="249" t="s">
        <v>242</v>
      </c>
      <c r="C325" s="251" t="s">
        <v>243</v>
      </c>
      <c r="D325" s="36"/>
      <c r="E325" s="37">
        <v>0</v>
      </c>
      <c r="F325" s="38">
        <v>0</v>
      </c>
      <c r="G325" s="210">
        <v>13803</v>
      </c>
      <c r="H325" s="38">
        <v>0</v>
      </c>
      <c r="I325" s="38">
        <v>0</v>
      </c>
      <c r="J325" s="40">
        <f t="shared" si="82"/>
        <v>13803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13803</v>
      </c>
    </row>
    <row r="326" spans="1:17" x14ac:dyDescent="0.3">
      <c r="A326" s="248"/>
      <c r="B326" s="250"/>
      <c r="C326" s="252"/>
      <c r="D326" s="36"/>
      <c r="E326" s="42"/>
      <c r="F326" s="43"/>
      <c r="G326" s="215">
        <v>11935.72</v>
      </c>
      <c r="H326" s="43"/>
      <c r="I326" s="43"/>
      <c r="J326" s="34">
        <f t="shared" si="82"/>
        <v>11935.72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11935.72</v>
      </c>
    </row>
    <row r="327" spans="1:17" ht="13.8" customHeight="1" x14ac:dyDescent="0.3">
      <c r="A327" s="247"/>
      <c r="B327" s="363" t="s">
        <v>244</v>
      </c>
      <c r="C327" s="358" t="s">
        <v>318</v>
      </c>
      <c r="D327" s="36"/>
      <c r="E327" s="37">
        <v>0</v>
      </c>
      <c r="F327" s="38">
        <v>0</v>
      </c>
      <c r="G327" s="210">
        <v>14</v>
      </c>
      <c r="H327" s="38">
        <v>0</v>
      </c>
      <c r="I327" s="38">
        <v>0</v>
      </c>
      <c r="J327" s="40">
        <f t="shared" si="82"/>
        <v>14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14</v>
      </c>
    </row>
    <row r="328" spans="1:17" x14ac:dyDescent="0.3">
      <c r="A328" s="248"/>
      <c r="B328" s="350"/>
      <c r="C328" s="351"/>
      <c r="D328" s="36"/>
      <c r="E328" s="42"/>
      <c r="F328" s="43"/>
      <c r="G328" s="215">
        <v>0</v>
      </c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47"/>
      <c r="B329" s="249" t="s">
        <v>246</v>
      </c>
      <c r="C329" s="251" t="s">
        <v>247</v>
      </c>
      <c r="D329" s="36"/>
      <c r="E329" s="37">
        <v>0</v>
      </c>
      <c r="F329" s="38">
        <v>0</v>
      </c>
      <c r="G329" s="210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48"/>
      <c r="B330" s="250"/>
      <c r="C330" s="252"/>
      <c r="D330" s="36"/>
      <c r="E330" s="42"/>
      <c r="F330" s="43"/>
      <c r="G330" s="43">
        <v>983.13</v>
      </c>
      <c r="H330" s="43"/>
      <c r="I330" s="43"/>
      <c r="J330" s="34">
        <f t="shared" si="82"/>
        <v>983.13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983.13</v>
      </c>
    </row>
    <row r="331" spans="1:17" x14ac:dyDescent="0.3">
      <c r="A331" s="247" t="s">
        <v>202</v>
      </c>
      <c r="B331" s="249"/>
      <c r="C331" s="251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48"/>
      <c r="B332" s="250"/>
      <c r="C332" s="252"/>
      <c r="D332" s="36"/>
      <c r="E332" s="42"/>
      <c r="F332" s="43"/>
      <c r="G332" s="43"/>
      <c r="H332" s="43">
        <v>6330.06</v>
      </c>
      <c r="I332" s="43"/>
      <c r="J332" s="34">
        <f t="shared" si="82"/>
        <v>6330.06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6330.06</v>
      </c>
    </row>
    <row r="333" spans="1:17" x14ac:dyDescent="0.3">
      <c r="A333" s="247" t="s">
        <v>202</v>
      </c>
      <c r="B333" s="249"/>
      <c r="C333" s="251" t="s">
        <v>275</v>
      </c>
      <c r="D333" s="36"/>
      <c r="E333" s="37">
        <v>0</v>
      </c>
      <c r="F333" s="38">
        <v>0</v>
      </c>
      <c r="G333" s="38">
        <v>0</v>
      </c>
      <c r="H333" s="38">
        <v>5989</v>
      </c>
      <c r="I333" s="38">
        <v>0</v>
      </c>
      <c r="J333" s="40">
        <f t="shared" si="82"/>
        <v>5989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5989</v>
      </c>
    </row>
    <row r="334" spans="1:17" x14ac:dyDescent="0.3">
      <c r="A334" s="248"/>
      <c r="B334" s="250"/>
      <c r="C334" s="252"/>
      <c r="D334" s="36"/>
      <c r="E334" s="42"/>
      <c r="F334" s="43"/>
      <c r="G334" s="43"/>
      <c r="H334" s="43">
        <v>4894.6000000000004</v>
      </c>
      <c r="I334" s="43"/>
      <c r="J334" s="34">
        <f t="shared" si="82"/>
        <v>4894.6000000000004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4894.6000000000004</v>
      </c>
    </row>
    <row r="335" spans="1:17" ht="13.8" hidden="1" customHeight="1" x14ac:dyDescent="0.3">
      <c r="A335" s="247" t="s">
        <v>202</v>
      </c>
      <c r="B335" s="249"/>
      <c r="C335" s="251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2"/>
        <v>0</v>
      </c>
      <c r="K335" s="44">
        <v>0</v>
      </c>
      <c r="L335" s="38">
        <v>0</v>
      </c>
      <c r="M335" s="40">
        <f t="shared" si="81"/>
        <v>0</v>
      </c>
      <c r="N335" s="44">
        <v>0</v>
      </c>
      <c r="O335" s="38">
        <v>0</v>
      </c>
      <c r="P335" s="39">
        <f t="shared" si="78"/>
        <v>0</v>
      </c>
      <c r="Q335" s="66">
        <f t="shared" si="79"/>
        <v>0</v>
      </c>
    </row>
    <row r="336" spans="1:17" ht="14.4" hidden="1" customHeight="1" thickBot="1" x14ac:dyDescent="0.35">
      <c r="A336" s="391"/>
      <c r="B336" s="392"/>
      <c r="C336" s="393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79"/>
        <v>0</v>
      </c>
    </row>
  </sheetData>
  <sheetProtection sheet="1" objects="1" scenarios="1"/>
  <mergeCells count="51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tabSelected="1" workbookViewId="0">
      <pane ySplit="5" topLeftCell="A6" activePane="bottomLeft" state="frozen"/>
      <selection pane="bottomLeft" activeCell="Q5" sqref="Q5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79" t="s">
        <v>312</v>
      </c>
      <c r="B1" s="279"/>
      <c r="C1" s="279"/>
      <c r="D1" s="280"/>
      <c r="E1" s="283" t="s">
        <v>0</v>
      </c>
      <c r="F1" s="284"/>
      <c r="G1" s="284"/>
      <c r="H1" s="284"/>
      <c r="I1" s="284"/>
      <c r="J1" s="284"/>
      <c r="K1" s="284" t="s">
        <v>1</v>
      </c>
      <c r="L1" s="284"/>
      <c r="M1" s="284"/>
      <c r="N1" s="284" t="s">
        <v>2</v>
      </c>
      <c r="O1" s="284"/>
      <c r="P1" s="284"/>
      <c r="Q1" s="285" t="s">
        <v>3</v>
      </c>
    </row>
    <row r="2" spans="1:19" s="1" customFormat="1" x14ac:dyDescent="0.3">
      <c r="A2" s="279"/>
      <c r="B2" s="279"/>
      <c r="C2" s="279"/>
      <c r="D2" s="280"/>
      <c r="E2" s="287">
        <v>610</v>
      </c>
      <c r="F2" s="273">
        <v>620</v>
      </c>
      <c r="G2" s="273">
        <v>630</v>
      </c>
      <c r="H2" s="273">
        <v>640</v>
      </c>
      <c r="I2" s="273">
        <v>650</v>
      </c>
      <c r="J2" s="273" t="s">
        <v>4</v>
      </c>
      <c r="K2" s="273">
        <v>710</v>
      </c>
      <c r="L2" s="273">
        <v>720</v>
      </c>
      <c r="M2" s="273" t="s">
        <v>4</v>
      </c>
      <c r="N2" s="273">
        <v>810</v>
      </c>
      <c r="O2" s="273">
        <v>820</v>
      </c>
      <c r="P2" s="273" t="s">
        <v>4</v>
      </c>
      <c r="Q2" s="286"/>
    </row>
    <row r="3" spans="1:19" s="1" customFormat="1" ht="15" thickBot="1" x14ac:dyDescent="0.35">
      <c r="A3" s="281"/>
      <c r="B3" s="281"/>
      <c r="C3" s="281"/>
      <c r="D3" s="282"/>
      <c r="E3" s="288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" t="s">
        <v>5</v>
      </c>
    </row>
    <row r="4" spans="1:19" ht="14.4" x14ac:dyDescent="0.3">
      <c r="A4" s="275" t="s">
        <v>311</v>
      </c>
      <c r="B4" s="276"/>
      <c r="C4" s="265" t="s">
        <v>6</v>
      </c>
      <c r="D4" s="3" t="s">
        <v>7</v>
      </c>
      <c r="E4" s="4">
        <f t="shared" ref="E4:I5" si="0">E6+E39+E58+E85+E96+E109+E116+E135+E148+E159+E190+E231+E256+E277</f>
        <v>872077</v>
      </c>
      <c r="F4" s="5">
        <f t="shared" si="0"/>
        <v>317763</v>
      </c>
      <c r="G4" s="5">
        <f t="shared" si="0"/>
        <v>1293515</v>
      </c>
      <c r="H4" s="5">
        <f t="shared" si="0"/>
        <v>229334</v>
      </c>
      <c r="I4" s="5">
        <f t="shared" si="0"/>
        <v>15661</v>
      </c>
      <c r="J4" s="6">
        <f t="shared" ref="J4:J9" si="1">SUM(E4:I4)</f>
        <v>2728350</v>
      </c>
      <c r="K4" s="5">
        <f>K6+K39+K58+K85+K96+K109+K116+K135+K148+K159+K190+K231+K256+K277</f>
        <v>1160735</v>
      </c>
      <c r="L4" s="5">
        <f>L6+L39+L58+L85+L96+L109+L116+L135+L148+L159+L190+L231+L256+L277</f>
        <v>0</v>
      </c>
      <c r="M4" s="5">
        <f>SUM(K4:L4)</f>
        <v>1160735</v>
      </c>
      <c r="N4" s="5">
        <f>N6+N39+N58+N85+N96+N109+N116+N135+N148+N159+N190+N231+N256+N277</f>
        <v>0</v>
      </c>
      <c r="O4" s="7">
        <f>O6+O39+O58+O85+O96+O109+O116+O135+O148+O159+O190+O231+O256+O277</f>
        <v>271717</v>
      </c>
      <c r="P4" s="7">
        <f>SUM(N4:O4)</f>
        <v>271717</v>
      </c>
      <c r="Q4" s="8">
        <f>P4+M4+J4</f>
        <v>4160802</v>
      </c>
      <c r="S4" s="10"/>
    </row>
    <row r="5" spans="1:19" ht="15" thickBot="1" x14ac:dyDescent="0.35">
      <c r="A5" s="277"/>
      <c r="B5" s="278"/>
      <c r="C5" s="266"/>
      <c r="D5" s="11" t="s">
        <v>5</v>
      </c>
      <c r="E5" s="12">
        <f t="shared" si="0"/>
        <v>747647.56</v>
      </c>
      <c r="F5" s="13">
        <f t="shared" si="0"/>
        <v>271280.58999999997</v>
      </c>
      <c r="G5" s="13">
        <f t="shared" si="0"/>
        <v>1070388.21</v>
      </c>
      <c r="H5" s="13">
        <f t="shared" si="0"/>
        <v>217641.00999999998</v>
      </c>
      <c r="I5" s="13">
        <f t="shared" si="0"/>
        <v>15141.789999999999</v>
      </c>
      <c r="J5" s="13">
        <f t="shared" si="1"/>
        <v>2322099.1599999997</v>
      </c>
      <c r="K5" s="13">
        <f>K7+K40+K59+K86+K97+K110+K117+K136+K149+K160+K191+K232+K257+K278</f>
        <v>417067.41000000003</v>
      </c>
      <c r="L5" s="13">
        <f>L7+L40+L59+L86+L97+L110+L117+L136+L149+L160+L191+L232+L257+L278</f>
        <v>0</v>
      </c>
      <c r="M5" s="13">
        <f>SUM(K5:L5)</f>
        <v>417067.41000000003</v>
      </c>
      <c r="N5" s="13">
        <f>N7+N40+N59+N86+N97+N110+N117+N136+N149+N160+N191+N232+N257+N278</f>
        <v>0</v>
      </c>
      <c r="O5" s="13">
        <f>O7+O40+O59+O86+O97+O110+O117+O136+O149+O160+O191+O232+O257+O278</f>
        <v>208869.59999999998</v>
      </c>
      <c r="P5" s="14">
        <f>SUM(N5:O5)</f>
        <v>208869.59999999998</v>
      </c>
      <c r="Q5" s="15">
        <f>P5+M5+J5</f>
        <v>2948036.17</v>
      </c>
    </row>
    <row r="6" spans="1:19" x14ac:dyDescent="0.3">
      <c r="A6" s="261" t="s">
        <v>8</v>
      </c>
      <c r="B6" s="262"/>
      <c r="C6" s="265" t="s">
        <v>9</v>
      </c>
      <c r="D6" s="259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102517</v>
      </c>
      <c r="H6" s="17">
        <f t="shared" si="2"/>
        <v>15720</v>
      </c>
      <c r="I6" s="17">
        <f t="shared" si="2"/>
        <v>0</v>
      </c>
      <c r="J6" s="18">
        <f t="shared" si="1"/>
        <v>160868</v>
      </c>
      <c r="K6" s="16">
        <f>K8+K14+K16+K18+K20+K22+K34+K36</f>
        <v>22517</v>
      </c>
      <c r="L6" s="17">
        <f>L8+L14+L16+L18+L20+L22+L34+L36</f>
        <v>0</v>
      </c>
      <c r="M6" s="18">
        <f t="shared" ref="M6:M37" si="3">SUM(K6:L6)</f>
        <v>22517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183385</v>
      </c>
    </row>
    <row r="7" spans="1:19" ht="14.4" thickBot="1" x14ac:dyDescent="0.35">
      <c r="A7" s="263"/>
      <c r="B7" s="264"/>
      <c r="C7" s="266"/>
      <c r="D7" s="260"/>
      <c r="E7" s="21">
        <f t="shared" si="2"/>
        <v>25983.15</v>
      </c>
      <c r="F7" s="22">
        <f t="shared" si="2"/>
        <v>12201.46</v>
      </c>
      <c r="G7" s="22">
        <f t="shared" si="2"/>
        <v>39188.06</v>
      </c>
      <c r="H7" s="22">
        <f t="shared" si="2"/>
        <v>12797.27</v>
      </c>
      <c r="I7" s="22">
        <f t="shared" si="2"/>
        <v>0</v>
      </c>
      <c r="J7" s="23">
        <f t="shared" si="1"/>
        <v>90169.94</v>
      </c>
      <c r="K7" s="21">
        <f>K9+K15+K17+K19+K21+K23+K35+K37</f>
        <v>12340</v>
      </c>
      <c r="L7" s="22">
        <f>L9+L15+L17+L19+L21+L23+L35+L37</f>
        <v>0</v>
      </c>
      <c r="M7" s="23">
        <f t="shared" si="3"/>
        <v>12340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102509.94</v>
      </c>
    </row>
    <row r="8" spans="1:19" x14ac:dyDescent="0.3">
      <c r="A8" s="250" t="s">
        <v>10</v>
      </c>
      <c r="B8" s="250"/>
      <c r="C8" s="252" t="s">
        <v>11</v>
      </c>
      <c r="D8" s="26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5"/>
      <c r="B9" s="255"/>
      <c r="C9" s="257"/>
      <c r="D9" s="268"/>
      <c r="E9" s="31">
        <f>E11+E13</f>
        <v>25983.15</v>
      </c>
      <c r="F9" s="32">
        <f>F11+F13</f>
        <v>12201.46</v>
      </c>
      <c r="G9" s="32">
        <f t="shared" si="4"/>
        <v>13257.5</v>
      </c>
      <c r="H9" s="32">
        <f t="shared" si="4"/>
        <v>0</v>
      </c>
      <c r="I9" s="32">
        <f t="shared" si="4"/>
        <v>0</v>
      </c>
      <c r="J9" s="33">
        <f t="shared" si="1"/>
        <v>51442.11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51442.11</v>
      </c>
    </row>
    <row r="10" spans="1:19" x14ac:dyDescent="0.3">
      <c r="A10" s="255"/>
      <c r="B10" s="255" t="s">
        <v>12</v>
      </c>
      <c r="C10" s="257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5"/>
      <c r="B11" s="255"/>
      <c r="C11" s="257"/>
      <c r="D11" s="36"/>
      <c r="E11" s="42">
        <v>25983.15</v>
      </c>
      <c r="F11" s="43">
        <v>8864.84</v>
      </c>
      <c r="G11" s="43">
        <v>4305.7299999999996</v>
      </c>
      <c r="H11" s="43">
        <v>0</v>
      </c>
      <c r="I11" s="43"/>
      <c r="J11" s="33">
        <f t="shared" si="7"/>
        <v>39153.72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39153.72</v>
      </c>
    </row>
    <row r="12" spans="1:19" x14ac:dyDescent="0.3">
      <c r="A12" s="255"/>
      <c r="B12" s="255" t="s">
        <v>14</v>
      </c>
      <c r="C12" s="257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5"/>
      <c r="B13" s="255"/>
      <c r="C13" s="257"/>
      <c r="D13" s="36"/>
      <c r="E13" s="42"/>
      <c r="F13" s="43">
        <v>3336.62</v>
      </c>
      <c r="G13" s="43">
        <v>8951.77</v>
      </c>
      <c r="H13" s="43"/>
      <c r="I13" s="43"/>
      <c r="J13" s="33">
        <f t="shared" si="7"/>
        <v>12288.39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12288.39</v>
      </c>
    </row>
    <row r="14" spans="1:19" x14ac:dyDescent="0.3">
      <c r="A14" s="255" t="s">
        <v>16</v>
      </c>
      <c r="B14" s="255"/>
      <c r="C14" s="257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5"/>
      <c r="B15" s="255"/>
      <c r="C15" s="257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255" t="s">
        <v>19</v>
      </c>
      <c r="B16" s="255"/>
      <c r="C16" s="257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</row>
    <row r="17" spans="1:17" x14ac:dyDescent="0.3">
      <c r="A17" s="255"/>
      <c r="B17" s="255"/>
      <c r="C17" s="257"/>
      <c r="D17" s="36"/>
      <c r="E17" s="42"/>
      <c r="F17" s="43"/>
      <c r="G17" s="43"/>
      <c r="H17" s="43">
        <v>9825</v>
      </c>
      <c r="I17" s="43"/>
      <c r="J17" s="33">
        <f t="shared" si="7"/>
        <v>9825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9825</v>
      </c>
    </row>
    <row r="18" spans="1:17" x14ac:dyDescent="0.3">
      <c r="A18" s="255" t="s">
        <v>19</v>
      </c>
      <c r="B18" s="255"/>
      <c r="C18" s="257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5"/>
      <c r="B19" s="255"/>
      <c r="C19" s="257"/>
      <c r="D19" s="36"/>
      <c r="E19" s="42"/>
      <c r="F19" s="43"/>
      <c r="G19" s="43"/>
      <c r="H19" s="43">
        <v>1000</v>
      </c>
      <c r="I19" s="43"/>
      <c r="J19" s="33">
        <f t="shared" si="7"/>
        <v>1000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1000</v>
      </c>
    </row>
    <row r="20" spans="1:17" x14ac:dyDescent="0.3">
      <c r="A20" s="255" t="s">
        <v>24</v>
      </c>
      <c r="B20" s="255"/>
      <c r="C20" s="257" t="s">
        <v>25</v>
      </c>
      <c r="D20" s="36" t="s">
        <v>26</v>
      </c>
      <c r="E20" s="37">
        <v>0</v>
      </c>
      <c r="F20" s="38">
        <v>0</v>
      </c>
      <c r="G20" s="38">
        <v>8700</v>
      </c>
      <c r="H20" s="38">
        <v>0</v>
      </c>
      <c r="I20" s="38">
        <v>0</v>
      </c>
      <c r="J20" s="39">
        <f t="shared" si="7"/>
        <v>8700</v>
      </c>
      <c r="K20" s="37">
        <v>22017</v>
      </c>
      <c r="L20" s="38">
        <v>0</v>
      </c>
      <c r="M20" s="39">
        <f t="shared" si="3"/>
        <v>22017</v>
      </c>
      <c r="N20" s="37">
        <v>0</v>
      </c>
      <c r="O20" s="38">
        <v>0</v>
      </c>
      <c r="P20" s="40">
        <f t="shared" si="5"/>
        <v>0</v>
      </c>
      <c r="Q20" s="41">
        <f t="shared" si="6"/>
        <v>30717</v>
      </c>
    </row>
    <row r="21" spans="1:17" x14ac:dyDescent="0.3">
      <c r="A21" s="255"/>
      <c r="B21" s="255"/>
      <c r="C21" s="257"/>
      <c r="D21" s="36"/>
      <c r="E21" s="42"/>
      <c r="F21" s="43"/>
      <c r="G21" s="43">
        <v>5545.99</v>
      </c>
      <c r="H21" s="43"/>
      <c r="I21" s="43"/>
      <c r="J21" s="33">
        <f t="shared" si="7"/>
        <v>5545.99</v>
      </c>
      <c r="K21" s="42">
        <v>11940</v>
      </c>
      <c r="L21" s="43"/>
      <c r="M21" s="33">
        <f t="shared" si="3"/>
        <v>11940</v>
      </c>
      <c r="N21" s="42"/>
      <c r="O21" s="43"/>
      <c r="P21" s="34">
        <f t="shared" si="5"/>
        <v>0</v>
      </c>
      <c r="Q21" s="35">
        <f t="shared" si="6"/>
        <v>17485.989999999998</v>
      </c>
    </row>
    <row r="22" spans="1:17" x14ac:dyDescent="0.3">
      <c r="A22" s="255" t="s">
        <v>27</v>
      </c>
      <c r="B22" s="255"/>
      <c r="C22" s="257" t="s">
        <v>28</v>
      </c>
      <c r="D22" s="268"/>
      <c r="E22" s="37">
        <f>E24+E26+E28+E30+E32</f>
        <v>0</v>
      </c>
      <c r="F22" s="38">
        <f>F24+F26+F28+F30+F32</f>
        <v>0</v>
      </c>
      <c r="G22" s="38">
        <f>G24+G26+G28+G30+G32</f>
        <v>73600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73600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73600</v>
      </c>
    </row>
    <row r="23" spans="1:17" x14ac:dyDescent="0.3">
      <c r="A23" s="255"/>
      <c r="B23" s="255"/>
      <c r="C23" s="257"/>
      <c r="D23" s="268"/>
      <c r="E23" s="31">
        <f t="shared" ref="E23:P23" si="9">E25+E29+E31+E33</f>
        <v>0</v>
      </c>
      <c r="F23" s="32">
        <f t="shared" si="9"/>
        <v>0</v>
      </c>
      <c r="G23" s="32">
        <f>G25+G27+G29+G31+G33</f>
        <v>16988.57</v>
      </c>
      <c r="H23" s="32">
        <f t="shared" si="9"/>
        <v>0</v>
      </c>
      <c r="I23" s="32">
        <f t="shared" si="9"/>
        <v>0</v>
      </c>
      <c r="J23" s="33">
        <f>J25+J27+J29+J31+J33</f>
        <v>16988.57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16988.57</v>
      </c>
    </row>
    <row r="24" spans="1:17" ht="13.8" customHeight="1" x14ac:dyDescent="0.3">
      <c r="A24" s="255"/>
      <c r="B24" s="255" t="s">
        <v>29</v>
      </c>
      <c r="C24" s="257" t="s">
        <v>31</v>
      </c>
      <c r="D24" s="36" t="s">
        <v>30</v>
      </c>
      <c r="E24" s="37">
        <v>0</v>
      </c>
      <c r="F24" s="38">
        <v>0</v>
      </c>
      <c r="G24" s="38">
        <v>20700</v>
      </c>
      <c r="H24" s="38">
        <v>0</v>
      </c>
      <c r="I24" s="38">
        <v>0</v>
      </c>
      <c r="J24" s="39">
        <f t="shared" si="7"/>
        <v>20700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20700</v>
      </c>
    </row>
    <row r="25" spans="1:17" x14ac:dyDescent="0.3">
      <c r="A25" s="255"/>
      <c r="B25" s="255"/>
      <c r="C25" s="257"/>
      <c r="D25" s="36"/>
      <c r="E25" s="42"/>
      <c r="F25" s="43"/>
      <c r="G25" s="43">
        <v>8490</v>
      </c>
      <c r="H25" s="43"/>
      <c r="I25" s="43"/>
      <c r="J25" s="33">
        <f t="shared" si="7"/>
        <v>8490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8490</v>
      </c>
    </row>
    <row r="26" spans="1:17" x14ac:dyDescent="0.3">
      <c r="A26" s="255"/>
      <c r="B26" s="255" t="s">
        <v>32</v>
      </c>
      <c r="C26" s="257" t="s">
        <v>294</v>
      </c>
      <c r="D26" s="36" t="s">
        <v>30</v>
      </c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9">
        <f>SUM(E26:I26)</f>
        <v>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0</v>
      </c>
    </row>
    <row r="27" spans="1:17" x14ac:dyDescent="0.3">
      <c r="A27" s="255"/>
      <c r="B27" s="255"/>
      <c r="C27" s="257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5"/>
      <c r="B28" s="255" t="s">
        <v>32</v>
      </c>
      <c r="C28" s="251" t="s">
        <v>295</v>
      </c>
      <c r="D28" s="268"/>
      <c r="E28" s="37">
        <v>0</v>
      </c>
      <c r="F28" s="38">
        <v>0</v>
      </c>
      <c r="G28" s="38">
        <v>4500</v>
      </c>
      <c r="H28" s="38">
        <v>0</v>
      </c>
      <c r="I28" s="38">
        <v>0</v>
      </c>
      <c r="J28" s="39">
        <f t="shared" si="7"/>
        <v>4500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4500</v>
      </c>
    </row>
    <row r="29" spans="1:17" x14ac:dyDescent="0.3">
      <c r="A29" s="255"/>
      <c r="B29" s="255"/>
      <c r="C29" s="252"/>
      <c r="D29" s="268"/>
      <c r="E29" s="42"/>
      <c r="F29" s="43"/>
      <c r="G29" s="43">
        <v>2498.6999999999998</v>
      </c>
      <c r="H29" s="43"/>
      <c r="I29" s="43"/>
      <c r="J29" s="33">
        <f t="shared" si="7"/>
        <v>2498.6999999999998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2498.6999999999998</v>
      </c>
    </row>
    <row r="30" spans="1:17" ht="13.8" customHeight="1" x14ac:dyDescent="0.3">
      <c r="A30" s="255"/>
      <c r="B30" s="255" t="s">
        <v>316</v>
      </c>
      <c r="C30" s="257" t="s">
        <v>317</v>
      </c>
      <c r="D30" s="36" t="s">
        <v>30</v>
      </c>
      <c r="E30" s="37">
        <v>0</v>
      </c>
      <c r="F30" s="38">
        <v>0</v>
      </c>
      <c r="G30" s="38">
        <v>10400</v>
      </c>
      <c r="H30" s="38">
        <v>0</v>
      </c>
      <c r="I30" s="38">
        <v>0</v>
      </c>
      <c r="J30" s="39">
        <f t="shared" si="7"/>
        <v>10400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10400</v>
      </c>
    </row>
    <row r="31" spans="1:17" x14ac:dyDescent="0.3">
      <c r="A31" s="255"/>
      <c r="B31" s="255"/>
      <c r="C31" s="257"/>
      <c r="D31" s="36"/>
      <c r="E31" s="42"/>
      <c r="F31" s="43"/>
      <c r="G31" s="43">
        <v>5999.87</v>
      </c>
      <c r="H31" s="43"/>
      <c r="I31" s="43"/>
      <c r="J31" s="33">
        <f t="shared" si="7"/>
        <v>5999.87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5999.87</v>
      </c>
    </row>
    <row r="32" spans="1:17" x14ac:dyDescent="0.3">
      <c r="A32" s="255"/>
      <c r="B32" s="255" t="s">
        <v>296</v>
      </c>
      <c r="C32" s="257" t="s">
        <v>297</v>
      </c>
      <c r="D32" s="36" t="s">
        <v>30</v>
      </c>
      <c r="E32" s="37">
        <v>0</v>
      </c>
      <c r="F32" s="38">
        <v>0</v>
      </c>
      <c r="G32" s="38">
        <v>38000</v>
      </c>
      <c r="H32" s="38">
        <v>0</v>
      </c>
      <c r="I32" s="38">
        <v>0</v>
      </c>
      <c r="J32" s="39">
        <f t="shared" si="7"/>
        <v>38000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38000</v>
      </c>
    </row>
    <row r="33" spans="1:17" x14ac:dyDescent="0.3">
      <c r="A33" s="255"/>
      <c r="B33" s="255"/>
      <c r="C33" s="257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55" t="s">
        <v>34</v>
      </c>
      <c r="B34" s="255"/>
      <c r="C34" s="257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5"/>
      <c r="B35" s="255"/>
      <c r="C35" s="257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400</v>
      </c>
      <c r="L35" s="43"/>
      <c r="M35" s="33">
        <f t="shared" si="3"/>
        <v>400</v>
      </c>
      <c r="N35" s="42"/>
      <c r="O35" s="43"/>
      <c r="P35" s="34">
        <f t="shared" si="5"/>
        <v>0</v>
      </c>
      <c r="Q35" s="35">
        <f>P35+M35+J35</f>
        <v>400</v>
      </c>
    </row>
    <row r="36" spans="1:17" x14ac:dyDescent="0.3">
      <c r="A36" s="255" t="s">
        <v>36</v>
      </c>
      <c r="B36" s="255"/>
      <c r="C36" s="257" t="s">
        <v>37</v>
      </c>
      <c r="D36" s="268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5"/>
      <c r="B37" s="255"/>
      <c r="C37" s="257"/>
      <c r="D37" s="268"/>
      <c r="E37" s="21"/>
      <c r="F37" s="22"/>
      <c r="G37" s="45">
        <v>3396</v>
      </c>
      <c r="H37" s="22"/>
      <c r="I37" s="22"/>
      <c r="J37" s="23">
        <f t="shared" si="7"/>
        <v>3396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3396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1" t="s">
        <v>38</v>
      </c>
      <c r="B39" s="262"/>
      <c r="C39" s="265" t="s">
        <v>39</v>
      </c>
      <c r="D39" s="259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13815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14050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14050</v>
      </c>
    </row>
    <row r="40" spans="1:17" ht="14.4" thickBot="1" x14ac:dyDescent="0.35">
      <c r="A40" s="263"/>
      <c r="B40" s="264"/>
      <c r="C40" s="266"/>
      <c r="D40" s="260"/>
      <c r="E40" s="21">
        <f>E42+E44+E50+E52+E54+E56</f>
        <v>0</v>
      </c>
      <c r="F40" s="22">
        <f t="shared" si="10"/>
        <v>215.05</v>
      </c>
      <c r="G40" s="22">
        <f t="shared" si="10"/>
        <v>11817.21</v>
      </c>
      <c r="H40" s="22">
        <f t="shared" si="10"/>
        <v>0</v>
      </c>
      <c r="I40" s="22">
        <f t="shared" si="10"/>
        <v>0</v>
      </c>
      <c r="J40" s="24">
        <f t="shared" si="11"/>
        <v>12032.259999999998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12032.259999999998</v>
      </c>
    </row>
    <row r="41" spans="1:17" x14ac:dyDescent="0.3">
      <c r="A41" s="250" t="s">
        <v>40</v>
      </c>
      <c r="B41" s="250"/>
      <c r="C41" s="252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5"/>
      <c r="B42" s="255"/>
      <c r="C42" s="257"/>
      <c r="D42" s="36"/>
      <c r="E42" s="42"/>
      <c r="F42" s="43"/>
      <c r="G42" s="43">
        <v>2237.92</v>
      </c>
      <c r="H42" s="43"/>
      <c r="I42" s="43"/>
      <c r="J42" s="34">
        <f t="shared" si="11"/>
        <v>2237.92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2237.92</v>
      </c>
    </row>
    <row r="43" spans="1:17" x14ac:dyDescent="0.3">
      <c r="A43" s="255" t="s">
        <v>43</v>
      </c>
      <c r="B43" s="255"/>
      <c r="C43" s="257" t="s">
        <v>44</v>
      </c>
      <c r="D43" s="268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5"/>
      <c r="B44" s="255"/>
      <c r="C44" s="257"/>
      <c r="D44" s="268"/>
      <c r="E44" s="42"/>
      <c r="F44" s="43">
        <v>215.05</v>
      </c>
      <c r="G44" s="43">
        <v>1103.69</v>
      </c>
      <c r="H44" s="43"/>
      <c r="I44" s="43"/>
      <c r="J44" s="34">
        <f t="shared" si="11"/>
        <v>1318.74</v>
      </c>
      <c r="K44" s="42"/>
      <c r="L44" s="43"/>
      <c r="M44" s="34"/>
      <c r="N44" s="42"/>
      <c r="O44" s="43"/>
      <c r="P44" s="34"/>
      <c r="Q44" s="35">
        <f t="shared" si="14"/>
        <v>1318.74</v>
      </c>
    </row>
    <row r="45" spans="1:17" hidden="1" x14ac:dyDescent="0.3">
      <c r="A45" s="255"/>
      <c r="B45" s="255" t="s">
        <v>45</v>
      </c>
      <c r="C45" s="257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255"/>
      <c r="B46" s="255"/>
      <c r="C46" s="257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255"/>
      <c r="B47" s="255" t="s">
        <v>47</v>
      </c>
      <c r="C47" s="257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255"/>
      <c r="B48" s="255"/>
      <c r="C48" s="257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5" t="s">
        <v>49</v>
      </c>
      <c r="B49" s="255"/>
      <c r="C49" s="257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5"/>
      <c r="B50" s="255"/>
      <c r="C50" s="257"/>
      <c r="D50" s="36"/>
      <c r="E50" s="42"/>
      <c r="F50" s="43"/>
      <c r="G50" s="43">
        <v>63.7</v>
      </c>
      <c r="H50" s="43"/>
      <c r="I50" s="43"/>
      <c r="J50" s="34">
        <f t="shared" si="11"/>
        <v>63.7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63.7</v>
      </c>
    </row>
    <row r="51" spans="1:17" x14ac:dyDescent="0.3">
      <c r="A51" s="255" t="s">
        <v>49</v>
      </c>
      <c r="B51" s="255"/>
      <c r="C51" s="257" t="s">
        <v>51</v>
      </c>
      <c r="D51" s="36" t="s">
        <v>52</v>
      </c>
      <c r="E51" s="37">
        <v>0</v>
      </c>
      <c r="F51" s="38">
        <v>0</v>
      </c>
      <c r="G51" s="38">
        <v>5500</v>
      </c>
      <c r="H51" s="38">
        <v>0</v>
      </c>
      <c r="I51" s="38">
        <v>0</v>
      </c>
      <c r="J51" s="29">
        <f t="shared" si="11"/>
        <v>5500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5500</v>
      </c>
    </row>
    <row r="52" spans="1:17" x14ac:dyDescent="0.3">
      <c r="A52" s="255"/>
      <c r="B52" s="255"/>
      <c r="C52" s="257"/>
      <c r="D52" s="36"/>
      <c r="E52" s="42"/>
      <c r="F52" s="43"/>
      <c r="G52" s="43">
        <v>4895.9799999999996</v>
      </c>
      <c r="H52" s="43"/>
      <c r="I52" s="43"/>
      <c r="J52" s="34">
        <f t="shared" si="11"/>
        <v>4895.9799999999996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4895.9799999999996</v>
      </c>
    </row>
    <row r="53" spans="1:17" x14ac:dyDescent="0.3">
      <c r="A53" s="255" t="s">
        <v>53</v>
      </c>
      <c r="B53" s="255"/>
      <c r="C53" s="257" t="s">
        <v>54</v>
      </c>
      <c r="D53" s="36" t="s">
        <v>42</v>
      </c>
      <c r="E53" s="37">
        <v>0</v>
      </c>
      <c r="F53" s="38">
        <v>0</v>
      </c>
      <c r="G53" s="38">
        <v>3600</v>
      </c>
      <c r="H53" s="38">
        <v>0</v>
      </c>
      <c r="I53" s="38">
        <v>0</v>
      </c>
      <c r="J53" s="29">
        <f t="shared" si="11"/>
        <v>3600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3600</v>
      </c>
    </row>
    <row r="54" spans="1:17" x14ac:dyDescent="0.3">
      <c r="A54" s="255"/>
      <c r="B54" s="255"/>
      <c r="C54" s="257"/>
      <c r="D54" s="36"/>
      <c r="E54" s="42"/>
      <c r="F54" s="43"/>
      <c r="G54" s="43">
        <v>3515.92</v>
      </c>
      <c r="H54" s="43"/>
      <c r="I54" s="43"/>
      <c r="J54" s="34">
        <f t="shared" si="11"/>
        <v>3515.92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3515.92</v>
      </c>
    </row>
    <row r="55" spans="1:17" x14ac:dyDescent="0.3">
      <c r="A55" s="255" t="s">
        <v>55</v>
      </c>
      <c r="B55" s="255"/>
      <c r="C55" s="257" t="s">
        <v>56</v>
      </c>
      <c r="D55" s="36" t="s">
        <v>57</v>
      </c>
      <c r="E55" s="37">
        <v>0</v>
      </c>
      <c r="F55" s="38">
        <v>0</v>
      </c>
      <c r="G55" s="38">
        <v>100</v>
      </c>
      <c r="H55" s="38">
        <v>0</v>
      </c>
      <c r="I55" s="38">
        <v>0</v>
      </c>
      <c r="J55" s="29">
        <f t="shared" si="11"/>
        <v>100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100</v>
      </c>
    </row>
    <row r="56" spans="1:17" ht="14.4" thickBot="1" x14ac:dyDescent="0.35">
      <c r="A56" s="256"/>
      <c r="B56" s="256"/>
      <c r="C56" s="258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1" t="s">
        <v>58</v>
      </c>
      <c r="B58" s="262"/>
      <c r="C58" s="265" t="s">
        <v>59</v>
      </c>
      <c r="D58" s="259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65804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66198</v>
      </c>
      <c r="K58" s="52">
        <f>K60+K62+K64+K66+K68+K70+K72+K74+K76+K78+K80+K82</f>
        <v>5200</v>
      </c>
      <c r="L58" s="17">
        <f>L60+L62+L64+L66+L68+L70+L72+L74+L76+L78+L80+L82</f>
        <v>0</v>
      </c>
      <c r="M58" s="19">
        <f t="shared" ref="M58:M83" si="17">SUM(K58:L58)</f>
        <v>5200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73164</v>
      </c>
    </row>
    <row r="59" spans="1:17" ht="14.4" thickBot="1" x14ac:dyDescent="0.35">
      <c r="A59" s="263"/>
      <c r="B59" s="264"/>
      <c r="C59" s="266"/>
      <c r="D59" s="260"/>
      <c r="E59" s="21">
        <f>E61+E63+E65+E69+E71+E73+E75+E77+E79+E81+E83</f>
        <v>0</v>
      </c>
      <c r="F59" s="22">
        <f>F61+F63+F65+F69+F71+F73+F75+F77+F79+F81+F83</f>
        <v>14.89</v>
      </c>
      <c r="G59" s="22">
        <f>G61+G63+G65+G69+G71+G73+G75+G77+G79+G81+G83</f>
        <v>58242.359999999993</v>
      </c>
      <c r="H59" s="22">
        <f>H61+H63+H65+H69+H71+H73+H75+H77+H79+H81+H83</f>
        <v>1.03</v>
      </c>
      <c r="I59" s="22">
        <f>I61+I63+I65+I69+I71+I73+I75+I77+I79+I81+I83</f>
        <v>0</v>
      </c>
      <c r="J59" s="24">
        <f t="shared" si="16"/>
        <v>58258.279999999992</v>
      </c>
      <c r="K59" s="53">
        <f>K61+K63+K65+K69+K71+K73+K75+K77+K79+K81+K83</f>
        <v>3160</v>
      </c>
      <c r="L59" s="22">
        <f>L61+L63+L65+L69+L71+L73+L75+L77+L79+L81+L83</f>
        <v>0</v>
      </c>
      <c r="M59" s="24">
        <f t="shared" si="17"/>
        <v>3160</v>
      </c>
      <c r="N59" s="53">
        <f>N61+N63+N65+N69+N71+N73+N75+N77+N79+N81+N83</f>
        <v>0</v>
      </c>
      <c r="O59" s="22">
        <f>O61+O63+O65+O69+O71+O73+O75+O77+O79+O81+O83</f>
        <v>1765.73</v>
      </c>
      <c r="P59" s="24">
        <f t="shared" si="18"/>
        <v>1765.73</v>
      </c>
      <c r="Q59" s="25">
        <f t="shared" si="19"/>
        <v>63184.009999999995</v>
      </c>
    </row>
    <row r="60" spans="1:17" x14ac:dyDescent="0.3">
      <c r="A60" s="250" t="s">
        <v>60</v>
      </c>
      <c r="B60" s="250"/>
      <c r="C60" s="252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5"/>
      <c r="B61" s="255"/>
      <c r="C61" s="257"/>
      <c r="D61" s="36"/>
      <c r="E61" s="42"/>
      <c r="F61" s="43"/>
      <c r="G61" s="43">
        <v>12239.04</v>
      </c>
      <c r="H61" s="43"/>
      <c r="I61" s="43"/>
      <c r="J61" s="34">
        <f t="shared" si="16"/>
        <v>12239.04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12239.04</v>
      </c>
    </row>
    <row r="62" spans="1:17" x14ac:dyDescent="0.3">
      <c r="A62" s="255" t="s">
        <v>61</v>
      </c>
      <c r="B62" s="255"/>
      <c r="C62" s="257" t="s">
        <v>62</v>
      </c>
      <c r="D62" s="36" t="s">
        <v>42</v>
      </c>
      <c r="E62" s="37">
        <v>0</v>
      </c>
      <c r="F62" s="38">
        <v>0</v>
      </c>
      <c r="G62" s="38">
        <v>25476</v>
      </c>
      <c r="H62" s="38">
        <v>0</v>
      </c>
      <c r="I62" s="38">
        <v>0</v>
      </c>
      <c r="J62" s="29">
        <f>SUM(E62:I62)</f>
        <v>25476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25476</v>
      </c>
    </row>
    <row r="63" spans="1:17" x14ac:dyDescent="0.3">
      <c r="A63" s="255"/>
      <c r="B63" s="255"/>
      <c r="C63" s="257"/>
      <c r="D63" s="36"/>
      <c r="E63" s="42"/>
      <c r="F63" s="43"/>
      <c r="G63" s="43">
        <v>23580.77</v>
      </c>
      <c r="H63" s="43"/>
      <c r="I63" s="43"/>
      <c r="J63" s="34">
        <f t="shared" si="16"/>
        <v>23580.77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23580.77</v>
      </c>
    </row>
    <row r="64" spans="1:17" x14ac:dyDescent="0.3">
      <c r="A64" s="255" t="s">
        <v>63</v>
      </c>
      <c r="B64" s="255"/>
      <c r="C64" s="257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5"/>
      <c r="B65" s="255"/>
      <c r="C65" s="257"/>
      <c r="D65" s="36"/>
      <c r="E65" s="42"/>
      <c r="F65" s="43"/>
      <c r="G65" s="43">
        <v>19.95</v>
      </c>
      <c r="H65" s="43"/>
      <c r="I65" s="43"/>
      <c r="J65" s="34">
        <f t="shared" si="16"/>
        <v>19.95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19.95</v>
      </c>
    </row>
    <row r="66" spans="1:17" x14ac:dyDescent="0.3">
      <c r="A66" s="255" t="s">
        <v>63</v>
      </c>
      <c r="B66" s="255"/>
      <c r="C66" s="257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2000</v>
      </c>
      <c r="L66" s="38">
        <v>0</v>
      </c>
      <c r="M66" s="40">
        <f>SUM(K66:L66)</f>
        <v>2000</v>
      </c>
      <c r="N66" s="44">
        <v>0</v>
      </c>
      <c r="O66" s="38">
        <v>0</v>
      </c>
      <c r="P66" s="40">
        <f t="shared" si="18"/>
        <v>0</v>
      </c>
      <c r="Q66" s="41">
        <f t="shared" si="19"/>
        <v>2000</v>
      </c>
    </row>
    <row r="67" spans="1:17" x14ac:dyDescent="0.3">
      <c r="A67" s="255"/>
      <c r="B67" s="255"/>
      <c r="C67" s="257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x14ac:dyDescent="0.3">
      <c r="A68" s="255" t="s">
        <v>63</v>
      </c>
      <c r="B68" s="255"/>
      <c r="C68" s="257" t="s">
        <v>298</v>
      </c>
      <c r="D68" s="36" t="s">
        <v>64</v>
      </c>
      <c r="E68" s="37">
        <v>0</v>
      </c>
      <c r="F68" s="38">
        <v>0</v>
      </c>
      <c r="G68" s="38">
        <v>5821</v>
      </c>
      <c r="H68" s="38">
        <v>0</v>
      </c>
      <c r="I68" s="38">
        <v>0</v>
      </c>
      <c r="J68" s="29">
        <f>SUM(E68:I68)</f>
        <v>5821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5821</v>
      </c>
    </row>
    <row r="69" spans="1:17" x14ac:dyDescent="0.3">
      <c r="A69" s="255"/>
      <c r="B69" s="255"/>
      <c r="C69" s="257"/>
      <c r="D69" s="36"/>
      <c r="E69" s="42"/>
      <c r="F69" s="43"/>
      <c r="G69" s="43">
        <v>4921.8999999999996</v>
      </c>
      <c r="H69" s="43"/>
      <c r="I69" s="43"/>
      <c r="J69" s="34">
        <f t="shared" si="16"/>
        <v>4921.8999999999996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4921.8999999999996</v>
      </c>
    </row>
    <row r="70" spans="1:17" hidden="1" x14ac:dyDescent="0.3">
      <c r="A70" s="255" t="s">
        <v>63</v>
      </c>
      <c r="B70" s="255"/>
      <c r="C70" s="257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idden="1" x14ac:dyDescent="0.3">
      <c r="A71" s="255"/>
      <c r="B71" s="255"/>
      <c r="C71" s="257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49" t="s">
        <v>63</v>
      </c>
      <c r="B72" s="249"/>
      <c r="C72" s="251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3200</v>
      </c>
      <c r="L72" s="38">
        <v>0</v>
      </c>
      <c r="M72" s="40">
        <f>SUM(K72:L72)</f>
        <v>3200</v>
      </c>
      <c r="N72" s="44">
        <v>0</v>
      </c>
      <c r="O72" s="38">
        <v>0</v>
      </c>
      <c r="P72" s="40">
        <f t="shared" si="18"/>
        <v>0</v>
      </c>
      <c r="Q72" s="41">
        <f t="shared" si="19"/>
        <v>3200</v>
      </c>
    </row>
    <row r="73" spans="1:17" x14ac:dyDescent="0.3">
      <c r="A73" s="250"/>
      <c r="B73" s="250"/>
      <c r="C73" s="252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3160</v>
      </c>
      <c r="L73" s="43"/>
      <c r="M73" s="34">
        <f t="shared" si="17"/>
        <v>3160</v>
      </c>
      <c r="N73" s="55"/>
      <c r="O73" s="43"/>
      <c r="P73" s="34">
        <f t="shared" si="18"/>
        <v>0</v>
      </c>
      <c r="Q73" s="35">
        <f t="shared" si="19"/>
        <v>3160</v>
      </c>
    </row>
    <row r="74" spans="1:17" x14ac:dyDescent="0.3">
      <c r="A74" s="255" t="s">
        <v>65</v>
      </c>
      <c r="B74" s="255"/>
      <c r="C74" s="257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5"/>
      <c r="B75" s="255"/>
      <c r="C75" s="257"/>
      <c r="D75" s="36"/>
      <c r="E75" s="42"/>
      <c r="F75" s="43">
        <v>14.89</v>
      </c>
      <c r="G75" s="43">
        <v>2881.56</v>
      </c>
      <c r="H75" s="43"/>
      <c r="I75" s="43"/>
      <c r="J75" s="34">
        <f t="shared" si="16"/>
        <v>2896.45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2896.45</v>
      </c>
    </row>
    <row r="76" spans="1:17" x14ac:dyDescent="0.3">
      <c r="A76" s="255" t="s">
        <v>68</v>
      </c>
      <c r="B76" s="255"/>
      <c r="C76" s="257" t="s">
        <v>69</v>
      </c>
      <c r="D76" s="36" t="s">
        <v>42</v>
      </c>
      <c r="E76" s="37">
        <v>0</v>
      </c>
      <c r="F76" s="38">
        <v>0</v>
      </c>
      <c r="G76" s="38">
        <v>64</v>
      </c>
      <c r="H76" s="38">
        <v>0</v>
      </c>
      <c r="I76" s="38">
        <v>0</v>
      </c>
      <c r="J76" s="29">
        <f>SUM(E76:I76)</f>
        <v>64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64</v>
      </c>
    </row>
    <row r="77" spans="1:17" x14ac:dyDescent="0.3">
      <c r="A77" s="255"/>
      <c r="B77" s="255"/>
      <c r="C77" s="257"/>
      <c r="D77" s="36"/>
      <c r="E77" s="42"/>
      <c r="F77" s="43"/>
      <c r="G77" s="43">
        <v>63</v>
      </c>
      <c r="H77" s="43"/>
      <c r="I77" s="43"/>
      <c r="J77" s="34">
        <f t="shared" si="16"/>
        <v>63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63</v>
      </c>
    </row>
    <row r="78" spans="1:17" x14ac:dyDescent="0.3">
      <c r="A78" s="255" t="s">
        <v>70</v>
      </c>
      <c r="B78" s="255"/>
      <c r="C78" s="257" t="s">
        <v>71</v>
      </c>
      <c r="D78" s="36" t="s">
        <v>42</v>
      </c>
      <c r="E78" s="37">
        <v>0</v>
      </c>
      <c r="F78" s="38">
        <v>0</v>
      </c>
      <c r="G78" s="38">
        <v>15500</v>
      </c>
      <c r="H78" s="38">
        <v>1</v>
      </c>
      <c r="I78" s="38">
        <v>0</v>
      </c>
      <c r="J78" s="29">
        <f>SUM(E78:I78)</f>
        <v>15501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17267</v>
      </c>
    </row>
    <row r="79" spans="1:17" x14ac:dyDescent="0.3">
      <c r="A79" s="255"/>
      <c r="B79" s="255"/>
      <c r="C79" s="257"/>
      <c r="D79" s="36"/>
      <c r="E79" s="42"/>
      <c r="F79" s="43"/>
      <c r="G79" s="43">
        <v>12705.06</v>
      </c>
      <c r="H79" s="43">
        <v>1.03</v>
      </c>
      <c r="I79" s="43"/>
      <c r="J79" s="34">
        <f t="shared" si="16"/>
        <v>12706.09</v>
      </c>
      <c r="K79" s="55"/>
      <c r="L79" s="43"/>
      <c r="M79" s="34">
        <f t="shared" si="17"/>
        <v>0</v>
      </c>
      <c r="N79" s="55"/>
      <c r="O79" s="43">
        <v>1765.73</v>
      </c>
      <c r="P79" s="34">
        <f t="shared" si="18"/>
        <v>1765.73</v>
      </c>
      <c r="Q79" s="35">
        <f t="shared" si="19"/>
        <v>14471.82</v>
      </c>
    </row>
    <row r="80" spans="1:17" x14ac:dyDescent="0.3">
      <c r="A80" s="255" t="s">
        <v>70</v>
      </c>
      <c r="B80" s="255"/>
      <c r="C80" s="257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5"/>
      <c r="B81" s="255"/>
      <c r="C81" s="257" t="s">
        <v>74</v>
      </c>
      <c r="D81" s="36"/>
      <c r="E81" s="42"/>
      <c r="F81" s="43"/>
      <c r="G81" s="43">
        <v>1831.08</v>
      </c>
      <c r="H81" s="43"/>
      <c r="I81" s="43"/>
      <c r="J81" s="34">
        <f t="shared" si="16"/>
        <v>1831.08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1831.08</v>
      </c>
    </row>
    <row r="82" spans="1:17" hidden="1" x14ac:dyDescent="0.3">
      <c r="A82" s="255" t="s">
        <v>70</v>
      </c>
      <c r="B82" s="255"/>
      <c r="C82" s="257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thickBot="1" x14ac:dyDescent="0.35">
      <c r="A83" s="256"/>
      <c r="B83" s="256"/>
      <c r="C83" s="258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1" t="s">
        <v>75</v>
      </c>
      <c r="B85" s="262"/>
      <c r="C85" s="265" t="s">
        <v>76</v>
      </c>
      <c r="D85" s="259"/>
      <c r="E85" s="16">
        <f t="shared" ref="E85:I86" si="20">E87+D89+E91+E93</f>
        <v>4476</v>
      </c>
      <c r="F85" s="17">
        <f t="shared" si="20"/>
        <v>3008</v>
      </c>
      <c r="G85" s="17">
        <f t="shared" si="20"/>
        <v>11671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19163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19163</v>
      </c>
    </row>
    <row r="86" spans="1:17" ht="14.4" thickBot="1" x14ac:dyDescent="0.35">
      <c r="A86" s="263"/>
      <c r="B86" s="264"/>
      <c r="C86" s="266"/>
      <c r="D86" s="260"/>
      <c r="E86" s="21">
        <f t="shared" si="20"/>
        <v>1643</v>
      </c>
      <c r="F86" s="22">
        <f t="shared" si="20"/>
        <v>1611.51</v>
      </c>
      <c r="G86" s="22">
        <f t="shared" si="20"/>
        <v>9190.5400000000009</v>
      </c>
      <c r="H86" s="22">
        <f t="shared" si="20"/>
        <v>8</v>
      </c>
      <c r="I86" s="22">
        <f t="shared" si="20"/>
        <v>0</v>
      </c>
      <c r="J86" s="24">
        <f t="shared" si="21"/>
        <v>12453.050000000001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12453.050000000001</v>
      </c>
    </row>
    <row r="87" spans="1:17" x14ac:dyDescent="0.3">
      <c r="A87" s="250" t="s">
        <v>77</v>
      </c>
      <c r="B87" s="250"/>
      <c r="C87" s="252" t="s">
        <v>78</v>
      </c>
      <c r="D87" s="49" t="s">
        <v>79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5340</v>
      </c>
    </row>
    <row r="88" spans="1:17" x14ac:dyDescent="0.3">
      <c r="A88" s="255"/>
      <c r="B88" s="255"/>
      <c r="C88" s="257"/>
      <c r="D88" s="36"/>
      <c r="E88" s="42">
        <v>1643</v>
      </c>
      <c r="F88" s="43">
        <v>493</v>
      </c>
      <c r="G88" s="43">
        <v>550.09</v>
      </c>
      <c r="H88" s="43">
        <v>8</v>
      </c>
      <c r="I88" s="43"/>
      <c r="J88" s="34">
        <f t="shared" si="21"/>
        <v>2694.09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2694.09</v>
      </c>
    </row>
    <row r="89" spans="1:17" hidden="1" x14ac:dyDescent="0.3">
      <c r="A89" s="249" t="s">
        <v>77</v>
      </c>
      <c r="B89" s="249"/>
      <c r="C89" s="251" t="s">
        <v>80</v>
      </c>
      <c r="D89" s="246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0"/>
      <c r="B90" s="250"/>
      <c r="C90" s="252"/>
      <c r="D90" s="246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5" t="s">
        <v>81</v>
      </c>
      <c r="B91" s="255"/>
      <c r="C91" s="257" t="s">
        <v>82</v>
      </c>
      <c r="D91" s="268"/>
      <c r="E91" s="37">
        <v>1036</v>
      </c>
      <c r="F91" s="38">
        <v>362</v>
      </c>
      <c r="G91" s="38">
        <v>490</v>
      </c>
      <c r="H91" s="38">
        <v>0</v>
      </c>
      <c r="I91" s="38">
        <v>0</v>
      </c>
      <c r="J91" s="29">
        <f>SUM(E91:I91)</f>
        <v>1888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1888</v>
      </c>
    </row>
    <row r="92" spans="1:17" x14ac:dyDescent="0.3">
      <c r="A92" s="255"/>
      <c r="B92" s="255"/>
      <c r="C92" s="257"/>
      <c r="D92" s="268"/>
      <c r="E92" s="42">
        <v>0</v>
      </c>
      <c r="F92" s="43">
        <v>0</v>
      </c>
      <c r="G92" s="43">
        <v>173.5</v>
      </c>
      <c r="H92" s="43"/>
      <c r="I92" s="43"/>
      <c r="J92" s="34">
        <f t="shared" si="21"/>
        <v>173.5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173.5</v>
      </c>
    </row>
    <row r="93" spans="1:17" x14ac:dyDescent="0.3">
      <c r="A93" s="255" t="s">
        <v>83</v>
      </c>
      <c r="B93" s="255"/>
      <c r="C93" s="257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56"/>
      <c r="B94" s="256"/>
      <c r="C94" s="258"/>
      <c r="D94" s="50"/>
      <c r="E94" s="51"/>
      <c r="F94" s="45">
        <v>1118.51</v>
      </c>
      <c r="G94" s="45">
        <v>8466.9500000000007</v>
      </c>
      <c r="H94" s="45"/>
      <c r="I94" s="45"/>
      <c r="J94" s="24">
        <f t="shared" si="21"/>
        <v>9585.4600000000009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9585.4600000000009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1" t="s">
        <v>85</v>
      </c>
      <c r="B96" s="262"/>
      <c r="C96" s="265" t="s">
        <v>86</v>
      </c>
      <c r="D96" s="259"/>
      <c r="E96" s="16">
        <f t="shared" ref="E96:I97" si="25">E98+E100+E102+E104+E106</f>
        <v>79855</v>
      </c>
      <c r="F96" s="17">
        <f t="shared" si="25"/>
        <v>28046</v>
      </c>
      <c r="G96" s="17">
        <f t="shared" si="25"/>
        <v>36172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144346</v>
      </c>
      <c r="K96" s="52">
        <f>K98+K100+K102+K104+K106</f>
        <v>8702</v>
      </c>
      <c r="L96" s="17">
        <f>L98+L100+L102+L104+L106</f>
        <v>0</v>
      </c>
      <c r="M96" s="19">
        <f t="shared" ref="M96:M107" si="27">SUM(K96:L96)</f>
        <v>8702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153048</v>
      </c>
    </row>
    <row r="97" spans="1:17" ht="14.4" thickBot="1" x14ac:dyDescent="0.35">
      <c r="A97" s="263"/>
      <c r="B97" s="264"/>
      <c r="C97" s="266"/>
      <c r="D97" s="260"/>
      <c r="E97" s="21">
        <f t="shared" si="25"/>
        <v>69422.75</v>
      </c>
      <c r="F97" s="22">
        <f t="shared" si="25"/>
        <v>24469.649999999994</v>
      </c>
      <c r="G97" s="22">
        <f t="shared" si="25"/>
        <v>30790.9</v>
      </c>
      <c r="H97" s="22">
        <f t="shared" si="25"/>
        <v>75.180000000000007</v>
      </c>
      <c r="I97" s="22">
        <f t="shared" si="25"/>
        <v>0</v>
      </c>
      <c r="J97" s="24">
        <f t="shared" si="26"/>
        <v>124758.47999999998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124758.47999999998</v>
      </c>
    </row>
    <row r="98" spans="1:17" x14ac:dyDescent="0.3">
      <c r="A98" s="250" t="s">
        <v>87</v>
      </c>
      <c r="B98" s="250"/>
      <c r="C98" s="252" t="s">
        <v>88</v>
      </c>
      <c r="D98" s="49" t="s">
        <v>73</v>
      </c>
      <c r="E98" s="26">
        <v>63258</v>
      </c>
      <c r="F98" s="27">
        <v>22210</v>
      </c>
      <c r="G98" s="27">
        <v>14490</v>
      </c>
      <c r="H98" s="27">
        <v>100</v>
      </c>
      <c r="I98" s="27">
        <v>0</v>
      </c>
      <c r="J98" s="29">
        <f t="shared" si="26"/>
        <v>100058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100058</v>
      </c>
    </row>
    <row r="99" spans="1:17" x14ac:dyDescent="0.3">
      <c r="A99" s="255"/>
      <c r="B99" s="255"/>
      <c r="C99" s="257"/>
      <c r="D99" s="36"/>
      <c r="E99" s="42">
        <v>54535.69</v>
      </c>
      <c r="F99" s="43">
        <v>19231.919999999998</v>
      </c>
      <c r="G99" s="43">
        <v>10581.2</v>
      </c>
      <c r="H99" s="43">
        <v>0</v>
      </c>
      <c r="I99" s="43"/>
      <c r="J99" s="34">
        <f t="shared" si="26"/>
        <v>84348.81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84348.81</v>
      </c>
    </row>
    <row r="100" spans="1:17" x14ac:dyDescent="0.3">
      <c r="A100" s="255" t="s">
        <v>89</v>
      </c>
      <c r="B100" s="255"/>
      <c r="C100" s="257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5"/>
      <c r="B101" s="255"/>
      <c r="C101" s="257"/>
      <c r="D101" s="36"/>
      <c r="E101" s="42"/>
      <c r="F101" s="43"/>
      <c r="G101" s="43">
        <v>350</v>
      </c>
      <c r="H101" s="43"/>
      <c r="I101" s="43"/>
      <c r="J101" s="34">
        <f t="shared" si="26"/>
        <v>350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350</v>
      </c>
    </row>
    <row r="102" spans="1:17" x14ac:dyDescent="0.3">
      <c r="A102" s="255" t="s">
        <v>91</v>
      </c>
      <c r="B102" s="255"/>
      <c r="C102" s="257" t="s">
        <v>255</v>
      </c>
      <c r="D102" s="36" t="s">
        <v>73</v>
      </c>
      <c r="E102" s="37">
        <v>16597</v>
      </c>
      <c r="F102" s="38">
        <v>5013</v>
      </c>
      <c r="G102" s="38">
        <v>2993</v>
      </c>
      <c r="H102" s="38">
        <v>173</v>
      </c>
      <c r="I102" s="38">
        <v>0</v>
      </c>
      <c r="J102" s="29">
        <f t="shared" si="26"/>
        <v>24776</v>
      </c>
      <c r="K102" s="44">
        <v>8702</v>
      </c>
      <c r="L102" s="38">
        <v>0</v>
      </c>
      <c r="M102" s="40">
        <f>SUM(K102:L102)</f>
        <v>8702</v>
      </c>
      <c r="N102" s="44">
        <v>0</v>
      </c>
      <c r="O102" s="38">
        <v>0</v>
      </c>
      <c r="P102" s="40">
        <f t="shared" si="28"/>
        <v>0</v>
      </c>
      <c r="Q102" s="41">
        <f t="shared" si="29"/>
        <v>33478</v>
      </c>
    </row>
    <row r="103" spans="1:17" x14ac:dyDescent="0.3">
      <c r="A103" s="255"/>
      <c r="B103" s="255"/>
      <c r="C103" s="257"/>
      <c r="D103" s="36"/>
      <c r="E103" s="42">
        <v>14887.06</v>
      </c>
      <c r="F103" s="43">
        <v>4497.3500000000004</v>
      </c>
      <c r="G103" s="43">
        <v>2896.43</v>
      </c>
      <c r="H103" s="43">
        <v>75.180000000000007</v>
      </c>
      <c r="I103" s="43"/>
      <c r="J103" s="34">
        <f t="shared" si="26"/>
        <v>22356.02</v>
      </c>
      <c r="K103" s="55">
        <v>0</v>
      </c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22356.02</v>
      </c>
    </row>
    <row r="104" spans="1:17" x14ac:dyDescent="0.3">
      <c r="A104" s="255" t="s">
        <v>92</v>
      </c>
      <c r="B104" s="255"/>
      <c r="C104" s="257" t="s">
        <v>93</v>
      </c>
      <c r="D104" s="36" t="s">
        <v>94</v>
      </c>
      <c r="E104" s="37">
        <v>0</v>
      </c>
      <c r="F104" s="38">
        <v>228</v>
      </c>
      <c r="G104" s="38">
        <v>889</v>
      </c>
      <c r="H104" s="38">
        <v>0</v>
      </c>
      <c r="I104" s="38">
        <v>0</v>
      </c>
      <c r="J104" s="29">
        <f t="shared" si="26"/>
        <v>1117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1117</v>
      </c>
    </row>
    <row r="105" spans="1:17" x14ac:dyDescent="0.3">
      <c r="A105" s="255"/>
      <c r="B105" s="255"/>
      <c r="C105" s="257"/>
      <c r="D105" s="36"/>
      <c r="E105" s="42"/>
      <c r="F105" s="43">
        <v>207.46</v>
      </c>
      <c r="G105" s="43">
        <v>321.61</v>
      </c>
      <c r="H105" s="43"/>
      <c r="I105" s="43"/>
      <c r="J105" s="34">
        <f t="shared" si="26"/>
        <v>529.07000000000005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529.07000000000005</v>
      </c>
    </row>
    <row r="106" spans="1:17" x14ac:dyDescent="0.3">
      <c r="A106" s="255" t="s">
        <v>95</v>
      </c>
      <c r="B106" s="255"/>
      <c r="C106" s="257" t="s">
        <v>96</v>
      </c>
      <c r="D106" s="36" t="s">
        <v>97</v>
      </c>
      <c r="E106" s="37">
        <v>0</v>
      </c>
      <c r="F106" s="38">
        <v>595</v>
      </c>
      <c r="G106" s="38">
        <v>17450</v>
      </c>
      <c r="H106" s="38">
        <v>0</v>
      </c>
      <c r="I106" s="38">
        <v>0</v>
      </c>
      <c r="J106" s="29">
        <f t="shared" si="26"/>
        <v>18045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18045</v>
      </c>
    </row>
    <row r="107" spans="1:17" ht="14.4" thickBot="1" x14ac:dyDescent="0.35">
      <c r="A107" s="255"/>
      <c r="B107" s="255"/>
      <c r="C107" s="257"/>
      <c r="D107" s="36"/>
      <c r="E107" s="51"/>
      <c r="F107" s="45">
        <v>532.91999999999996</v>
      </c>
      <c r="G107" s="45">
        <v>16641.66</v>
      </c>
      <c r="H107" s="45"/>
      <c r="I107" s="45"/>
      <c r="J107" s="24">
        <f t="shared" si="26"/>
        <v>17174.579999999998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17174.579999999998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1" t="s">
        <v>98</v>
      </c>
      <c r="B109" s="262"/>
      <c r="C109" s="265" t="s">
        <v>99</v>
      </c>
      <c r="D109" s="259"/>
      <c r="E109" s="16">
        <f>E111+E113</f>
        <v>0</v>
      </c>
      <c r="F109" s="17">
        <f t="shared" ref="E109:I110" si="30">F111+F113</f>
        <v>0</v>
      </c>
      <c r="G109" s="17">
        <f t="shared" si="30"/>
        <v>202027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202027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29900</v>
      </c>
      <c r="P109" s="19">
        <f t="shared" ref="P109:P114" si="33">SUM(N109:O109)</f>
        <v>29900</v>
      </c>
      <c r="Q109" s="20">
        <f t="shared" ref="Q109:Q114" si="34">P109+M109+J109</f>
        <v>774008</v>
      </c>
    </row>
    <row r="110" spans="1:17" ht="14.4" thickBot="1" x14ac:dyDescent="0.35">
      <c r="A110" s="263"/>
      <c r="B110" s="264"/>
      <c r="C110" s="266"/>
      <c r="D110" s="260"/>
      <c r="E110" s="21">
        <f t="shared" si="30"/>
        <v>0</v>
      </c>
      <c r="F110" s="22">
        <f t="shared" si="30"/>
        <v>0</v>
      </c>
      <c r="G110" s="22">
        <f t="shared" si="30"/>
        <v>182842.52</v>
      </c>
      <c r="H110" s="22">
        <f t="shared" si="30"/>
        <v>0</v>
      </c>
      <c r="I110" s="22">
        <f t="shared" si="30"/>
        <v>0</v>
      </c>
      <c r="J110" s="24">
        <f t="shared" si="31"/>
        <v>182842.52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5000</v>
      </c>
      <c r="P110" s="24">
        <f t="shared" si="33"/>
        <v>5000</v>
      </c>
      <c r="Q110" s="25">
        <f t="shared" si="34"/>
        <v>187842.52</v>
      </c>
    </row>
    <row r="111" spans="1:17" x14ac:dyDescent="0.3">
      <c r="A111" s="250" t="s">
        <v>100</v>
      </c>
      <c r="B111" s="250"/>
      <c r="C111" s="252" t="s">
        <v>101</v>
      </c>
      <c r="D111" s="49" t="s">
        <v>64</v>
      </c>
      <c r="E111" s="26">
        <v>0</v>
      </c>
      <c r="F111" s="27">
        <v>0</v>
      </c>
      <c r="G111" s="27">
        <v>194000</v>
      </c>
      <c r="H111" s="27">
        <v>0</v>
      </c>
      <c r="I111" s="27">
        <v>0</v>
      </c>
      <c r="J111" s="29">
        <f>SUM(E111:I111)</f>
        <v>194000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29900</v>
      </c>
      <c r="P111" s="29">
        <f t="shared" si="33"/>
        <v>29900</v>
      </c>
      <c r="Q111" s="30">
        <f t="shared" si="34"/>
        <v>765981</v>
      </c>
    </row>
    <row r="112" spans="1:17" x14ac:dyDescent="0.3">
      <c r="A112" s="255"/>
      <c r="B112" s="255"/>
      <c r="C112" s="257"/>
      <c r="D112" s="36"/>
      <c r="E112" s="42"/>
      <c r="F112" s="43"/>
      <c r="G112" s="43">
        <v>175573.41</v>
      </c>
      <c r="H112" s="43"/>
      <c r="I112" s="43"/>
      <c r="J112" s="34">
        <f t="shared" si="31"/>
        <v>175573.41</v>
      </c>
      <c r="K112" s="42">
        <v>0</v>
      </c>
      <c r="L112" s="43"/>
      <c r="M112" s="34">
        <f t="shared" si="32"/>
        <v>0</v>
      </c>
      <c r="N112" s="55"/>
      <c r="O112" s="43">
        <v>5000</v>
      </c>
      <c r="P112" s="34">
        <f t="shared" si="33"/>
        <v>5000</v>
      </c>
      <c r="Q112" s="35">
        <f t="shared" si="34"/>
        <v>180573.41</v>
      </c>
    </row>
    <row r="113" spans="1:17" x14ac:dyDescent="0.3">
      <c r="A113" s="255" t="s">
        <v>102</v>
      </c>
      <c r="B113" s="255"/>
      <c r="C113" s="257" t="s">
        <v>103</v>
      </c>
      <c r="D113" s="36" t="s">
        <v>104</v>
      </c>
      <c r="E113" s="37">
        <v>0</v>
      </c>
      <c r="F113" s="38">
        <v>0</v>
      </c>
      <c r="G113" s="38">
        <v>8027</v>
      </c>
      <c r="H113" s="38">
        <v>0</v>
      </c>
      <c r="I113" s="38">
        <v>0</v>
      </c>
      <c r="J113" s="29">
        <f>SUM(E113:I113)</f>
        <v>8027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8027</v>
      </c>
    </row>
    <row r="114" spans="1:17" ht="14.4" thickBot="1" x14ac:dyDescent="0.35">
      <c r="A114" s="256"/>
      <c r="B114" s="256"/>
      <c r="C114" s="258"/>
      <c r="D114" s="50"/>
      <c r="E114" s="51"/>
      <c r="F114" s="45"/>
      <c r="G114" s="45">
        <v>7269.11</v>
      </c>
      <c r="H114" s="45"/>
      <c r="I114" s="45"/>
      <c r="J114" s="24">
        <f t="shared" si="31"/>
        <v>7269.11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7269.11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1" t="s">
        <v>105</v>
      </c>
      <c r="B116" s="262"/>
      <c r="C116" s="265" t="s">
        <v>106</v>
      </c>
      <c r="D116" s="259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57450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59950</v>
      </c>
      <c r="K116" s="16">
        <f>K118+K120+K122+K124+K126+K128+K130+K132</f>
        <v>308968</v>
      </c>
      <c r="L116" s="17">
        <f>L118+L120+L122+L124+L126+L128+L132</f>
        <v>0</v>
      </c>
      <c r="M116" s="19">
        <f t="shared" ref="M116:M129" si="37">SUM(K116:L116)</f>
        <v>308968</v>
      </c>
      <c r="N116" s="52">
        <f>N118+N120+N122+N124+N126+N128+N132</f>
        <v>0</v>
      </c>
      <c r="O116" s="17">
        <f>O118+O120+O122+O124+O126+O128+O130+O132</f>
        <v>35866</v>
      </c>
      <c r="P116" s="19">
        <f t="shared" ref="P116:P133" si="38">SUM(N116:O116)</f>
        <v>35866</v>
      </c>
      <c r="Q116" s="20">
        <f>P116+M116+J116</f>
        <v>404784</v>
      </c>
    </row>
    <row r="117" spans="1:17" ht="14.4" thickBot="1" x14ac:dyDescent="0.35">
      <c r="A117" s="263"/>
      <c r="B117" s="264"/>
      <c r="C117" s="266"/>
      <c r="D117" s="260"/>
      <c r="E117" s="21">
        <f t="shared" si="35"/>
        <v>0</v>
      </c>
      <c r="F117" s="22">
        <f t="shared" si="35"/>
        <v>0</v>
      </c>
      <c r="G117" s="22">
        <f t="shared" si="35"/>
        <v>48620.45</v>
      </c>
      <c r="H117" s="22">
        <f t="shared" si="35"/>
        <v>0</v>
      </c>
      <c r="I117" s="22">
        <f t="shared" si="35"/>
        <v>2196.4699999999998</v>
      </c>
      <c r="J117" s="24">
        <f t="shared" si="36"/>
        <v>50816.92</v>
      </c>
      <c r="K117" s="21">
        <f>K119+K121+K123+K125+K127+K129+K131+K133</f>
        <v>143628.41</v>
      </c>
      <c r="L117" s="22">
        <f>L119+L121+L123+L125+L127+L129+L133</f>
        <v>0</v>
      </c>
      <c r="M117" s="24">
        <f t="shared" si="37"/>
        <v>143628.41</v>
      </c>
      <c r="N117" s="53">
        <f>N119+N121+N123+N125+N127+N129+N133</f>
        <v>0</v>
      </c>
      <c r="O117" s="22">
        <f>O119+O121+O123+O125+O127+O129+O131+O133</f>
        <v>15730</v>
      </c>
      <c r="P117" s="24">
        <f t="shared" si="38"/>
        <v>15730</v>
      </c>
      <c r="Q117" s="25">
        <f t="shared" ref="Q117:Q133" si="39">P117+M117+J117</f>
        <v>210175.33000000002</v>
      </c>
    </row>
    <row r="118" spans="1:17" x14ac:dyDescent="0.3">
      <c r="A118" s="248" t="s">
        <v>107</v>
      </c>
      <c r="B118" s="250"/>
      <c r="C118" s="252" t="s">
        <v>108</v>
      </c>
      <c r="D118" s="49" t="s">
        <v>109</v>
      </c>
      <c r="E118" s="26">
        <v>0</v>
      </c>
      <c r="F118" s="27">
        <v>0</v>
      </c>
      <c r="G118" s="27">
        <v>34900</v>
      </c>
      <c r="H118" s="27">
        <v>0</v>
      </c>
      <c r="I118" s="27">
        <v>0</v>
      </c>
      <c r="J118" s="29">
        <f t="shared" si="36"/>
        <v>34900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34900</v>
      </c>
    </row>
    <row r="119" spans="1:17" x14ac:dyDescent="0.3">
      <c r="A119" s="253"/>
      <c r="B119" s="255"/>
      <c r="C119" s="257"/>
      <c r="D119" s="36"/>
      <c r="E119" s="42"/>
      <c r="F119" s="43"/>
      <c r="G119" s="43">
        <v>29663.53</v>
      </c>
      <c r="H119" s="43"/>
      <c r="I119" s="43"/>
      <c r="J119" s="34">
        <f t="shared" si="36"/>
        <v>29663.53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29663.53</v>
      </c>
    </row>
    <row r="120" spans="1:17" x14ac:dyDescent="0.3">
      <c r="A120" s="248" t="s">
        <v>107</v>
      </c>
      <c r="B120" s="255"/>
      <c r="C120" s="257" t="s">
        <v>110</v>
      </c>
      <c r="D120" s="36" t="s">
        <v>64</v>
      </c>
      <c r="E120" s="37">
        <v>0</v>
      </c>
      <c r="F120" s="38">
        <v>0</v>
      </c>
      <c r="G120" s="38">
        <v>15850</v>
      </c>
      <c r="H120" s="38">
        <v>0</v>
      </c>
      <c r="I120" s="38">
        <v>0</v>
      </c>
      <c r="J120" s="29">
        <f t="shared" si="36"/>
        <v>15850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15850</v>
      </c>
    </row>
    <row r="121" spans="1:17" x14ac:dyDescent="0.3">
      <c r="A121" s="253"/>
      <c r="B121" s="255"/>
      <c r="C121" s="257"/>
      <c r="D121" s="36"/>
      <c r="E121" s="42"/>
      <c r="F121" s="43"/>
      <c r="G121" s="43">
        <v>12413.07</v>
      </c>
      <c r="H121" s="43"/>
      <c r="I121" s="43"/>
      <c r="J121" s="34">
        <f t="shared" si="36"/>
        <v>12413.07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12413.07</v>
      </c>
    </row>
    <row r="122" spans="1:17" x14ac:dyDescent="0.3">
      <c r="A122" s="253" t="s">
        <v>107</v>
      </c>
      <c r="B122" s="255"/>
      <c r="C122" s="257" t="s">
        <v>111</v>
      </c>
      <c r="D122" s="36" t="s">
        <v>104</v>
      </c>
      <c r="E122" s="37">
        <v>0</v>
      </c>
      <c r="F122" s="38">
        <v>0</v>
      </c>
      <c r="G122" s="38">
        <v>6200</v>
      </c>
      <c r="H122" s="38">
        <v>0</v>
      </c>
      <c r="I122" s="38">
        <v>0</v>
      </c>
      <c r="J122" s="29">
        <f t="shared" si="36"/>
        <v>6200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6200</v>
      </c>
    </row>
    <row r="123" spans="1:17" x14ac:dyDescent="0.3">
      <c r="A123" s="253"/>
      <c r="B123" s="255"/>
      <c r="C123" s="257"/>
      <c r="D123" s="36"/>
      <c r="E123" s="42"/>
      <c r="F123" s="43"/>
      <c r="G123" s="43">
        <v>6043.85</v>
      </c>
      <c r="H123" s="43"/>
      <c r="I123" s="43"/>
      <c r="J123" s="34">
        <f t="shared" si="36"/>
        <v>6043.85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6043.85</v>
      </c>
    </row>
    <row r="124" spans="1:17" x14ac:dyDescent="0.3">
      <c r="A124" s="253" t="s">
        <v>107</v>
      </c>
      <c r="B124" s="255"/>
      <c r="C124" s="257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3"/>
      <c r="B125" s="255"/>
      <c r="C125" s="257"/>
      <c r="D125" s="36"/>
      <c r="E125" s="42"/>
      <c r="F125" s="43"/>
      <c r="G125" s="43">
        <v>500</v>
      </c>
      <c r="H125" s="43"/>
      <c r="I125" s="43"/>
      <c r="J125" s="34">
        <f t="shared" si="36"/>
        <v>500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500</v>
      </c>
    </row>
    <row r="126" spans="1:17" x14ac:dyDescent="0.3">
      <c r="A126" s="247" t="s">
        <v>113</v>
      </c>
      <c r="B126" s="249"/>
      <c r="C126" s="251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48"/>
      <c r="B127" s="250"/>
      <c r="C127" s="252"/>
      <c r="D127" s="36"/>
      <c r="E127" s="42"/>
      <c r="F127" s="43"/>
      <c r="G127" s="43"/>
      <c r="H127" s="43"/>
      <c r="I127" s="43">
        <v>2196.4699999999998</v>
      </c>
      <c r="J127" s="34">
        <f t="shared" si="36"/>
        <v>2196.4699999999998</v>
      </c>
      <c r="K127" s="42"/>
      <c r="L127" s="43"/>
      <c r="M127" s="34">
        <f t="shared" si="37"/>
        <v>0</v>
      </c>
      <c r="N127" s="55"/>
      <c r="O127" s="43">
        <v>15730</v>
      </c>
      <c r="P127" s="34">
        <f t="shared" si="38"/>
        <v>15730</v>
      </c>
      <c r="Q127" s="35">
        <f t="shared" si="39"/>
        <v>17926.47</v>
      </c>
    </row>
    <row r="128" spans="1:17" x14ac:dyDescent="0.3">
      <c r="A128" s="247" t="s">
        <v>113</v>
      </c>
      <c r="B128" s="249"/>
      <c r="C128" s="251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209">
        <v>85500</v>
      </c>
      <c r="L128" s="38">
        <v>0</v>
      </c>
      <c r="M128" s="40">
        <f>SUM(K128:L128)</f>
        <v>85500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85500</v>
      </c>
    </row>
    <row r="129" spans="1:17" x14ac:dyDescent="0.3">
      <c r="A129" s="248"/>
      <c r="B129" s="250"/>
      <c r="C129" s="252"/>
      <c r="D129" s="36"/>
      <c r="E129" s="42"/>
      <c r="F129" s="43"/>
      <c r="G129" s="43"/>
      <c r="H129" s="43"/>
      <c r="I129" s="43"/>
      <c r="J129" s="34">
        <f t="shared" si="36"/>
        <v>0</v>
      </c>
      <c r="K129" s="214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47" t="s">
        <v>113</v>
      </c>
      <c r="B130" s="249"/>
      <c r="C130" s="251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209">
        <v>85968</v>
      </c>
      <c r="L130" s="38">
        <v>0</v>
      </c>
      <c r="M130" s="40">
        <f>SUM(K130:L130)</f>
        <v>85968</v>
      </c>
      <c r="N130" s="44">
        <v>0</v>
      </c>
      <c r="O130" s="38">
        <v>0</v>
      </c>
      <c r="P130" s="40">
        <f>SUM(N130:O130)</f>
        <v>0</v>
      </c>
      <c r="Q130" s="41">
        <f t="shared" si="39"/>
        <v>85968</v>
      </c>
    </row>
    <row r="131" spans="1:17" x14ac:dyDescent="0.3">
      <c r="A131" s="248"/>
      <c r="B131" s="250"/>
      <c r="C131" s="252"/>
      <c r="D131" s="36"/>
      <c r="E131" s="42"/>
      <c r="F131" s="43"/>
      <c r="G131" s="43"/>
      <c r="H131" s="43"/>
      <c r="I131" s="43"/>
      <c r="J131" s="34">
        <f>SUM(E131:I131)</f>
        <v>0</v>
      </c>
      <c r="K131" s="214">
        <v>85736.13</v>
      </c>
      <c r="L131" s="43"/>
      <c r="M131" s="34">
        <f>SUM(K131:L131)</f>
        <v>85736.13</v>
      </c>
      <c r="N131" s="55"/>
      <c r="O131" s="43"/>
      <c r="P131" s="34">
        <f>SUM(N131:O131)</f>
        <v>0</v>
      </c>
      <c r="Q131" s="35">
        <f t="shared" si="39"/>
        <v>85736.13</v>
      </c>
    </row>
    <row r="132" spans="1:17" x14ac:dyDescent="0.3">
      <c r="A132" s="253" t="s">
        <v>113</v>
      </c>
      <c r="B132" s="255"/>
      <c r="C132" s="257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209">
        <v>137500</v>
      </c>
      <c r="L132" s="38">
        <v>0</v>
      </c>
      <c r="M132" s="40">
        <f>SUM(K132:L132)</f>
        <v>137500</v>
      </c>
      <c r="N132" s="44">
        <v>0</v>
      </c>
      <c r="O132" s="38">
        <v>18706</v>
      </c>
      <c r="P132" s="40">
        <f t="shared" si="38"/>
        <v>18706</v>
      </c>
      <c r="Q132" s="41">
        <f t="shared" si="39"/>
        <v>156206</v>
      </c>
    </row>
    <row r="133" spans="1:17" ht="14.4" thickBot="1" x14ac:dyDescent="0.35">
      <c r="A133" s="254"/>
      <c r="B133" s="256"/>
      <c r="C133" s="258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57892.28</v>
      </c>
      <c r="L133" s="45"/>
      <c r="M133" s="24">
        <f>SUM(K133:L133)</f>
        <v>57892.28</v>
      </c>
      <c r="N133" s="56"/>
      <c r="O133" s="45">
        <v>0</v>
      </c>
      <c r="P133" s="24">
        <f t="shared" si="38"/>
        <v>0</v>
      </c>
      <c r="Q133" s="25">
        <f t="shared" si="39"/>
        <v>57892.28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1" t="s">
        <v>116</v>
      </c>
      <c r="B135" s="262"/>
      <c r="C135" s="265" t="s">
        <v>117</v>
      </c>
      <c r="D135" s="259"/>
      <c r="E135" s="16">
        <f t="shared" ref="E135:I136" si="40">E137+E139+E141+E143+E145</f>
        <v>192584</v>
      </c>
      <c r="F135" s="17">
        <f t="shared" si="40"/>
        <v>66651</v>
      </c>
      <c r="G135" s="17">
        <f t="shared" si="40"/>
        <v>63308</v>
      </c>
      <c r="H135" s="17">
        <f t="shared" si="40"/>
        <v>966</v>
      </c>
      <c r="I135" s="17">
        <f t="shared" si="40"/>
        <v>0</v>
      </c>
      <c r="J135" s="18">
        <f t="shared" ref="J135:J146" si="41">SUM(E135:I135)</f>
        <v>323509</v>
      </c>
      <c r="K135" s="16">
        <f>K137+K139+K141+K143+K145</f>
        <v>2580</v>
      </c>
      <c r="L135" s="17">
        <f>L137+L139+L141+L143+L145</f>
        <v>0</v>
      </c>
      <c r="M135" s="19">
        <f t="shared" ref="M135:M146" si="42">SUM(K135:L135)</f>
        <v>2580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326089</v>
      </c>
    </row>
    <row r="136" spans="1:17" x14ac:dyDescent="0.3">
      <c r="A136" s="270"/>
      <c r="B136" s="271"/>
      <c r="C136" s="272"/>
      <c r="D136" s="268"/>
      <c r="E136" s="31">
        <f t="shared" si="40"/>
        <v>171085.4</v>
      </c>
      <c r="F136" s="32">
        <f t="shared" si="40"/>
        <v>58809.55</v>
      </c>
      <c r="G136" s="32">
        <f t="shared" si="40"/>
        <v>58622.04</v>
      </c>
      <c r="H136" s="32">
        <f t="shared" si="40"/>
        <v>419.53999999999996</v>
      </c>
      <c r="I136" s="32">
        <f t="shared" si="40"/>
        <v>0</v>
      </c>
      <c r="J136" s="33">
        <f t="shared" si="41"/>
        <v>288936.52999999997</v>
      </c>
      <c r="K136" s="31">
        <f>K138+K140+K142+K144+K146</f>
        <v>2580</v>
      </c>
      <c r="L136" s="32">
        <f>L138+L140+L142+L144+L146</f>
        <v>0</v>
      </c>
      <c r="M136" s="34">
        <f t="shared" si="42"/>
        <v>2580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291516.52999999997</v>
      </c>
    </row>
    <row r="137" spans="1:17" x14ac:dyDescent="0.3">
      <c r="A137" s="248" t="s">
        <v>118</v>
      </c>
      <c r="B137" s="250"/>
      <c r="C137" s="252" t="s">
        <v>119</v>
      </c>
      <c r="D137" s="49" t="s">
        <v>120</v>
      </c>
      <c r="E137" s="26">
        <v>176963</v>
      </c>
      <c r="F137" s="27">
        <v>61918</v>
      </c>
      <c r="G137" s="27">
        <v>54980</v>
      </c>
      <c r="H137" s="27">
        <v>628</v>
      </c>
      <c r="I137" s="27">
        <v>0</v>
      </c>
      <c r="J137" s="29">
        <f t="shared" si="41"/>
        <v>294489</v>
      </c>
      <c r="K137" s="198">
        <v>2580</v>
      </c>
      <c r="L137" s="27">
        <v>0</v>
      </c>
      <c r="M137" s="29">
        <f>SUM(K137:L137)</f>
        <v>2580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297069</v>
      </c>
    </row>
    <row r="138" spans="1:17" x14ac:dyDescent="0.3">
      <c r="A138" s="253"/>
      <c r="B138" s="255"/>
      <c r="C138" s="257"/>
      <c r="D138" s="36"/>
      <c r="E138" s="42">
        <v>157736.01999999999</v>
      </c>
      <c r="F138" s="43">
        <v>54671.33</v>
      </c>
      <c r="G138" s="43">
        <v>51696.480000000003</v>
      </c>
      <c r="H138" s="43">
        <v>236.13</v>
      </c>
      <c r="I138" s="43"/>
      <c r="J138" s="34">
        <f t="shared" si="41"/>
        <v>264339.95999999996</v>
      </c>
      <c r="K138" s="214">
        <v>2580</v>
      </c>
      <c r="L138" s="43"/>
      <c r="M138" s="34">
        <f t="shared" si="42"/>
        <v>2580</v>
      </c>
      <c r="N138" s="55"/>
      <c r="O138" s="43"/>
      <c r="P138" s="34">
        <f t="shared" si="43"/>
        <v>0</v>
      </c>
      <c r="Q138" s="35">
        <f t="shared" si="44"/>
        <v>266919.95999999996</v>
      </c>
    </row>
    <row r="139" spans="1:17" x14ac:dyDescent="0.3">
      <c r="A139" s="247" t="s">
        <v>121</v>
      </c>
      <c r="B139" s="249"/>
      <c r="C139" s="251" t="s">
        <v>313</v>
      </c>
      <c r="D139" s="289"/>
      <c r="E139" s="37">
        <v>0</v>
      </c>
      <c r="F139" s="38">
        <v>0</v>
      </c>
      <c r="G139" s="38">
        <v>318</v>
      </c>
      <c r="H139" s="38">
        <v>0</v>
      </c>
      <c r="I139" s="38">
        <v>0</v>
      </c>
      <c r="J139" s="28">
        <f t="shared" si="41"/>
        <v>318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318</v>
      </c>
    </row>
    <row r="140" spans="1:17" x14ac:dyDescent="0.3">
      <c r="A140" s="248"/>
      <c r="B140" s="250"/>
      <c r="C140" s="252"/>
      <c r="D140" s="290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x14ac:dyDescent="0.3">
      <c r="A141" s="253" t="s">
        <v>122</v>
      </c>
      <c r="B141" s="255"/>
      <c r="C141" s="257" t="s">
        <v>301</v>
      </c>
      <c r="D141" s="268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3"/>
      <c r="B142" s="255"/>
      <c r="C142" s="257"/>
      <c r="D142" s="268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3" t="s">
        <v>123</v>
      </c>
      <c r="B143" s="255"/>
      <c r="C143" s="257" t="s">
        <v>300</v>
      </c>
      <c r="D143" s="268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1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0</v>
      </c>
    </row>
    <row r="144" spans="1:17" ht="14.4" thickBot="1" x14ac:dyDescent="0.35">
      <c r="A144" s="254"/>
      <c r="B144" s="256"/>
      <c r="C144" s="258"/>
      <c r="D144" s="268"/>
      <c r="E144" s="42"/>
      <c r="F144" s="43"/>
      <c r="G144" s="43"/>
      <c r="H144" s="43"/>
      <c r="I144" s="43"/>
      <c r="J144" s="33">
        <f t="shared" si="41"/>
        <v>0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0</v>
      </c>
    </row>
    <row r="145" spans="1:17" x14ac:dyDescent="0.3">
      <c r="A145" s="253" t="s">
        <v>123</v>
      </c>
      <c r="B145" s="255"/>
      <c r="C145" s="257" t="s">
        <v>124</v>
      </c>
      <c r="D145" s="36" t="s">
        <v>125</v>
      </c>
      <c r="E145" s="209">
        <v>15621</v>
      </c>
      <c r="F145" s="210">
        <v>4733</v>
      </c>
      <c r="G145" s="210">
        <v>8010</v>
      </c>
      <c r="H145" s="210">
        <v>188</v>
      </c>
      <c r="I145" s="38">
        <v>0</v>
      </c>
      <c r="J145" s="28">
        <f t="shared" si="41"/>
        <v>28552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28552</v>
      </c>
    </row>
    <row r="146" spans="1:17" ht="14.4" thickBot="1" x14ac:dyDescent="0.35">
      <c r="A146" s="254"/>
      <c r="B146" s="256"/>
      <c r="C146" s="258"/>
      <c r="D146" s="50"/>
      <c r="E146" s="51">
        <v>13349.38</v>
      </c>
      <c r="F146" s="45">
        <v>4138.22</v>
      </c>
      <c r="G146" s="45">
        <v>6629.56</v>
      </c>
      <c r="H146" s="45">
        <v>183.41</v>
      </c>
      <c r="I146" s="45"/>
      <c r="J146" s="23">
        <f t="shared" si="41"/>
        <v>24300.57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24300.57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1" t="s">
        <v>126</v>
      </c>
      <c r="B148" s="262"/>
      <c r="C148" s="265" t="s">
        <v>127</v>
      </c>
      <c r="D148" s="291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184000</v>
      </c>
      <c r="I148" s="17">
        <f>I150+I152+I154+I156</f>
        <v>0</v>
      </c>
      <c r="J148" s="19">
        <f>SUM(E148:I148)</f>
        <v>235513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235513</v>
      </c>
    </row>
    <row r="149" spans="1:17" ht="14.4" thickBot="1" x14ac:dyDescent="0.35">
      <c r="A149" s="263"/>
      <c r="B149" s="264"/>
      <c r="C149" s="266"/>
      <c r="D149" s="292"/>
      <c r="E149" s="21">
        <f t="shared" si="45"/>
        <v>0</v>
      </c>
      <c r="F149" s="22">
        <f t="shared" si="45"/>
        <v>0</v>
      </c>
      <c r="G149" s="22">
        <f t="shared" si="45"/>
        <v>50160.08</v>
      </c>
      <c r="H149" s="22">
        <f t="shared" si="45"/>
        <v>180850</v>
      </c>
      <c r="I149" s="22">
        <f>I151+I153+I155+I157</f>
        <v>0</v>
      </c>
      <c r="J149" s="24">
        <f>SUM(E149:I149)</f>
        <v>231010.08000000002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231010.08000000002</v>
      </c>
    </row>
    <row r="150" spans="1:17" x14ac:dyDescent="0.3">
      <c r="A150" s="248" t="s">
        <v>128</v>
      </c>
      <c r="B150" s="250"/>
      <c r="C150" s="252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7" x14ac:dyDescent="0.3">
      <c r="A151" s="253"/>
      <c r="B151" s="255"/>
      <c r="C151" s="257"/>
      <c r="D151" s="59"/>
      <c r="E151" s="42"/>
      <c r="F151" s="43"/>
      <c r="G151" s="43"/>
      <c r="H151" s="43">
        <v>162000</v>
      </c>
      <c r="I151" s="43"/>
      <c r="J151" s="34">
        <f t="shared" si="48"/>
        <v>162000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162000</v>
      </c>
    </row>
    <row r="152" spans="1:17" x14ac:dyDescent="0.3">
      <c r="A152" s="253" t="s">
        <v>128</v>
      </c>
      <c r="B152" s="255"/>
      <c r="C152" s="257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1500</v>
      </c>
      <c r="I152" s="38">
        <v>0</v>
      </c>
      <c r="J152" s="29">
        <f t="shared" si="48"/>
        <v>1500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1500</v>
      </c>
    </row>
    <row r="153" spans="1:17" x14ac:dyDescent="0.3">
      <c r="A153" s="253"/>
      <c r="B153" s="255"/>
      <c r="C153" s="257"/>
      <c r="D153" s="59"/>
      <c r="E153" s="42"/>
      <c r="F153" s="43"/>
      <c r="G153" s="43"/>
      <c r="H153" s="43">
        <v>1350</v>
      </c>
      <c r="I153" s="43"/>
      <c r="J153" s="34">
        <f t="shared" si="48"/>
        <v>1350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1350</v>
      </c>
    </row>
    <row r="154" spans="1:17" x14ac:dyDescent="0.3">
      <c r="A154" s="253" t="s">
        <v>132</v>
      </c>
      <c r="B154" s="255"/>
      <c r="C154" s="257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7" x14ac:dyDescent="0.3">
      <c r="A155" s="253"/>
      <c r="B155" s="255"/>
      <c r="C155" s="257"/>
      <c r="D155" s="59"/>
      <c r="E155" s="42"/>
      <c r="F155" s="43"/>
      <c r="G155" s="43">
        <v>50160.08</v>
      </c>
      <c r="H155" s="43">
        <v>17500</v>
      </c>
      <c r="I155" s="43"/>
      <c r="J155" s="34">
        <f>SUM(E155:I155)</f>
        <v>67660.08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67660.08</v>
      </c>
    </row>
    <row r="156" spans="1:17" hidden="1" x14ac:dyDescent="0.3">
      <c r="A156" s="253" t="s">
        <v>134</v>
      </c>
      <c r="B156" s="255"/>
      <c r="C156" s="257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hidden="1" thickBot="1" x14ac:dyDescent="0.35">
      <c r="A157" s="254"/>
      <c r="B157" s="256"/>
      <c r="C157" s="258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1" t="s">
        <v>136</v>
      </c>
      <c r="B159" s="262"/>
      <c r="C159" s="265" t="s">
        <v>137</v>
      </c>
      <c r="D159" s="259"/>
      <c r="E159" s="16">
        <f t="shared" ref="E159:I160" si="50">E161+E163+E165+E167+E169+E171+E173++E175+E177+E179+E181+E183+E185+E187</f>
        <v>0</v>
      </c>
      <c r="F159" s="17">
        <f t="shared" si="50"/>
        <v>1995</v>
      </c>
      <c r="G159" s="17">
        <f t="shared" si="50"/>
        <v>106247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108242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111242</v>
      </c>
    </row>
    <row r="160" spans="1:17" x14ac:dyDescent="0.3">
      <c r="A160" s="270"/>
      <c r="B160" s="271"/>
      <c r="C160" s="272"/>
      <c r="D160" s="268"/>
      <c r="E160" s="31">
        <f t="shared" si="50"/>
        <v>0</v>
      </c>
      <c r="F160" s="32">
        <f t="shared" si="50"/>
        <v>1135.5899999999999</v>
      </c>
      <c r="G160" s="32">
        <f t="shared" si="50"/>
        <v>89919.14</v>
      </c>
      <c r="H160" s="32">
        <f t="shared" si="50"/>
        <v>0</v>
      </c>
      <c r="I160" s="32">
        <f t="shared" si="50"/>
        <v>0</v>
      </c>
      <c r="J160" s="34">
        <f>SUM(E160:I160)</f>
        <v>91054.73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93229.12999999999</v>
      </c>
    </row>
    <row r="161" spans="1:17" x14ac:dyDescent="0.3">
      <c r="A161" s="248" t="s">
        <v>138</v>
      </c>
      <c r="B161" s="250"/>
      <c r="C161" s="252" t="s">
        <v>258</v>
      </c>
      <c r="D161" s="49" t="s">
        <v>21</v>
      </c>
      <c r="E161" s="26">
        <v>0</v>
      </c>
      <c r="F161" s="27">
        <v>1995</v>
      </c>
      <c r="G161" s="27">
        <v>0</v>
      </c>
      <c r="H161" s="27">
        <v>0</v>
      </c>
      <c r="I161" s="27">
        <v>0</v>
      </c>
      <c r="J161" s="29">
        <f t="shared" si="51"/>
        <v>1995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1995</v>
      </c>
    </row>
    <row r="162" spans="1:17" x14ac:dyDescent="0.3">
      <c r="A162" s="253"/>
      <c r="B162" s="255"/>
      <c r="C162" s="257"/>
      <c r="D162" s="36"/>
      <c r="E162" s="42"/>
      <c r="F162" s="43">
        <v>1135.5899999999999</v>
      </c>
      <c r="G162" s="43"/>
      <c r="H162" s="43"/>
      <c r="I162" s="43"/>
      <c r="J162" s="34">
        <f t="shared" si="51"/>
        <v>1135.5899999999999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1135.5899999999999</v>
      </c>
    </row>
    <row r="163" spans="1:17" x14ac:dyDescent="0.3">
      <c r="A163" s="253" t="s">
        <v>138</v>
      </c>
      <c r="B163" s="255"/>
      <c r="C163" s="257" t="s">
        <v>259</v>
      </c>
      <c r="D163" s="36" t="s">
        <v>23</v>
      </c>
      <c r="E163" s="37">
        <v>0</v>
      </c>
      <c r="F163" s="38">
        <v>0</v>
      </c>
      <c r="G163" s="38">
        <v>46100</v>
      </c>
      <c r="H163" s="38">
        <v>0</v>
      </c>
      <c r="I163" s="38">
        <v>0</v>
      </c>
      <c r="J163" s="29">
        <f t="shared" si="51"/>
        <v>46100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46100</v>
      </c>
    </row>
    <row r="164" spans="1:17" x14ac:dyDescent="0.3">
      <c r="A164" s="253"/>
      <c r="B164" s="255"/>
      <c r="C164" s="257"/>
      <c r="D164" s="36"/>
      <c r="E164" s="42"/>
      <c r="F164" s="43"/>
      <c r="G164" s="43">
        <v>34928.47</v>
      </c>
      <c r="H164" s="43"/>
      <c r="I164" s="43"/>
      <c r="J164" s="34">
        <f t="shared" si="51"/>
        <v>34928.47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34928.47</v>
      </c>
    </row>
    <row r="165" spans="1:17" x14ac:dyDescent="0.3">
      <c r="A165" s="253" t="s">
        <v>138</v>
      </c>
      <c r="B165" s="255"/>
      <c r="C165" s="257" t="s">
        <v>260</v>
      </c>
      <c r="D165" s="268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3"/>
      <c r="B166" s="255"/>
      <c r="C166" s="257"/>
      <c r="D166" s="268"/>
      <c r="E166" s="42"/>
      <c r="F166" s="43"/>
      <c r="G166" s="43">
        <v>5255.03</v>
      </c>
      <c r="H166" s="43"/>
      <c r="I166" s="43"/>
      <c r="J166" s="34">
        <f t="shared" si="51"/>
        <v>5255.03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5255.03</v>
      </c>
    </row>
    <row r="167" spans="1:17" x14ac:dyDescent="0.3">
      <c r="A167" s="253" t="s">
        <v>138</v>
      </c>
      <c r="B167" s="255"/>
      <c r="C167" s="257" t="s">
        <v>264</v>
      </c>
      <c r="D167" s="268"/>
      <c r="E167" s="37">
        <v>0</v>
      </c>
      <c r="F167" s="38">
        <v>0</v>
      </c>
      <c r="G167" s="38">
        <v>1500</v>
      </c>
      <c r="H167" s="38">
        <v>0</v>
      </c>
      <c r="I167" s="38">
        <v>0</v>
      </c>
      <c r="J167" s="29">
        <f t="shared" si="51"/>
        <v>1500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1500</v>
      </c>
    </row>
    <row r="168" spans="1:17" x14ac:dyDescent="0.3">
      <c r="A168" s="253"/>
      <c r="B168" s="255"/>
      <c r="C168" s="257"/>
      <c r="D168" s="268"/>
      <c r="E168" s="42"/>
      <c r="F168" s="43"/>
      <c r="G168" s="43">
        <v>712.59</v>
      </c>
      <c r="H168" s="43"/>
      <c r="I168" s="43"/>
      <c r="J168" s="34">
        <f t="shared" si="51"/>
        <v>712.59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712.59</v>
      </c>
    </row>
    <row r="169" spans="1:17" x14ac:dyDescent="0.3">
      <c r="A169" s="253" t="s">
        <v>138</v>
      </c>
      <c r="B169" s="255"/>
      <c r="C169" s="257" t="s">
        <v>302</v>
      </c>
      <c r="D169" s="268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3"/>
      <c r="B170" s="255"/>
      <c r="C170" s="257"/>
      <c r="D170" s="268"/>
      <c r="E170" s="42"/>
      <c r="F170" s="43"/>
      <c r="G170" s="43">
        <v>646</v>
      </c>
      <c r="H170" s="43"/>
      <c r="I170" s="43"/>
      <c r="J170" s="34">
        <f t="shared" si="51"/>
        <v>646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646</v>
      </c>
    </row>
    <row r="171" spans="1:17" x14ac:dyDescent="0.3">
      <c r="A171" s="253" t="s">
        <v>138</v>
      </c>
      <c r="B171" s="255"/>
      <c r="C171" s="257" t="s">
        <v>303</v>
      </c>
      <c r="D171" s="268"/>
      <c r="E171" s="37">
        <v>0</v>
      </c>
      <c r="F171" s="38">
        <v>0</v>
      </c>
      <c r="G171" s="210">
        <v>38757</v>
      </c>
      <c r="H171" s="38">
        <v>0</v>
      </c>
      <c r="I171" s="38">
        <v>0</v>
      </c>
      <c r="J171" s="29">
        <f t="shared" si="51"/>
        <v>38757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41757</v>
      </c>
    </row>
    <row r="172" spans="1:17" x14ac:dyDescent="0.3">
      <c r="A172" s="253"/>
      <c r="B172" s="255"/>
      <c r="C172" s="257"/>
      <c r="D172" s="268"/>
      <c r="E172" s="42"/>
      <c r="F172" s="43"/>
      <c r="G172" s="43">
        <v>40063.97</v>
      </c>
      <c r="H172" s="43"/>
      <c r="I172" s="43"/>
      <c r="J172" s="34">
        <f t="shared" si="51"/>
        <v>40063.97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42238.37</v>
      </c>
    </row>
    <row r="173" spans="1:17" x14ac:dyDescent="0.3">
      <c r="A173" s="253" t="s">
        <v>138</v>
      </c>
      <c r="B173" s="255"/>
      <c r="C173" s="257" t="s">
        <v>262</v>
      </c>
      <c r="D173" s="268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3"/>
      <c r="B174" s="255"/>
      <c r="C174" s="257"/>
      <c r="D174" s="268"/>
      <c r="E174" s="42"/>
      <c r="F174" s="43"/>
      <c r="G174" s="43">
        <v>3208.06</v>
      </c>
      <c r="H174" s="43"/>
      <c r="I174" s="43"/>
      <c r="J174" s="34">
        <f t="shared" si="51"/>
        <v>3208.06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3208.06</v>
      </c>
    </row>
    <row r="175" spans="1:17" x14ac:dyDescent="0.3">
      <c r="A175" s="253" t="s">
        <v>138</v>
      </c>
      <c r="B175" s="255"/>
      <c r="C175" s="257" t="s">
        <v>216</v>
      </c>
      <c r="D175" s="268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5">SUM(N175:O175)</f>
        <v>0</v>
      </c>
      <c r="Q175" s="41">
        <f t="shared" si="53"/>
        <v>150</v>
      </c>
    </row>
    <row r="176" spans="1:17" x14ac:dyDescent="0.3">
      <c r="A176" s="253"/>
      <c r="B176" s="255"/>
      <c r="C176" s="257"/>
      <c r="D176" s="268"/>
      <c r="E176" s="42"/>
      <c r="F176" s="43"/>
      <c r="G176" s="43">
        <v>133.16</v>
      </c>
      <c r="H176" s="43"/>
      <c r="I176" s="43"/>
      <c r="J176" s="34">
        <f t="shared" si="51"/>
        <v>133.16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133.16</v>
      </c>
    </row>
    <row r="177" spans="1:17" x14ac:dyDescent="0.3">
      <c r="A177" s="253" t="s">
        <v>261</v>
      </c>
      <c r="B177" s="255"/>
      <c r="C177" s="257" t="s">
        <v>139</v>
      </c>
      <c r="D177" s="268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17" x14ac:dyDescent="0.3">
      <c r="A178" s="253"/>
      <c r="B178" s="255"/>
      <c r="C178" s="257"/>
      <c r="D178" s="268"/>
      <c r="E178" s="42"/>
      <c r="F178" s="43"/>
      <c r="G178" s="43">
        <v>800</v>
      </c>
      <c r="H178" s="43"/>
      <c r="I178" s="43"/>
      <c r="J178" s="34">
        <f t="shared" si="51"/>
        <v>800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800</v>
      </c>
    </row>
    <row r="179" spans="1:17" x14ac:dyDescent="0.3">
      <c r="A179" s="253" t="s">
        <v>138</v>
      </c>
      <c r="B179" s="255"/>
      <c r="C179" s="257" t="s">
        <v>263</v>
      </c>
      <c r="D179" s="268"/>
      <c r="E179" s="37">
        <v>0</v>
      </c>
      <c r="F179" s="38">
        <v>0</v>
      </c>
      <c r="G179" s="38">
        <v>1000</v>
      </c>
      <c r="H179" s="38">
        <v>0</v>
      </c>
      <c r="I179" s="38">
        <v>0</v>
      </c>
      <c r="J179" s="29">
        <f t="shared" si="56"/>
        <v>1000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1000</v>
      </c>
    </row>
    <row r="180" spans="1:17" x14ac:dyDescent="0.3">
      <c r="A180" s="253"/>
      <c r="B180" s="255"/>
      <c r="C180" s="257"/>
      <c r="D180" s="268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1000</v>
      </c>
    </row>
    <row r="181" spans="1:17" x14ac:dyDescent="0.3">
      <c r="A181" s="253" t="s">
        <v>261</v>
      </c>
      <c r="B181" s="255"/>
      <c r="C181" s="257" t="s">
        <v>229</v>
      </c>
      <c r="D181" s="268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17" x14ac:dyDescent="0.3">
      <c r="A182" s="253"/>
      <c r="B182" s="255"/>
      <c r="C182" s="257"/>
      <c r="D182" s="268"/>
      <c r="E182" s="42"/>
      <c r="F182" s="43"/>
      <c r="G182" s="43">
        <v>332.16</v>
      </c>
      <c r="H182" s="43"/>
      <c r="I182" s="43"/>
      <c r="J182" s="34">
        <f t="shared" si="51"/>
        <v>332.16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332.16</v>
      </c>
    </row>
    <row r="183" spans="1:17" x14ac:dyDescent="0.3">
      <c r="A183" s="253" t="s">
        <v>292</v>
      </c>
      <c r="B183" s="255"/>
      <c r="C183" s="257" t="s">
        <v>293</v>
      </c>
      <c r="D183" s="268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17" x14ac:dyDescent="0.3">
      <c r="A184" s="253"/>
      <c r="B184" s="255"/>
      <c r="C184" s="257"/>
      <c r="D184" s="268"/>
      <c r="E184" s="42"/>
      <c r="F184" s="43"/>
      <c r="G184" s="43">
        <v>2839.7</v>
      </c>
      <c r="H184" s="43"/>
      <c r="I184" s="43"/>
      <c r="J184" s="34">
        <f t="shared" si="51"/>
        <v>2839.7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2839.7</v>
      </c>
    </row>
    <row r="185" spans="1:17" hidden="1" x14ac:dyDescent="0.3">
      <c r="A185" s="253"/>
      <c r="B185" s="255"/>
      <c r="C185" s="257"/>
      <c r="D185" s="268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5"/>
        <v>0</v>
      </c>
      <c r="Q185" s="41">
        <f t="shared" si="53"/>
        <v>0</v>
      </c>
    </row>
    <row r="186" spans="1:17" hidden="1" x14ac:dyDescent="0.3">
      <c r="A186" s="253"/>
      <c r="B186" s="255"/>
      <c r="C186" s="257"/>
      <c r="D186" s="268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5"/>
        <v>0</v>
      </c>
      <c r="Q186" s="35">
        <f t="shared" si="53"/>
        <v>0</v>
      </c>
    </row>
    <row r="187" spans="1:17" x14ac:dyDescent="0.3">
      <c r="A187" s="253" t="s">
        <v>314</v>
      </c>
      <c r="B187" s="255"/>
      <c r="C187" s="257" t="s">
        <v>315</v>
      </c>
      <c r="D187" s="268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5"/>
        <v>0</v>
      </c>
      <c r="Q187" s="41">
        <f t="shared" si="53"/>
        <v>0</v>
      </c>
    </row>
    <row r="188" spans="1:17" ht="14.4" thickBot="1" x14ac:dyDescent="0.35">
      <c r="A188" s="254"/>
      <c r="B188" s="256"/>
      <c r="C188" s="258"/>
      <c r="D188" s="260"/>
      <c r="E188" s="51"/>
      <c r="F188" s="45"/>
      <c r="G188" s="45"/>
      <c r="H188" s="45"/>
      <c r="I188" s="45"/>
      <c r="J188" s="24">
        <f t="shared" si="51"/>
        <v>0</v>
      </c>
      <c r="K188" s="56"/>
      <c r="L188" s="45"/>
      <c r="M188" s="24">
        <f t="shared" si="52"/>
        <v>0</v>
      </c>
      <c r="N188" s="56"/>
      <c r="O188" s="45"/>
      <c r="P188" s="24">
        <f t="shared" si="55"/>
        <v>0</v>
      </c>
      <c r="Q188" s="25">
        <f t="shared" si="53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1" t="s">
        <v>140</v>
      </c>
      <c r="B190" s="262"/>
      <c r="C190" s="265" t="s">
        <v>141</v>
      </c>
      <c r="D190" s="259"/>
      <c r="E190" s="16">
        <f t="shared" ref="E190:I191" si="57">E192+E194+E196+E198++E212+E214+E216+E226+E228</f>
        <v>90385</v>
      </c>
      <c r="F190" s="17">
        <f t="shared" si="57"/>
        <v>30783</v>
      </c>
      <c r="G190" s="17">
        <f t="shared" si="57"/>
        <v>326441</v>
      </c>
      <c r="H190" s="17">
        <f t="shared" si="57"/>
        <v>3678</v>
      </c>
      <c r="I190" s="17">
        <f t="shared" si="57"/>
        <v>0</v>
      </c>
      <c r="J190" s="19">
        <f>SUM(E190:I190)</f>
        <v>451287</v>
      </c>
      <c r="K190" s="52">
        <f>K192+K194+K196+K198++K212+K214+K216+K226+K228</f>
        <v>253187</v>
      </c>
      <c r="L190" s="17">
        <f>L192+L194+L196+L198++L212+L214+L216+L226+L228</f>
        <v>0</v>
      </c>
      <c r="M190" s="19">
        <f t="shared" ref="M190:M217" si="58">SUM(K190:L190)</f>
        <v>253187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825054</v>
      </c>
    </row>
    <row r="191" spans="1:17" ht="14.4" thickBot="1" x14ac:dyDescent="0.35">
      <c r="A191" s="263"/>
      <c r="B191" s="264"/>
      <c r="C191" s="266"/>
      <c r="D191" s="260"/>
      <c r="E191" s="21">
        <f t="shared" si="57"/>
        <v>66290.58</v>
      </c>
      <c r="F191" s="22">
        <f t="shared" si="57"/>
        <v>23171.360000000001</v>
      </c>
      <c r="G191" s="22">
        <f t="shared" si="57"/>
        <v>278841.34000000003</v>
      </c>
      <c r="H191" s="22">
        <f t="shared" si="57"/>
        <v>2376.8599999999997</v>
      </c>
      <c r="I191" s="22">
        <f t="shared" si="57"/>
        <v>0</v>
      </c>
      <c r="J191" s="24">
        <f t="shared" ref="J191:J229" si="59">SUM(E191:I191)</f>
        <v>370680.14</v>
      </c>
      <c r="K191" s="53">
        <f>K193+K195+K197+K199++K213+K215+K217+K227+K229</f>
        <v>246715.64</v>
      </c>
      <c r="L191" s="22">
        <f>L193+L195+L197+L199++L213+L215+L217+L227+L229</f>
        <v>0</v>
      </c>
      <c r="M191" s="24">
        <f t="shared" si="58"/>
        <v>246715.64</v>
      </c>
      <c r="N191" s="53">
        <f>N193+N195+N197+N199++N213+N215+N217+N227+N229</f>
        <v>0</v>
      </c>
      <c r="O191" s="22">
        <f>O193+O195+O197+O199++O213+O215+O217+O227+O229</f>
        <v>112301.89</v>
      </c>
      <c r="P191" s="24">
        <f t="shared" ref="P191:P229" si="60">SUM(N191:O191)</f>
        <v>112301.89</v>
      </c>
      <c r="Q191" s="25">
        <f t="shared" ref="Q191:Q229" si="61">P191+M191+J191</f>
        <v>729697.67</v>
      </c>
    </row>
    <row r="192" spans="1:17" x14ac:dyDescent="0.3">
      <c r="A192" s="269" t="s">
        <v>142</v>
      </c>
      <c r="B192" s="250"/>
      <c r="C192" s="252" t="s">
        <v>265</v>
      </c>
      <c r="D192" s="49" t="s">
        <v>26</v>
      </c>
      <c r="E192" s="26">
        <v>40800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69780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69780</v>
      </c>
    </row>
    <row r="193" spans="1:17" x14ac:dyDescent="0.3">
      <c r="A193" s="248"/>
      <c r="B193" s="255"/>
      <c r="C193" s="257"/>
      <c r="D193" s="36"/>
      <c r="E193" s="42">
        <v>23542.880000000001</v>
      </c>
      <c r="F193" s="43">
        <v>8131.87</v>
      </c>
      <c r="G193" s="43">
        <v>9005.86</v>
      </c>
      <c r="H193" s="43">
        <v>0</v>
      </c>
      <c r="I193" s="43"/>
      <c r="J193" s="34">
        <f t="shared" si="59"/>
        <v>40680.61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40680.61</v>
      </c>
    </row>
    <row r="194" spans="1:17" x14ac:dyDescent="0.3">
      <c r="A194" s="253" t="s">
        <v>143</v>
      </c>
      <c r="B194" s="255"/>
      <c r="C194" s="257" t="s">
        <v>144</v>
      </c>
      <c r="D194" s="36" t="s">
        <v>145</v>
      </c>
      <c r="E194" s="37">
        <v>0</v>
      </c>
      <c r="F194" s="38">
        <v>0</v>
      </c>
      <c r="G194" s="38">
        <v>1210</v>
      </c>
      <c r="H194" s="38">
        <v>0</v>
      </c>
      <c r="I194" s="38">
        <v>0</v>
      </c>
      <c r="J194" s="29">
        <f t="shared" si="59"/>
        <v>1210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1210</v>
      </c>
    </row>
    <row r="195" spans="1:17" x14ac:dyDescent="0.3">
      <c r="A195" s="253"/>
      <c r="B195" s="255"/>
      <c r="C195" s="257"/>
      <c r="D195" s="36"/>
      <c r="E195" s="42"/>
      <c r="F195" s="43"/>
      <c r="G195" s="43">
        <v>1123.1199999999999</v>
      </c>
      <c r="H195" s="43"/>
      <c r="I195" s="43"/>
      <c r="J195" s="34">
        <f t="shared" si="59"/>
        <v>1123.1199999999999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1123.1199999999999</v>
      </c>
    </row>
    <row r="196" spans="1:17" x14ac:dyDescent="0.3">
      <c r="A196" s="253" t="s">
        <v>146</v>
      </c>
      <c r="B196" s="255"/>
      <c r="C196" s="257" t="s">
        <v>147</v>
      </c>
      <c r="D196" s="36" t="s">
        <v>26</v>
      </c>
      <c r="E196" s="37">
        <v>0</v>
      </c>
      <c r="F196" s="38">
        <v>0</v>
      </c>
      <c r="G196" s="210">
        <v>21165</v>
      </c>
      <c r="H196" s="38">
        <v>0</v>
      </c>
      <c r="I196" s="38">
        <v>0</v>
      </c>
      <c r="J196" s="29">
        <f t="shared" si="59"/>
        <v>21165</v>
      </c>
      <c r="K196" s="44">
        <v>1000</v>
      </c>
      <c r="L196" s="38">
        <v>0</v>
      </c>
      <c r="M196" s="40">
        <f t="shared" si="58"/>
        <v>1000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22165</v>
      </c>
    </row>
    <row r="197" spans="1:17" x14ac:dyDescent="0.3">
      <c r="A197" s="253"/>
      <c r="B197" s="255"/>
      <c r="C197" s="257"/>
      <c r="D197" s="36"/>
      <c r="E197" s="42"/>
      <c r="F197" s="43"/>
      <c r="G197" s="43">
        <v>17704.95</v>
      </c>
      <c r="H197" s="43"/>
      <c r="I197" s="43"/>
      <c r="J197" s="34">
        <f t="shared" si="59"/>
        <v>17704.95</v>
      </c>
      <c r="K197" s="55">
        <v>0</v>
      </c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17704.95</v>
      </c>
    </row>
    <row r="198" spans="1:17" x14ac:dyDescent="0.3">
      <c r="A198" s="253" t="s">
        <v>148</v>
      </c>
      <c r="B198" s="255"/>
      <c r="C198" s="257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8946</v>
      </c>
      <c r="H198" s="38">
        <f>H200+H202+H204+H206+H208+H210</f>
        <v>2800</v>
      </c>
      <c r="I198" s="38">
        <f>I200+I202+I204+I206+I208+I210</f>
        <v>0</v>
      </c>
      <c r="J198" s="29">
        <f>SUM(E198:I198)</f>
        <v>11746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132326</v>
      </c>
    </row>
    <row r="199" spans="1:17" x14ac:dyDescent="0.3">
      <c r="A199" s="253"/>
      <c r="B199" s="255"/>
      <c r="C199" s="257"/>
      <c r="D199" s="36"/>
      <c r="E199" s="42">
        <f t="shared" si="62"/>
        <v>0</v>
      </c>
      <c r="F199" s="57">
        <f t="shared" si="62"/>
        <v>0</v>
      </c>
      <c r="G199" s="57">
        <f t="shared" si="62"/>
        <v>7073.5800000000008</v>
      </c>
      <c r="H199" s="57">
        <f t="shared" si="62"/>
        <v>1660.37</v>
      </c>
      <c r="I199" s="57">
        <f t="shared" si="62"/>
        <v>0</v>
      </c>
      <c r="J199" s="34">
        <f t="shared" si="59"/>
        <v>8733.9500000000007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112301.89</v>
      </c>
      <c r="P199" s="34">
        <f t="shared" si="60"/>
        <v>112301.89</v>
      </c>
      <c r="Q199" s="35">
        <f t="shared" si="61"/>
        <v>121035.84</v>
      </c>
    </row>
    <row r="200" spans="1:17" x14ac:dyDescent="0.3">
      <c r="A200" s="253"/>
      <c r="B200" s="255" t="s">
        <v>266</v>
      </c>
      <c r="C200" s="257" t="s">
        <v>271</v>
      </c>
      <c r="D200" s="36" t="s">
        <v>115</v>
      </c>
      <c r="E200" s="37">
        <v>0</v>
      </c>
      <c r="F200" s="38">
        <v>0</v>
      </c>
      <c r="G200" s="210">
        <v>1200</v>
      </c>
      <c r="H200" s="38">
        <v>0</v>
      </c>
      <c r="I200" s="38">
        <v>0</v>
      </c>
      <c r="J200" s="29">
        <f t="shared" si="59"/>
        <v>1200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11200</v>
      </c>
    </row>
    <row r="201" spans="1:17" x14ac:dyDescent="0.3">
      <c r="A201" s="253"/>
      <c r="B201" s="255"/>
      <c r="C201" s="257"/>
      <c r="D201" s="36"/>
      <c r="E201" s="42"/>
      <c r="F201" s="43"/>
      <c r="G201" s="215">
        <v>1159.3399999999999</v>
      </c>
      <c r="H201" s="43"/>
      <c r="I201" s="43"/>
      <c r="J201" s="34">
        <f t="shared" si="59"/>
        <v>1159.3399999999999</v>
      </c>
      <c r="K201" s="55"/>
      <c r="L201" s="43"/>
      <c r="M201" s="34">
        <f t="shared" si="58"/>
        <v>0</v>
      </c>
      <c r="N201" s="55"/>
      <c r="O201" s="43">
        <v>10000</v>
      </c>
      <c r="P201" s="34">
        <f t="shared" si="60"/>
        <v>10000</v>
      </c>
      <c r="Q201" s="35">
        <f t="shared" si="61"/>
        <v>11159.34</v>
      </c>
    </row>
    <row r="202" spans="1:17" ht="12.75" customHeight="1" x14ac:dyDescent="0.3">
      <c r="A202" s="253"/>
      <c r="B202" s="255" t="s">
        <v>266</v>
      </c>
      <c r="C202" s="257" t="s">
        <v>273</v>
      </c>
      <c r="D202" s="36" t="s">
        <v>115</v>
      </c>
      <c r="E202" s="37">
        <v>0</v>
      </c>
      <c r="F202" s="38">
        <v>0</v>
      </c>
      <c r="G202" s="210">
        <v>2100</v>
      </c>
      <c r="H202" s="38">
        <v>0</v>
      </c>
      <c r="I202" s="38">
        <v>0</v>
      </c>
      <c r="J202" s="29">
        <f t="shared" si="59"/>
        <v>2100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13344</v>
      </c>
    </row>
    <row r="203" spans="1:17" x14ac:dyDescent="0.3">
      <c r="A203" s="253"/>
      <c r="B203" s="255"/>
      <c r="C203" s="257"/>
      <c r="D203" s="36"/>
      <c r="E203" s="42"/>
      <c r="F203" s="43"/>
      <c r="G203" s="215">
        <v>1985.67</v>
      </c>
      <c r="H203" s="43"/>
      <c r="I203" s="43"/>
      <c r="J203" s="34">
        <f t="shared" si="59"/>
        <v>1985.67</v>
      </c>
      <c r="K203" s="55"/>
      <c r="L203" s="43"/>
      <c r="M203" s="34">
        <f t="shared" si="58"/>
        <v>0</v>
      </c>
      <c r="N203" s="55"/>
      <c r="O203" s="43">
        <v>11244</v>
      </c>
      <c r="P203" s="34">
        <f>SUM(N203:O203)</f>
        <v>11244</v>
      </c>
      <c r="Q203" s="35">
        <f t="shared" si="61"/>
        <v>13229.67</v>
      </c>
    </row>
    <row r="204" spans="1:17" ht="12.75" customHeight="1" x14ac:dyDescent="0.3">
      <c r="A204" s="253"/>
      <c r="B204" s="255" t="s">
        <v>266</v>
      </c>
      <c r="C204" s="257" t="s">
        <v>272</v>
      </c>
      <c r="D204" s="36" t="s">
        <v>115</v>
      </c>
      <c r="E204" s="37">
        <v>0</v>
      </c>
      <c r="F204" s="38">
        <v>0</v>
      </c>
      <c r="G204" s="210">
        <v>1200</v>
      </c>
      <c r="H204" s="38">
        <v>0</v>
      </c>
      <c r="I204" s="38">
        <v>0</v>
      </c>
      <c r="J204" s="29">
        <f t="shared" si="59"/>
        <v>1200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54576</v>
      </c>
    </row>
    <row r="205" spans="1:17" x14ac:dyDescent="0.3">
      <c r="A205" s="253"/>
      <c r="B205" s="255"/>
      <c r="C205" s="257"/>
      <c r="D205" s="36"/>
      <c r="E205" s="42"/>
      <c r="F205" s="43"/>
      <c r="G205" s="215">
        <v>771.59</v>
      </c>
      <c r="H205" s="43"/>
      <c r="I205" s="43"/>
      <c r="J205" s="34">
        <f t="shared" si="59"/>
        <v>771.59</v>
      </c>
      <c r="K205" s="55"/>
      <c r="L205" s="43"/>
      <c r="M205" s="34">
        <f t="shared" si="58"/>
        <v>0</v>
      </c>
      <c r="N205" s="55"/>
      <c r="O205" s="43">
        <v>48927.89</v>
      </c>
      <c r="P205" s="34">
        <f t="shared" si="60"/>
        <v>48927.89</v>
      </c>
      <c r="Q205" s="35">
        <f t="shared" si="61"/>
        <v>49699.479999999996</v>
      </c>
    </row>
    <row r="206" spans="1:17" x14ac:dyDescent="0.3">
      <c r="A206" s="253"/>
      <c r="B206" s="255" t="s">
        <v>266</v>
      </c>
      <c r="C206" s="257" t="s">
        <v>304</v>
      </c>
      <c r="D206" s="36" t="s">
        <v>115</v>
      </c>
      <c r="E206" s="37">
        <v>0</v>
      </c>
      <c r="F206" s="38">
        <v>0</v>
      </c>
      <c r="G206" s="210">
        <v>1200</v>
      </c>
      <c r="H206" s="38">
        <v>0</v>
      </c>
      <c r="I206" s="38">
        <v>0</v>
      </c>
      <c r="J206" s="29">
        <f t="shared" si="59"/>
        <v>1200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17280</v>
      </c>
    </row>
    <row r="207" spans="1:17" x14ac:dyDescent="0.3">
      <c r="A207" s="253"/>
      <c r="B207" s="255"/>
      <c r="C207" s="257"/>
      <c r="D207" s="36"/>
      <c r="E207" s="42"/>
      <c r="F207" s="43"/>
      <c r="G207" s="43">
        <v>1115.72</v>
      </c>
      <c r="H207" s="43"/>
      <c r="I207" s="43"/>
      <c r="J207" s="34">
        <f t="shared" si="59"/>
        <v>1115.72</v>
      </c>
      <c r="K207" s="55"/>
      <c r="L207" s="43"/>
      <c r="M207" s="34">
        <f t="shared" si="58"/>
        <v>0</v>
      </c>
      <c r="N207" s="55"/>
      <c r="O207" s="43">
        <v>14740</v>
      </c>
      <c r="P207" s="34">
        <f t="shared" si="60"/>
        <v>14740</v>
      </c>
      <c r="Q207" s="35">
        <f t="shared" si="61"/>
        <v>15855.72</v>
      </c>
    </row>
    <row r="208" spans="1:17" x14ac:dyDescent="0.3">
      <c r="A208" s="253"/>
      <c r="B208" s="255" t="s">
        <v>266</v>
      </c>
      <c r="C208" s="257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3"/>
      <c r="B209" s="255"/>
      <c r="C209" s="257"/>
      <c r="D209" s="36"/>
      <c r="E209" s="42"/>
      <c r="F209" s="43"/>
      <c r="G209" s="43">
        <v>1300.58</v>
      </c>
      <c r="H209" s="43"/>
      <c r="I209" s="43"/>
      <c r="J209" s="34">
        <f>SUM(E209:I209)</f>
        <v>1300.58</v>
      </c>
      <c r="K209" s="55"/>
      <c r="L209" s="43"/>
      <c r="M209" s="34">
        <f>SUM(K209:L209)</f>
        <v>0</v>
      </c>
      <c r="N209" s="55"/>
      <c r="O209" s="43">
        <v>27390</v>
      </c>
      <c r="P209" s="34">
        <f>SUM(N209:O209)</f>
        <v>27390</v>
      </c>
      <c r="Q209" s="35">
        <f t="shared" si="61"/>
        <v>28690.58</v>
      </c>
    </row>
    <row r="210" spans="1:17" x14ac:dyDescent="0.3">
      <c r="A210" s="253"/>
      <c r="B210" s="255" t="s">
        <v>266</v>
      </c>
      <c r="C210" s="257" t="s">
        <v>274</v>
      </c>
      <c r="D210" s="36" t="s">
        <v>64</v>
      </c>
      <c r="E210" s="37">
        <v>0</v>
      </c>
      <c r="F210" s="38">
        <v>0</v>
      </c>
      <c r="G210" s="38">
        <v>846</v>
      </c>
      <c r="H210" s="38">
        <v>2800</v>
      </c>
      <c r="I210" s="38">
        <v>0</v>
      </c>
      <c r="J210" s="29">
        <f t="shared" si="59"/>
        <v>3646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3646</v>
      </c>
    </row>
    <row r="211" spans="1:17" x14ac:dyDescent="0.3">
      <c r="A211" s="253"/>
      <c r="B211" s="255"/>
      <c r="C211" s="257"/>
      <c r="D211" s="36"/>
      <c r="E211" s="42"/>
      <c r="F211" s="43"/>
      <c r="G211" s="43">
        <v>740.68</v>
      </c>
      <c r="H211" s="43">
        <v>1660.37</v>
      </c>
      <c r="I211" s="43"/>
      <c r="J211" s="34">
        <f t="shared" si="59"/>
        <v>2401.0499999999997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2401.0499999999997</v>
      </c>
    </row>
    <row r="212" spans="1:17" x14ac:dyDescent="0.3">
      <c r="A212" s="253" t="s">
        <v>150</v>
      </c>
      <c r="B212" s="255"/>
      <c r="C212" s="257" t="s">
        <v>151</v>
      </c>
      <c r="D212" s="36" t="s">
        <v>145</v>
      </c>
      <c r="E212" s="37">
        <v>0</v>
      </c>
      <c r="F212" s="38">
        <v>0</v>
      </c>
      <c r="G212" s="38">
        <v>131500</v>
      </c>
      <c r="H212" s="38">
        <v>0</v>
      </c>
      <c r="I212" s="38">
        <v>0</v>
      </c>
      <c r="J212" s="29">
        <f t="shared" si="59"/>
        <v>131500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131500</v>
      </c>
    </row>
    <row r="213" spans="1:17" x14ac:dyDescent="0.3">
      <c r="A213" s="253"/>
      <c r="B213" s="255"/>
      <c r="C213" s="257"/>
      <c r="D213" s="36"/>
      <c r="E213" s="42"/>
      <c r="F213" s="43"/>
      <c r="G213" s="43">
        <v>118836.71</v>
      </c>
      <c r="H213" s="43"/>
      <c r="I213" s="43"/>
      <c r="J213" s="34">
        <f t="shared" si="59"/>
        <v>118836.71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118836.71</v>
      </c>
    </row>
    <row r="214" spans="1:17" x14ac:dyDescent="0.3">
      <c r="A214" s="253" t="s">
        <v>152</v>
      </c>
      <c r="B214" s="255"/>
      <c r="C214" s="257" t="s">
        <v>153</v>
      </c>
      <c r="D214" s="36" t="s">
        <v>26</v>
      </c>
      <c r="E214" s="37">
        <v>0</v>
      </c>
      <c r="F214" s="38">
        <v>0</v>
      </c>
      <c r="G214" s="38">
        <v>4500</v>
      </c>
      <c r="H214" s="38">
        <v>0</v>
      </c>
      <c r="I214" s="38">
        <v>0</v>
      </c>
      <c r="J214" s="29">
        <f t="shared" si="59"/>
        <v>4500</v>
      </c>
      <c r="K214" s="44">
        <v>17500</v>
      </c>
      <c r="L214" s="38">
        <v>0</v>
      </c>
      <c r="M214" s="40">
        <f t="shared" si="58"/>
        <v>17500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22000</v>
      </c>
    </row>
    <row r="215" spans="1:17" x14ac:dyDescent="0.3">
      <c r="A215" s="253"/>
      <c r="B215" s="255"/>
      <c r="C215" s="257"/>
      <c r="D215" s="36"/>
      <c r="E215" s="42"/>
      <c r="F215" s="43"/>
      <c r="G215" s="43">
        <v>3045.98</v>
      </c>
      <c r="H215" s="43"/>
      <c r="I215" s="43"/>
      <c r="J215" s="34">
        <f t="shared" si="59"/>
        <v>3045.98</v>
      </c>
      <c r="K215" s="55">
        <v>12028.89</v>
      </c>
      <c r="L215" s="43"/>
      <c r="M215" s="34">
        <f t="shared" si="58"/>
        <v>12028.89</v>
      </c>
      <c r="N215" s="55"/>
      <c r="O215" s="43"/>
      <c r="P215" s="34">
        <f t="shared" si="60"/>
        <v>0</v>
      </c>
      <c r="Q215" s="35">
        <f t="shared" si="61"/>
        <v>15074.869999999999</v>
      </c>
    </row>
    <row r="216" spans="1:17" x14ac:dyDescent="0.3">
      <c r="A216" s="253" t="s">
        <v>154</v>
      </c>
      <c r="B216" s="255"/>
      <c r="C216" s="257" t="s">
        <v>155</v>
      </c>
      <c r="D216" s="268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111810</v>
      </c>
      <c r="H216" s="38">
        <f>H218+H220+H222+H224</f>
        <v>0</v>
      </c>
      <c r="I216" s="38">
        <f>I218+I220+I222+I224</f>
        <v>0</v>
      </c>
      <c r="J216" s="29">
        <f t="shared" si="59"/>
        <v>111810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111810</v>
      </c>
    </row>
    <row r="217" spans="1:17" x14ac:dyDescent="0.3">
      <c r="A217" s="253"/>
      <c r="B217" s="255"/>
      <c r="C217" s="257"/>
      <c r="D217" s="268"/>
      <c r="E217" s="31">
        <f t="shared" si="63"/>
        <v>0</v>
      </c>
      <c r="F217" s="32">
        <f t="shared" si="63"/>
        <v>0</v>
      </c>
      <c r="G217" s="32">
        <f t="shared" si="63"/>
        <v>93187.87</v>
      </c>
      <c r="H217" s="32">
        <f t="shared" si="63"/>
        <v>0</v>
      </c>
      <c r="I217" s="32">
        <f t="shared" si="63"/>
        <v>0</v>
      </c>
      <c r="J217" s="34">
        <f t="shared" si="59"/>
        <v>93187.87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93187.87</v>
      </c>
    </row>
    <row r="218" spans="1:17" x14ac:dyDescent="0.3">
      <c r="A218" s="253"/>
      <c r="B218" s="255" t="s">
        <v>156</v>
      </c>
      <c r="C218" s="257" t="s">
        <v>267</v>
      </c>
      <c r="D218" s="36" t="s">
        <v>30</v>
      </c>
      <c r="E218" s="37">
        <v>0</v>
      </c>
      <c r="F218" s="38">
        <v>0</v>
      </c>
      <c r="G218" s="210">
        <v>67210</v>
      </c>
      <c r="H218" s="38">
        <v>0</v>
      </c>
      <c r="I218" s="38">
        <v>0</v>
      </c>
      <c r="J218" s="29">
        <f>SUM(E218:I218)</f>
        <v>67210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67210</v>
      </c>
    </row>
    <row r="219" spans="1:17" x14ac:dyDescent="0.3">
      <c r="A219" s="253"/>
      <c r="B219" s="255"/>
      <c r="C219" s="257"/>
      <c r="D219" s="36"/>
      <c r="E219" s="42"/>
      <c r="F219" s="43"/>
      <c r="G219" s="215">
        <v>67207.7</v>
      </c>
      <c r="H219" s="43"/>
      <c r="I219" s="43"/>
      <c r="J219" s="34">
        <f t="shared" si="59"/>
        <v>67207.7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67207.7</v>
      </c>
    </row>
    <row r="220" spans="1:17" x14ac:dyDescent="0.3">
      <c r="A220" s="253"/>
      <c r="B220" s="255" t="s">
        <v>156</v>
      </c>
      <c r="C220" s="257" t="s">
        <v>306</v>
      </c>
      <c r="D220" s="36" t="s">
        <v>30</v>
      </c>
      <c r="E220" s="37">
        <v>0</v>
      </c>
      <c r="F220" s="38">
        <v>0</v>
      </c>
      <c r="G220" s="210">
        <v>2800</v>
      </c>
      <c r="H220" s="38">
        <v>0</v>
      </c>
      <c r="I220" s="38">
        <v>0</v>
      </c>
      <c r="J220" s="29">
        <f>SUM(E220:I220)</f>
        <v>2800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2800</v>
      </c>
    </row>
    <row r="221" spans="1:17" x14ac:dyDescent="0.3">
      <c r="A221" s="253"/>
      <c r="B221" s="255"/>
      <c r="C221" s="257"/>
      <c r="D221" s="36"/>
      <c r="E221" s="31"/>
      <c r="F221" s="43"/>
      <c r="G221" s="215">
        <v>2855.96</v>
      </c>
      <c r="H221" s="43"/>
      <c r="I221" s="43"/>
      <c r="J221" s="34">
        <f>SUM(E221:I221)</f>
        <v>2855.96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2855.96</v>
      </c>
    </row>
    <row r="222" spans="1:17" x14ac:dyDescent="0.3">
      <c r="A222" s="253"/>
      <c r="B222" s="255" t="s">
        <v>156</v>
      </c>
      <c r="C222" s="257" t="s">
        <v>268</v>
      </c>
      <c r="D222" s="36" t="s">
        <v>30</v>
      </c>
      <c r="E222" s="37">
        <v>0</v>
      </c>
      <c r="F222" s="38">
        <v>0</v>
      </c>
      <c r="G222" s="210">
        <v>27800</v>
      </c>
      <c r="H222" s="38">
        <v>0</v>
      </c>
      <c r="I222" s="38">
        <v>0</v>
      </c>
      <c r="J222" s="29">
        <f t="shared" si="59"/>
        <v>27800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27800</v>
      </c>
    </row>
    <row r="223" spans="1:17" x14ac:dyDescent="0.3">
      <c r="A223" s="253"/>
      <c r="B223" s="255"/>
      <c r="C223" s="257"/>
      <c r="D223" s="36"/>
      <c r="E223" s="31"/>
      <c r="F223" s="43"/>
      <c r="G223" s="215">
        <v>19599.68</v>
      </c>
      <c r="H223" s="43"/>
      <c r="I223" s="43"/>
      <c r="J223" s="34">
        <f t="shared" si="59"/>
        <v>19599.68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19599.68</v>
      </c>
    </row>
    <row r="224" spans="1:17" x14ac:dyDescent="0.3">
      <c r="A224" s="253"/>
      <c r="B224" s="255" t="s">
        <v>156</v>
      </c>
      <c r="C224" s="257" t="s">
        <v>269</v>
      </c>
      <c r="D224" s="36" t="s">
        <v>30</v>
      </c>
      <c r="E224" s="37">
        <v>0</v>
      </c>
      <c r="F224" s="38">
        <v>0</v>
      </c>
      <c r="G224" s="210">
        <v>14000</v>
      </c>
      <c r="H224" s="38">
        <v>0</v>
      </c>
      <c r="I224" s="38">
        <v>0</v>
      </c>
      <c r="J224" s="29">
        <f t="shared" si="59"/>
        <v>14000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14000</v>
      </c>
    </row>
    <row r="225" spans="1:17" x14ac:dyDescent="0.3">
      <c r="A225" s="253"/>
      <c r="B225" s="255"/>
      <c r="C225" s="257"/>
      <c r="D225" s="36"/>
      <c r="E225" s="31"/>
      <c r="F225" s="43"/>
      <c r="G225" s="43">
        <v>3524.53</v>
      </c>
      <c r="H225" s="43"/>
      <c r="I225" s="43"/>
      <c r="J225" s="34">
        <f t="shared" si="59"/>
        <v>3524.53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3524.53</v>
      </c>
    </row>
    <row r="226" spans="1:17" x14ac:dyDescent="0.3">
      <c r="A226" s="253" t="s">
        <v>157</v>
      </c>
      <c r="B226" s="255"/>
      <c r="C226" s="257" t="s">
        <v>270</v>
      </c>
      <c r="D226" s="36" t="s">
        <v>67</v>
      </c>
      <c r="E226" s="209">
        <v>49585</v>
      </c>
      <c r="F226" s="210">
        <v>16803</v>
      </c>
      <c r="G226" s="210">
        <v>30560</v>
      </c>
      <c r="H226" s="210">
        <v>628</v>
      </c>
      <c r="I226" s="38">
        <v>0</v>
      </c>
      <c r="J226" s="29">
        <f t="shared" si="59"/>
        <v>97576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97576</v>
      </c>
    </row>
    <row r="227" spans="1:17" x14ac:dyDescent="0.3">
      <c r="A227" s="253"/>
      <c r="B227" s="255"/>
      <c r="C227" s="257"/>
      <c r="D227" s="36"/>
      <c r="E227" s="42">
        <v>42747.7</v>
      </c>
      <c r="F227" s="43">
        <v>15039.49</v>
      </c>
      <c r="G227" s="43">
        <v>26964.99</v>
      </c>
      <c r="H227" s="43">
        <v>716.49</v>
      </c>
      <c r="I227" s="43"/>
      <c r="J227" s="34">
        <f t="shared" si="59"/>
        <v>85468.67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85468.67</v>
      </c>
    </row>
    <row r="228" spans="1:17" x14ac:dyDescent="0.3">
      <c r="A228" s="253" t="s">
        <v>158</v>
      </c>
      <c r="B228" s="255"/>
      <c r="C228" s="257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234687</v>
      </c>
      <c r="L228" s="38">
        <v>0</v>
      </c>
      <c r="M228" s="40">
        <f t="shared" si="64"/>
        <v>234687</v>
      </c>
      <c r="N228" s="44">
        <v>0</v>
      </c>
      <c r="O228" s="38">
        <v>0</v>
      </c>
      <c r="P228" s="40">
        <f t="shared" si="60"/>
        <v>0</v>
      </c>
      <c r="Q228" s="41">
        <f t="shared" si="61"/>
        <v>236687</v>
      </c>
    </row>
    <row r="229" spans="1:17" ht="14.4" thickBot="1" x14ac:dyDescent="0.35">
      <c r="A229" s="254"/>
      <c r="B229" s="256"/>
      <c r="C229" s="258"/>
      <c r="D229" s="50"/>
      <c r="E229" s="51"/>
      <c r="F229" s="45"/>
      <c r="G229" s="45">
        <v>1898.28</v>
      </c>
      <c r="H229" s="45"/>
      <c r="I229" s="45"/>
      <c r="J229" s="24">
        <f t="shared" si="59"/>
        <v>1898.28</v>
      </c>
      <c r="K229" s="56">
        <v>234686.75</v>
      </c>
      <c r="L229" s="45"/>
      <c r="M229" s="24">
        <f t="shared" si="64"/>
        <v>234686.75</v>
      </c>
      <c r="N229" s="56"/>
      <c r="O229" s="45"/>
      <c r="P229" s="24">
        <f t="shared" si="60"/>
        <v>0</v>
      </c>
      <c r="Q229" s="25">
        <f t="shared" si="61"/>
        <v>236585.03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1" t="s">
        <v>160</v>
      </c>
      <c r="B231" s="262"/>
      <c r="C231" s="265" t="s">
        <v>161</v>
      </c>
      <c r="D231" s="259"/>
      <c r="E231" s="16">
        <f t="shared" ref="E231:H232" si="65">E233+E235+E237+E239+E241+E243+E245+E247+E249+E251+E253</f>
        <v>117501</v>
      </c>
      <c r="F231" s="17">
        <f t="shared" si="65"/>
        <v>43143</v>
      </c>
      <c r="G231" s="17">
        <f t="shared" si="65"/>
        <v>49217</v>
      </c>
      <c r="H231" s="17">
        <f>H233+H235+H237+H239+H241+H243+H245+H247+H249+H251+H253</f>
        <v>10193</v>
      </c>
      <c r="I231" s="17">
        <f>I233+I235+I237+I239+I241+I243+I245+I247+I249+I251+I253</f>
        <v>0</v>
      </c>
      <c r="J231" s="19">
        <f t="shared" ref="J231:J254" si="66">SUM(E231:I231)</f>
        <v>220054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220054</v>
      </c>
    </row>
    <row r="232" spans="1:17" ht="14.4" thickBot="1" x14ac:dyDescent="0.35">
      <c r="A232" s="263"/>
      <c r="B232" s="264"/>
      <c r="C232" s="266"/>
      <c r="D232" s="260"/>
      <c r="E232" s="21">
        <f t="shared" si="65"/>
        <v>99582.42</v>
      </c>
      <c r="F232" s="22">
        <f t="shared" si="65"/>
        <v>37314.160000000003</v>
      </c>
      <c r="G232" s="22">
        <f t="shared" si="65"/>
        <v>39138.680000000008</v>
      </c>
      <c r="H232" s="22">
        <f t="shared" si="65"/>
        <v>7542.31</v>
      </c>
      <c r="I232" s="22">
        <f>I234+I236+I238+I240+I242+I244+I246+I248+I250+I252+I254</f>
        <v>0</v>
      </c>
      <c r="J232" s="24">
        <f t="shared" si="66"/>
        <v>183577.57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183577.57</v>
      </c>
    </row>
    <row r="233" spans="1:17" ht="13.8" customHeight="1" x14ac:dyDescent="0.3">
      <c r="A233" s="248" t="s">
        <v>162</v>
      </c>
      <c r="B233" s="250"/>
      <c r="C233" s="293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7" x14ac:dyDescent="0.3">
      <c r="A234" s="253"/>
      <c r="B234" s="255"/>
      <c r="C234" s="294"/>
      <c r="D234" s="36"/>
      <c r="E234" s="42"/>
      <c r="F234" s="43"/>
      <c r="G234" s="43"/>
      <c r="H234" s="43">
        <v>180</v>
      </c>
      <c r="I234" s="43"/>
      <c r="J234" s="34">
        <f t="shared" si="66"/>
        <v>180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180</v>
      </c>
    </row>
    <row r="235" spans="1:17" x14ac:dyDescent="0.3">
      <c r="A235" s="253" t="s">
        <v>165</v>
      </c>
      <c r="B235" s="255"/>
      <c r="C235" s="257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7" x14ac:dyDescent="0.3">
      <c r="A236" s="253"/>
      <c r="B236" s="255"/>
      <c r="C236" s="257"/>
      <c r="D236" s="36"/>
      <c r="E236" s="42"/>
      <c r="F236" s="43"/>
      <c r="G236" s="43"/>
      <c r="H236" s="43">
        <v>2162</v>
      </c>
      <c r="I236" s="43"/>
      <c r="J236" s="34">
        <f t="shared" si="66"/>
        <v>2162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2162</v>
      </c>
    </row>
    <row r="237" spans="1:17" x14ac:dyDescent="0.3">
      <c r="A237" s="253" t="s">
        <v>168</v>
      </c>
      <c r="B237" s="255"/>
      <c r="C237" s="257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7" x14ac:dyDescent="0.3">
      <c r="A238" s="253"/>
      <c r="B238" s="255"/>
      <c r="C238" s="257"/>
      <c r="D238" s="36"/>
      <c r="E238" s="42"/>
      <c r="F238" s="43"/>
      <c r="G238" s="43">
        <v>0</v>
      </c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7" x14ac:dyDescent="0.3">
      <c r="A239" s="253" t="s">
        <v>170</v>
      </c>
      <c r="B239" s="255"/>
      <c r="C239" s="257" t="s">
        <v>171</v>
      </c>
      <c r="D239" s="36" t="s">
        <v>172</v>
      </c>
      <c r="E239" s="209">
        <v>21012</v>
      </c>
      <c r="F239" s="210">
        <v>7265</v>
      </c>
      <c r="G239" s="239">
        <v>1074</v>
      </c>
      <c r="H239" s="210">
        <v>174</v>
      </c>
      <c r="I239" s="38">
        <v>0</v>
      </c>
      <c r="J239" s="29">
        <f t="shared" si="66"/>
        <v>29525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29525</v>
      </c>
    </row>
    <row r="240" spans="1:17" x14ac:dyDescent="0.3">
      <c r="A240" s="253"/>
      <c r="B240" s="255"/>
      <c r="C240" s="257"/>
      <c r="D240" s="36"/>
      <c r="E240" s="42">
        <v>18429.03</v>
      </c>
      <c r="F240" s="43">
        <v>6469.03</v>
      </c>
      <c r="G240" s="43">
        <v>1325.48</v>
      </c>
      <c r="H240" s="43">
        <v>135.44</v>
      </c>
      <c r="I240" s="43"/>
      <c r="J240" s="34">
        <f t="shared" si="66"/>
        <v>26358.979999999996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26358.979999999996</v>
      </c>
    </row>
    <row r="241" spans="1:17" x14ac:dyDescent="0.3">
      <c r="A241" s="253" t="s">
        <v>170</v>
      </c>
      <c r="B241" s="255"/>
      <c r="C241" s="257" t="s">
        <v>171</v>
      </c>
      <c r="D241" s="36" t="s">
        <v>173</v>
      </c>
      <c r="E241" s="209">
        <v>96489</v>
      </c>
      <c r="F241" s="210">
        <v>35878</v>
      </c>
      <c r="G241" s="210">
        <v>22670</v>
      </c>
      <c r="H241" s="210">
        <v>1577</v>
      </c>
      <c r="I241" s="38">
        <v>0</v>
      </c>
      <c r="J241" s="29">
        <f t="shared" si="66"/>
        <v>156614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156614</v>
      </c>
    </row>
    <row r="242" spans="1:17" x14ac:dyDescent="0.3">
      <c r="A242" s="253"/>
      <c r="B242" s="255"/>
      <c r="C242" s="257"/>
      <c r="D242" s="36"/>
      <c r="E242" s="42">
        <v>81153.39</v>
      </c>
      <c r="F242" s="43">
        <v>30845.13</v>
      </c>
      <c r="G242" s="43">
        <v>18349.86</v>
      </c>
      <c r="H242" s="43">
        <v>1810.43</v>
      </c>
      <c r="I242" s="43"/>
      <c r="J242" s="34">
        <f t="shared" si="66"/>
        <v>132158.81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132158.81</v>
      </c>
    </row>
    <row r="243" spans="1:17" x14ac:dyDescent="0.3">
      <c r="A243" s="253" t="s">
        <v>174</v>
      </c>
      <c r="B243" s="255"/>
      <c r="C243" s="257" t="s">
        <v>175</v>
      </c>
      <c r="D243" s="36" t="s">
        <v>164</v>
      </c>
      <c r="E243" s="37">
        <v>0</v>
      </c>
      <c r="F243" s="38">
        <v>0</v>
      </c>
      <c r="G243" s="38">
        <v>15000</v>
      </c>
      <c r="H243" s="38">
        <v>0</v>
      </c>
      <c r="I243" s="38">
        <v>0</v>
      </c>
      <c r="J243" s="29">
        <f t="shared" si="66"/>
        <v>15000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15000</v>
      </c>
    </row>
    <row r="244" spans="1:17" x14ac:dyDescent="0.3">
      <c r="A244" s="253"/>
      <c r="B244" s="255"/>
      <c r="C244" s="257"/>
      <c r="D244" s="36"/>
      <c r="E244" s="42"/>
      <c r="F244" s="43"/>
      <c r="G244" s="43">
        <v>14612.13</v>
      </c>
      <c r="H244" s="43"/>
      <c r="I244" s="43"/>
      <c r="J244" s="34">
        <f t="shared" si="66"/>
        <v>14612.13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14612.13</v>
      </c>
    </row>
    <row r="245" spans="1:17" x14ac:dyDescent="0.3">
      <c r="A245" s="253" t="s">
        <v>176</v>
      </c>
      <c r="B245" s="255"/>
      <c r="C245" s="257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7" x14ac:dyDescent="0.3">
      <c r="A246" s="253"/>
      <c r="B246" s="255"/>
      <c r="C246" s="257"/>
      <c r="D246" s="36"/>
      <c r="E246" s="42"/>
      <c r="F246" s="43"/>
      <c r="G246" s="43">
        <v>4652.41</v>
      </c>
      <c r="H246" s="43"/>
      <c r="I246" s="43"/>
      <c r="J246" s="34">
        <f t="shared" si="66"/>
        <v>4652.41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4652.41</v>
      </c>
    </row>
    <row r="247" spans="1:17" x14ac:dyDescent="0.3">
      <c r="A247" s="253" t="s">
        <v>179</v>
      </c>
      <c r="B247" s="255"/>
      <c r="C247" s="257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7" x14ac:dyDescent="0.3">
      <c r="A248" s="253"/>
      <c r="B248" s="255"/>
      <c r="C248" s="257"/>
      <c r="D248" s="36"/>
      <c r="E248" s="42"/>
      <c r="F248" s="43"/>
      <c r="G248" s="43"/>
      <c r="H248" s="43">
        <v>399.84</v>
      </c>
      <c r="I248" s="43"/>
      <c r="J248" s="34">
        <f t="shared" si="66"/>
        <v>399.84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399.84</v>
      </c>
    </row>
    <row r="249" spans="1:17" x14ac:dyDescent="0.3">
      <c r="A249" s="253" t="s">
        <v>181</v>
      </c>
      <c r="B249" s="255"/>
      <c r="C249" s="257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7" x14ac:dyDescent="0.3">
      <c r="A250" s="253"/>
      <c r="B250" s="255"/>
      <c r="C250" s="257"/>
      <c r="D250" s="36"/>
      <c r="E250" s="42"/>
      <c r="F250" s="43"/>
      <c r="G250" s="43"/>
      <c r="H250" s="43">
        <v>32.6</v>
      </c>
      <c r="I250" s="43"/>
      <c r="J250" s="34">
        <f t="shared" si="66"/>
        <v>32.6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32.6</v>
      </c>
    </row>
    <row r="251" spans="1:17" x14ac:dyDescent="0.3">
      <c r="A251" s="253" t="s">
        <v>183</v>
      </c>
      <c r="B251" s="255"/>
      <c r="C251" s="257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4640</v>
      </c>
      <c r="I251" s="38">
        <v>0</v>
      </c>
      <c r="J251" s="29">
        <f>SUM(E251:I251)</f>
        <v>4640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4640</v>
      </c>
    </row>
    <row r="252" spans="1:17" x14ac:dyDescent="0.3">
      <c r="A252" s="253"/>
      <c r="B252" s="255"/>
      <c r="C252" s="257"/>
      <c r="D252" s="36"/>
      <c r="E252" s="42"/>
      <c r="F252" s="43"/>
      <c r="G252" s="43"/>
      <c r="H252" s="43">
        <v>2822</v>
      </c>
      <c r="I252" s="43"/>
      <c r="J252" s="34">
        <f>SUM(E252:I252)</f>
        <v>2822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2822</v>
      </c>
    </row>
    <row r="253" spans="1:17" x14ac:dyDescent="0.3">
      <c r="A253" s="253" t="s">
        <v>307</v>
      </c>
      <c r="B253" s="255"/>
      <c r="C253" s="257" t="s">
        <v>308</v>
      </c>
      <c r="D253" s="36" t="s">
        <v>185</v>
      </c>
      <c r="E253" s="37">
        <v>0</v>
      </c>
      <c r="F253" s="38">
        <v>0</v>
      </c>
      <c r="G253" s="38">
        <v>2700</v>
      </c>
      <c r="H253" s="38">
        <v>0</v>
      </c>
      <c r="I253" s="38">
        <v>0</v>
      </c>
      <c r="J253" s="29">
        <f t="shared" si="66"/>
        <v>2700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2700</v>
      </c>
    </row>
    <row r="254" spans="1:17" ht="14.4" thickBot="1" x14ac:dyDescent="0.35">
      <c r="A254" s="254"/>
      <c r="B254" s="256"/>
      <c r="C254" s="258"/>
      <c r="D254" s="50"/>
      <c r="E254" s="51"/>
      <c r="F254" s="45"/>
      <c r="G254" s="45">
        <v>198.8</v>
      </c>
      <c r="H254" s="45"/>
      <c r="I254" s="45"/>
      <c r="J254" s="24">
        <f t="shared" si="66"/>
        <v>198.8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198.8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1" t="s">
        <v>186</v>
      </c>
      <c r="B256" s="262"/>
      <c r="C256" s="265" t="s">
        <v>187</v>
      </c>
      <c r="D256" s="259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101000</v>
      </c>
      <c r="H256" s="17">
        <f t="shared" si="71"/>
        <v>0</v>
      </c>
      <c r="I256" s="17">
        <f>I258+I260+I262+I264+I266+I268+I270+I272+I274</f>
        <v>13161</v>
      </c>
      <c r="J256" s="19">
        <f>SUM(E256:I256)</f>
        <v>114161</v>
      </c>
      <c r="K256" s="52">
        <f>K258+K260+K262+K264+K266+K268+K270+K272+K274</f>
        <v>14500</v>
      </c>
      <c r="L256" s="17">
        <f>L258+L260+L262+L264+L266+L268+L270+L272+L274</f>
        <v>0</v>
      </c>
      <c r="M256" s="19">
        <f>SUM(K256:L256)</f>
        <v>14500</v>
      </c>
      <c r="N256" s="52">
        <f>N258+N260+N262+N264+N266+N268+N270+N272+N274</f>
        <v>0</v>
      </c>
      <c r="O256" s="17">
        <f>O258+O260+O262+O264+O266+O268+O270+O272+O274</f>
        <v>83605</v>
      </c>
      <c r="P256" s="19">
        <f>SUM(N256:O256)</f>
        <v>83605</v>
      </c>
      <c r="Q256" s="20">
        <f>P256+M256+J256</f>
        <v>212266</v>
      </c>
    </row>
    <row r="257" spans="1:17" ht="14.4" thickBot="1" x14ac:dyDescent="0.35">
      <c r="A257" s="263"/>
      <c r="B257" s="264"/>
      <c r="C257" s="266"/>
      <c r="D257" s="260"/>
      <c r="E257" s="21">
        <f t="shared" si="71"/>
        <v>0</v>
      </c>
      <c r="F257" s="22">
        <f t="shared" si="71"/>
        <v>0</v>
      </c>
      <c r="G257" s="22">
        <f t="shared" si="71"/>
        <v>83583</v>
      </c>
      <c r="H257" s="22">
        <f t="shared" si="71"/>
        <v>0</v>
      </c>
      <c r="I257" s="22">
        <f t="shared" si="71"/>
        <v>12945.32</v>
      </c>
      <c r="J257" s="24">
        <f t="shared" ref="J257:J275" si="72">SUM(E257:I257)</f>
        <v>96528.320000000007</v>
      </c>
      <c r="K257" s="53">
        <f>K259+K261+K263+K265+K267+K269+K271+K273+K275</f>
        <v>6468.96</v>
      </c>
      <c r="L257" s="22">
        <f>L259+L261+L263+L265+L267+L269+L271+L273+L275</f>
        <v>0</v>
      </c>
      <c r="M257" s="24">
        <f t="shared" ref="M257:M273" si="73">SUM(K257:L257)</f>
        <v>6468.96</v>
      </c>
      <c r="N257" s="53">
        <f>N259+N261+N263+N265+N267+N269+N271+N273+N275</f>
        <v>0</v>
      </c>
      <c r="O257" s="22">
        <f>O259+O261+O263+O265+O267+O269+O271+O273+O275</f>
        <v>74071.98</v>
      </c>
      <c r="P257" s="24">
        <f t="shared" ref="P257:P275" si="74">SUM(N257:O257)</f>
        <v>74071.98</v>
      </c>
      <c r="Q257" s="25">
        <f t="shared" ref="Q257:Q275" si="75">P257+M257+J257</f>
        <v>177069.26</v>
      </c>
    </row>
    <row r="258" spans="1:17" hidden="1" x14ac:dyDescent="0.3">
      <c r="A258" s="248" t="s">
        <v>188</v>
      </c>
      <c r="B258" s="250"/>
      <c r="C258" s="252" t="s">
        <v>189</v>
      </c>
      <c r="D258" s="26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idden="1" x14ac:dyDescent="0.3">
      <c r="A259" s="253"/>
      <c r="B259" s="255"/>
      <c r="C259" s="257"/>
      <c r="D259" s="268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3" t="s">
        <v>190</v>
      </c>
      <c r="B260" s="255"/>
      <c r="C260" s="257" t="s">
        <v>191</v>
      </c>
      <c r="D260" s="36" t="s">
        <v>26</v>
      </c>
      <c r="E260" s="37">
        <v>0</v>
      </c>
      <c r="F260" s="38">
        <v>0</v>
      </c>
      <c r="G260" s="38">
        <v>100800</v>
      </c>
      <c r="H260" s="38">
        <v>0</v>
      </c>
      <c r="I260" s="38">
        <v>0</v>
      </c>
      <c r="J260" s="29">
        <f t="shared" si="72"/>
        <v>100800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100800</v>
      </c>
    </row>
    <row r="261" spans="1:17" x14ac:dyDescent="0.3">
      <c r="A261" s="253"/>
      <c r="B261" s="255"/>
      <c r="C261" s="257"/>
      <c r="D261" s="36"/>
      <c r="E261" s="42"/>
      <c r="F261" s="43"/>
      <c r="G261" s="43">
        <v>83583</v>
      </c>
      <c r="H261" s="43"/>
      <c r="I261" s="43"/>
      <c r="J261" s="34">
        <f t="shared" si="72"/>
        <v>83583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83583</v>
      </c>
    </row>
    <row r="262" spans="1:17" x14ac:dyDescent="0.3">
      <c r="A262" s="253" t="s">
        <v>192</v>
      </c>
      <c r="B262" s="255"/>
      <c r="C262" s="257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685</v>
      </c>
      <c r="J262" s="29">
        <f t="shared" si="72"/>
        <v>685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35385</v>
      </c>
      <c r="P262" s="40">
        <f t="shared" si="74"/>
        <v>35385</v>
      </c>
      <c r="Q262" s="41">
        <f t="shared" si="75"/>
        <v>36070</v>
      </c>
    </row>
    <row r="263" spans="1:17" x14ac:dyDescent="0.3">
      <c r="A263" s="253"/>
      <c r="B263" s="255"/>
      <c r="C263" s="257"/>
      <c r="D263" s="36"/>
      <c r="E263" s="42"/>
      <c r="F263" s="43"/>
      <c r="G263" s="43"/>
      <c r="H263" s="43"/>
      <c r="I263" s="43">
        <v>469.75</v>
      </c>
      <c r="J263" s="34">
        <f t="shared" si="72"/>
        <v>469.75</v>
      </c>
      <c r="K263" s="55"/>
      <c r="L263" s="43"/>
      <c r="M263" s="34">
        <f t="shared" si="73"/>
        <v>0</v>
      </c>
      <c r="N263" s="55"/>
      <c r="O263" s="43">
        <v>25851.43</v>
      </c>
      <c r="P263" s="34">
        <f t="shared" si="74"/>
        <v>25851.43</v>
      </c>
      <c r="Q263" s="35">
        <f t="shared" si="75"/>
        <v>26321.18</v>
      </c>
    </row>
    <row r="264" spans="1:17" x14ac:dyDescent="0.3">
      <c r="A264" s="253" t="s">
        <v>192</v>
      </c>
      <c r="B264" s="255"/>
      <c r="C264" s="257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6500</v>
      </c>
      <c r="L264" s="38">
        <v>0</v>
      </c>
      <c r="M264" s="40">
        <f>SUM(K264:L264)</f>
        <v>6500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6500</v>
      </c>
    </row>
    <row r="265" spans="1:17" x14ac:dyDescent="0.3">
      <c r="A265" s="253"/>
      <c r="B265" s="255"/>
      <c r="C265" s="257"/>
      <c r="D265" s="36"/>
      <c r="E265" s="42"/>
      <c r="F265" s="43"/>
      <c r="G265" s="43"/>
      <c r="H265" s="43"/>
      <c r="I265" s="43"/>
      <c r="J265" s="34">
        <f t="shared" si="72"/>
        <v>0</v>
      </c>
      <c r="K265" s="55">
        <v>6468.96</v>
      </c>
      <c r="L265" s="43"/>
      <c r="M265" s="34">
        <f t="shared" si="73"/>
        <v>6468.96</v>
      </c>
      <c r="N265" s="55"/>
      <c r="O265" s="43"/>
      <c r="P265" s="34">
        <f t="shared" si="74"/>
        <v>0</v>
      </c>
      <c r="Q265" s="35">
        <f t="shared" si="75"/>
        <v>6468.96</v>
      </c>
    </row>
    <row r="266" spans="1:17" x14ac:dyDescent="0.3">
      <c r="A266" s="253" t="s">
        <v>193</v>
      </c>
      <c r="B266" s="255"/>
      <c r="C266" s="257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3"/>
      <c r="B267" s="255"/>
      <c r="C267" s="257"/>
      <c r="D267" s="36"/>
      <c r="E267" s="42"/>
      <c r="F267" s="43"/>
      <c r="G267" s="43">
        <v>0</v>
      </c>
      <c r="H267" s="43"/>
      <c r="I267" s="43"/>
      <c r="J267" s="34">
        <f t="shared" si="72"/>
        <v>0</v>
      </c>
      <c r="K267" s="55">
        <v>0</v>
      </c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x14ac:dyDescent="0.3">
      <c r="A268" s="253" t="s">
        <v>195</v>
      </c>
      <c r="B268" s="255"/>
      <c r="C268" s="257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3449</v>
      </c>
      <c r="J268" s="29">
        <f t="shared" si="72"/>
        <v>3449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210">
        <v>15147</v>
      </c>
      <c r="P268" s="40">
        <f t="shared" si="74"/>
        <v>15147</v>
      </c>
      <c r="Q268" s="41">
        <f t="shared" si="75"/>
        <v>18596</v>
      </c>
    </row>
    <row r="269" spans="1:17" x14ac:dyDescent="0.3">
      <c r="A269" s="253"/>
      <c r="B269" s="255"/>
      <c r="C269" s="257"/>
      <c r="D269" s="36"/>
      <c r="E269" s="42"/>
      <c r="F269" s="43"/>
      <c r="G269" s="43"/>
      <c r="H269" s="43"/>
      <c r="I269" s="43">
        <v>3449.05</v>
      </c>
      <c r="J269" s="34">
        <f t="shared" si="72"/>
        <v>3449.05</v>
      </c>
      <c r="K269" s="55"/>
      <c r="L269" s="43"/>
      <c r="M269" s="34">
        <f t="shared" si="73"/>
        <v>0</v>
      </c>
      <c r="N269" s="55"/>
      <c r="O269" s="215">
        <v>15147.23</v>
      </c>
      <c r="P269" s="34">
        <f t="shared" si="74"/>
        <v>15147.23</v>
      </c>
      <c r="Q269" s="35">
        <f t="shared" si="75"/>
        <v>18596.28</v>
      </c>
    </row>
    <row r="270" spans="1:17" x14ac:dyDescent="0.3">
      <c r="A270" s="253" t="s">
        <v>195</v>
      </c>
      <c r="B270" s="255"/>
      <c r="C270" s="251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210">
        <v>4210</v>
      </c>
      <c r="J270" s="29">
        <f t="shared" si="72"/>
        <v>4210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210">
        <v>16573</v>
      </c>
      <c r="P270" s="40">
        <f t="shared" si="74"/>
        <v>16573</v>
      </c>
      <c r="Q270" s="41">
        <f t="shared" si="75"/>
        <v>20783</v>
      </c>
    </row>
    <row r="271" spans="1:17" x14ac:dyDescent="0.3">
      <c r="A271" s="253"/>
      <c r="B271" s="255"/>
      <c r="C271" s="252"/>
      <c r="D271" s="36"/>
      <c r="E271" s="42"/>
      <c r="F271" s="43"/>
      <c r="G271" s="43"/>
      <c r="H271" s="43"/>
      <c r="I271" s="215">
        <v>4209.46</v>
      </c>
      <c r="J271" s="34">
        <f t="shared" si="72"/>
        <v>4209.46</v>
      </c>
      <c r="K271" s="55"/>
      <c r="L271" s="43"/>
      <c r="M271" s="34">
        <f t="shared" si="73"/>
        <v>0</v>
      </c>
      <c r="N271" s="55"/>
      <c r="O271" s="215">
        <v>16573.34</v>
      </c>
      <c r="P271" s="34">
        <f t="shared" si="74"/>
        <v>16573.34</v>
      </c>
      <c r="Q271" s="35">
        <f t="shared" si="75"/>
        <v>20782.8</v>
      </c>
    </row>
    <row r="272" spans="1:17" ht="12.75" customHeight="1" x14ac:dyDescent="0.3">
      <c r="A272" s="253" t="s">
        <v>195</v>
      </c>
      <c r="B272" s="255"/>
      <c r="C272" s="251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210">
        <v>4817</v>
      </c>
      <c r="J272" s="29">
        <f t="shared" si="72"/>
        <v>4817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210">
        <v>16500</v>
      </c>
      <c r="P272" s="40">
        <f t="shared" si="74"/>
        <v>16500</v>
      </c>
      <c r="Q272" s="41">
        <f t="shared" si="75"/>
        <v>21317</v>
      </c>
    </row>
    <row r="273" spans="1:17" x14ac:dyDescent="0.3">
      <c r="A273" s="253"/>
      <c r="B273" s="255"/>
      <c r="C273" s="252"/>
      <c r="D273" s="36"/>
      <c r="E273" s="42"/>
      <c r="F273" s="43"/>
      <c r="G273" s="43"/>
      <c r="H273" s="43"/>
      <c r="I273" s="43">
        <v>4817.0600000000004</v>
      </c>
      <c r="J273" s="34">
        <f t="shared" si="72"/>
        <v>4817.0600000000004</v>
      </c>
      <c r="K273" s="55"/>
      <c r="L273" s="43"/>
      <c r="M273" s="34">
        <f t="shared" si="73"/>
        <v>0</v>
      </c>
      <c r="N273" s="55"/>
      <c r="O273" s="43">
        <v>16499.98</v>
      </c>
      <c r="P273" s="34">
        <f t="shared" si="74"/>
        <v>16499.98</v>
      </c>
      <c r="Q273" s="35">
        <f t="shared" si="75"/>
        <v>21317.040000000001</v>
      </c>
    </row>
    <row r="274" spans="1:17" ht="13.8" hidden="1" customHeight="1" x14ac:dyDescent="0.3">
      <c r="A274" s="253" t="s">
        <v>195</v>
      </c>
      <c r="B274" s="255"/>
      <c r="C274" s="257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7" ht="14.4" hidden="1" customHeight="1" thickBot="1" x14ac:dyDescent="0.35">
      <c r="A275" s="254"/>
      <c r="B275" s="256"/>
      <c r="C275" s="258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1" t="s">
        <v>200</v>
      </c>
      <c r="B277" s="262"/>
      <c r="C277" s="265" t="s">
        <v>201</v>
      </c>
      <c r="D277" s="259"/>
      <c r="E277" s="16">
        <f>E279+E281+E283+E285+E303+E305+E307+E329+E331+E333</f>
        <v>358567</v>
      </c>
      <c r="F277" s="17">
        <f>F279+F281+F283+F285+F303+F305+F307+F329+F331+F333</f>
        <v>129587</v>
      </c>
      <c r="G277" s="17">
        <f>G279+G281+G283+G285+G303+G305+G307+G331+G333</f>
        <v>106333</v>
      </c>
      <c r="H277" s="17">
        <f>H279+H281+H283+H285+H303+H305+H307+H331+H333+H335</f>
        <v>14495</v>
      </c>
      <c r="I277" s="17">
        <f>I279+I281+I283+I285+I303+I305+I307+I329+I331+I333</f>
        <v>0</v>
      </c>
      <c r="J277" s="19">
        <f>SUM(E277:I277)</f>
        <v>608982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608982</v>
      </c>
    </row>
    <row r="278" spans="1:17" ht="14.4" thickBot="1" x14ac:dyDescent="0.35">
      <c r="A278" s="263"/>
      <c r="B278" s="264"/>
      <c r="C278" s="266"/>
      <c r="D278" s="260"/>
      <c r="E278" s="21">
        <f>E280+E282+E284+E286+E304+E306+E308+E330+E332+E334</f>
        <v>313640.26</v>
      </c>
      <c r="F278" s="22">
        <f>F280+F282+F284+F286+F304+F306+F308+F330+F332+F334</f>
        <v>112337.37</v>
      </c>
      <c r="G278" s="22">
        <f>G280+G282+G284+G286+G304+G306+G308+G332+G334</f>
        <v>89431.890000000014</v>
      </c>
      <c r="H278" s="22">
        <f>H280+H282+H284+H286+H304+H306+H308+H336+H332+H334</f>
        <v>13570.82</v>
      </c>
      <c r="I278" s="22">
        <f>I280+I282+I284+I286+I304+I306+I308+I330+I332+I334</f>
        <v>0</v>
      </c>
      <c r="J278" s="24">
        <f>SUM(E278:I278)</f>
        <v>528980.34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528980.34</v>
      </c>
    </row>
    <row r="279" spans="1:17" x14ac:dyDescent="0.3">
      <c r="A279" s="248" t="s">
        <v>202</v>
      </c>
      <c r="B279" s="250"/>
      <c r="C279" s="252" t="s">
        <v>203</v>
      </c>
      <c r="D279" s="49" t="s">
        <v>42</v>
      </c>
      <c r="E279" s="198">
        <v>358567</v>
      </c>
      <c r="F279" s="27">
        <v>129587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488154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5" si="78">SUM(N279:O279)</f>
        <v>0</v>
      </c>
      <c r="Q279" s="64">
        <f t="shared" ref="Q279:Q336" si="79">P279+M279+J279</f>
        <v>488154</v>
      </c>
    </row>
    <row r="280" spans="1:17" x14ac:dyDescent="0.3">
      <c r="A280" s="253"/>
      <c r="B280" s="255"/>
      <c r="C280" s="257"/>
      <c r="D280" s="36"/>
      <c r="E280" s="42">
        <v>313640.26</v>
      </c>
      <c r="F280" s="43">
        <v>112337.37</v>
      </c>
      <c r="G280" s="43"/>
      <c r="H280" s="43"/>
      <c r="I280" s="43"/>
      <c r="J280" s="34">
        <f t="shared" si="76"/>
        <v>425977.63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425977.63</v>
      </c>
    </row>
    <row r="281" spans="1:17" x14ac:dyDescent="0.3">
      <c r="A281" s="253" t="s">
        <v>202</v>
      </c>
      <c r="B281" s="255"/>
      <c r="C281" s="257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7" x14ac:dyDescent="0.3">
      <c r="A282" s="253"/>
      <c r="B282" s="255"/>
      <c r="C282" s="257"/>
      <c r="D282" s="36"/>
      <c r="E282" s="42"/>
      <c r="F282" s="43"/>
      <c r="G282" s="43">
        <v>1760.66</v>
      </c>
      <c r="H282" s="43"/>
      <c r="I282" s="43"/>
      <c r="J282" s="34">
        <f t="shared" si="76"/>
        <v>1760.66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1760.66</v>
      </c>
    </row>
    <row r="283" spans="1:17" x14ac:dyDescent="0.3">
      <c r="A283" s="253" t="s">
        <v>202</v>
      </c>
      <c r="B283" s="255"/>
      <c r="C283" s="257" t="s">
        <v>205</v>
      </c>
      <c r="D283" s="36"/>
      <c r="E283" s="37">
        <v>0</v>
      </c>
      <c r="F283" s="38">
        <v>0</v>
      </c>
      <c r="G283" s="38">
        <v>15800</v>
      </c>
      <c r="H283" s="38">
        <v>0</v>
      </c>
      <c r="I283" s="38">
        <v>0</v>
      </c>
      <c r="J283" s="40">
        <f t="shared" si="76"/>
        <v>15800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15800</v>
      </c>
    </row>
    <row r="284" spans="1:17" x14ac:dyDescent="0.3">
      <c r="A284" s="253"/>
      <c r="B284" s="255"/>
      <c r="C284" s="257"/>
      <c r="D284" s="36"/>
      <c r="E284" s="42"/>
      <c r="F284" s="43"/>
      <c r="G284" s="43">
        <v>15290.29</v>
      </c>
      <c r="H284" s="43"/>
      <c r="I284" s="43"/>
      <c r="J284" s="34">
        <f t="shared" si="76"/>
        <v>15290.29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15290.29</v>
      </c>
    </row>
    <row r="285" spans="1:17" x14ac:dyDescent="0.3">
      <c r="A285" s="253" t="s">
        <v>202</v>
      </c>
      <c r="B285" s="255"/>
      <c r="C285" s="257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17250</v>
      </c>
      <c r="H285" s="38">
        <f t="shared" si="80"/>
        <v>0</v>
      </c>
      <c r="I285" s="38">
        <f t="shared" si="80"/>
        <v>0</v>
      </c>
      <c r="J285" s="40">
        <f t="shared" si="76"/>
        <v>17250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17250</v>
      </c>
    </row>
    <row r="286" spans="1:17" x14ac:dyDescent="0.3">
      <c r="A286" s="253"/>
      <c r="B286" s="255"/>
      <c r="C286" s="257"/>
      <c r="D286" s="36"/>
      <c r="E286" s="31">
        <f t="shared" si="80"/>
        <v>0</v>
      </c>
      <c r="F286" s="32">
        <f t="shared" si="80"/>
        <v>0</v>
      </c>
      <c r="G286" s="32">
        <f t="shared" si="80"/>
        <v>11460.53</v>
      </c>
      <c r="H286" s="32">
        <f t="shared" si="80"/>
        <v>0</v>
      </c>
      <c r="I286" s="32">
        <f t="shared" si="80"/>
        <v>0</v>
      </c>
      <c r="J286" s="34">
        <f t="shared" si="76"/>
        <v>11460.53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11460.53</v>
      </c>
    </row>
    <row r="287" spans="1:17" x14ac:dyDescent="0.3">
      <c r="A287" s="253"/>
      <c r="B287" s="255" t="s">
        <v>207</v>
      </c>
      <c r="C287" s="257" t="s">
        <v>208</v>
      </c>
      <c r="D287" s="36"/>
      <c r="E287" s="37">
        <v>0</v>
      </c>
      <c r="F287" s="38">
        <v>0</v>
      </c>
      <c r="G287" s="210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7" x14ac:dyDescent="0.3">
      <c r="A288" s="253"/>
      <c r="B288" s="255"/>
      <c r="C288" s="257"/>
      <c r="D288" s="36"/>
      <c r="E288" s="42"/>
      <c r="F288" s="43"/>
      <c r="G288" s="215">
        <v>2698</v>
      </c>
      <c r="H288" s="43"/>
      <c r="I288" s="43"/>
      <c r="J288" s="34">
        <f t="shared" si="76"/>
        <v>2698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2698</v>
      </c>
    </row>
    <row r="289" spans="1:17" x14ac:dyDescent="0.3">
      <c r="A289" s="253"/>
      <c r="B289" s="255" t="s">
        <v>209</v>
      </c>
      <c r="C289" s="257" t="s">
        <v>210</v>
      </c>
      <c r="D289" s="36"/>
      <c r="E289" s="37">
        <v>0</v>
      </c>
      <c r="F289" s="38">
        <v>0</v>
      </c>
      <c r="G289" s="210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3"/>
      <c r="B290" s="255"/>
      <c r="C290" s="257"/>
      <c r="D290" s="36"/>
      <c r="E290" s="42"/>
      <c r="F290" s="43"/>
      <c r="G290" s="215">
        <v>0</v>
      </c>
      <c r="H290" s="43"/>
      <c r="I290" s="43"/>
      <c r="J290" s="34">
        <f t="shared" si="76"/>
        <v>0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0</v>
      </c>
    </row>
    <row r="291" spans="1:17" x14ac:dyDescent="0.3">
      <c r="A291" s="253"/>
      <c r="B291" s="255" t="s">
        <v>211</v>
      </c>
      <c r="C291" s="257" t="s">
        <v>212</v>
      </c>
      <c r="D291" s="36"/>
      <c r="E291" s="37">
        <v>0</v>
      </c>
      <c r="F291" s="38">
        <v>0</v>
      </c>
      <c r="G291" s="210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3"/>
      <c r="B292" s="255"/>
      <c r="C292" s="257"/>
      <c r="D292" s="36"/>
      <c r="E292" s="42"/>
      <c r="F292" s="43"/>
      <c r="G292" s="215">
        <v>1319.6</v>
      </c>
      <c r="H292" s="43"/>
      <c r="I292" s="43"/>
      <c r="J292" s="34">
        <f t="shared" si="76"/>
        <v>1319.6</v>
      </c>
      <c r="K292" s="55"/>
      <c r="L292" s="43"/>
      <c r="M292" s="34">
        <f t="shared" ref="M292:M335" si="81">SUM(K292:L292)</f>
        <v>0</v>
      </c>
      <c r="N292" s="55"/>
      <c r="O292" s="43"/>
      <c r="P292" s="33">
        <f t="shared" si="78"/>
        <v>0</v>
      </c>
      <c r="Q292" s="65">
        <f t="shared" si="79"/>
        <v>1319.6</v>
      </c>
    </row>
    <row r="293" spans="1:17" x14ac:dyDescent="0.3">
      <c r="A293" s="253"/>
      <c r="B293" s="255" t="s">
        <v>213</v>
      </c>
      <c r="C293" s="257" t="s">
        <v>214</v>
      </c>
      <c r="D293" s="36"/>
      <c r="E293" s="37">
        <v>0</v>
      </c>
      <c r="F293" s="38">
        <v>0</v>
      </c>
      <c r="G293" s="210">
        <v>300</v>
      </c>
      <c r="H293" s="38">
        <v>0</v>
      </c>
      <c r="I293" s="38">
        <v>0</v>
      </c>
      <c r="J293" s="40">
        <f t="shared" si="76"/>
        <v>300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300</v>
      </c>
    </row>
    <row r="294" spans="1:17" x14ac:dyDescent="0.3">
      <c r="A294" s="253"/>
      <c r="B294" s="255"/>
      <c r="C294" s="257"/>
      <c r="D294" s="36"/>
      <c r="E294" s="42"/>
      <c r="F294" s="43"/>
      <c r="G294" s="215">
        <v>289</v>
      </c>
      <c r="H294" s="43"/>
      <c r="I294" s="43"/>
      <c r="J294" s="34">
        <f t="shared" si="76"/>
        <v>289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289</v>
      </c>
    </row>
    <row r="295" spans="1:17" x14ac:dyDescent="0.3">
      <c r="A295" s="253"/>
      <c r="B295" s="255" t="s">
        <v>215</v>
      </c>
      <c r="C295" s="257" t="s">
        <v>216</v>
      </c>
      <c r="D295" s="36"/>
      <c r="E295" s="37">
        <v>0</v>
      </c>
      <c r="F295" s="38">
        <v>0</v>
      </c>
      <c r="G295" s="210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3"/>
      <c r="B296" s="255"/>
      <c r="C296" s="257"/>
      <c r="D296" s="36"/>
      <c r="E296" s="42"/>
      <c r="F296" s="43"/>
      <c r="G296" s="215">
        <v>5690.35</v>
      </c>
      <c r="H296" s="43"/>
      <c r="I296" s="43"/>
      <c r="J296" s="34">
        <f t="shared" si="76"/>
        <v>5690.35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5690.35</v>
      </c>
    </row>
    <row r="297" spans="1:17" x14ac:dyDescent="0.3">
      <c r="A297" s="253"/>
      <c r="B297" s="255" t="s">
        <v>217</v>
      </c>
      <c r="C297" s="257" t="s">
        <v>218</v>
      </c>
      <c r="D297" s="36"/>
      <c r="E297" s="37">
        <v>0</v>
      </c>
      <c r="F297" s="38">
        <v>0</v>
      </c>
      <c r="G297" s="210">
        <v>400</v>
      </c>
      <c r="H297" s="38">
        <v>0</v>
      </c>
      <c r="I297" s="38">
        <v>0</v>
      </c>
      <c r="J297" s="40">
        <f t="shared" si="76"/>
        <v>400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400</v>
      </c>
    </row>
    <row r="298" spans="1:17" x14ac:dyDescent="0.3">
      <c r="A298" s="253"/>
      <c r="B298" s="255"/>
      <c r="C298" s="257"/>
      <c r="D298" s="36"/>
      <c r="E298" s="42"/>
      <c r="F298" s="43"/>
      <c r="G298" s="215">
        <v>492.58</v>
      </c>
      <c r="H298" s="43"/>
      <c r="I298" s="43"/>
      <c r="J298" s="34">
        <f t="shared" si="76"/>
        <v>492.58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492.58</v>
      </c>
    </row>
    <row r="299" spans="1:17" x14ac:dyDescent="0.3">
      <c r="A299" s="253"/>
      <c r="B299" s="255" t="s">
        <v>219</v>
      </c>
      <c r="C299" s="257" t="s">
        <v>220</v>
      </c>
      <c r="D299" s="36"/>
      <c r="E299" s="37">
        <v>0</v>
      </c>
      <c r="F299" s="38">
        <v>0</v>
      </c>
      <c r="G299" s="210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3"/>
      <c r="B300" s="255"/>
      <c r="C300" s="257"/>
      <c r="D300" s="36"/>
      <c r="E300" s="42"/>
      <c r="F300" s="43"/>
      <c r="G300" s="215">
        <v>150</v>
      </c>
      <c r="H300" s="43"/>
      <c r="I300" s="43"/>
      <c r="J300" s="34">
        <f t="shared" si="76"/>
        <v>150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150</v>
      </c>
    </row>
    <row r="301" spans="1:17" x14ac:dyDescent="0.3">
      <c r="A301" s="253"/>
      <c r="B301" s="255" t="s">
        <v>221</v>
      </c>
      <c r="C301" s="257" t="s">
        <v>222</v>
      </c>
      <c r="D301" s="36"/>
      <c r="E301" s="37">
        <v>0</v>
      </c>
      <c r="F301" s="38">
        <v>0</v>
      </c>
      <c r="G301" s="210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3"/>
      <c r="B302" s="255"/>
      <c r="C302" s="257"/>
      <c r="D302" s="36"/>
      <c r="E302" s="42"/>
      <c r="F302" s="43"/>
      <c r="G302" s="43">
        <v>821</v>
      </c>
      <c r="H302" s="43"/>
      <c r="I302" s="43"/>
      <c r="J302" s="34">
        <f t="shared" si="76"/>
        <v>821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821</v>
      </c>
    </row>
    <row r="303" spans="1:17" x14ac:dyDescent="0.3">
      <c r="A303" s="253" t="s">
        <v>202</v>
      </c>
      <c r="B303" s="249"/>
      <c r="C303" s="251" t="s">
        <v>223</v>
      </c>
      <c r="D303" s="36"/>
      <c r="E303" s="37">
        <v>0</v>
      </c>
      <c r="F303" s="38">
        <v>0</v>
      </c>
      <c r="G303" s="210">
        <v>14700</v>
      </c>
      <c r="H303" s="38">
        <v>0</v>
      </c>
      <c r="I303" s="38">
        <v>0</v>
      </c>
      <c r="J303" s="40">
        <f t="shared" si="76"/>
        <v>14700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14700</v>
      </c>
    </row>
    <row r="304" spans="1:17" x14ac:dyDescent="0.3">
      <c r="A304" s="253"/>
      <c r="B304" s="250"/>
      <c r="C304" s="252"/>
      <c r="D304" s="36"/>
      <c r="E304" s="42"/>
      <c r="F304" s="43"/>
      <c r="G304" s="215">
        <v>10643.3</v>
      </c>
      <c r="H304" s="43"/>
      <c r="I304" s="43"/>
      <c r="J304" s="34">
        <f t="shared" si="76"/>
        <v>10643.3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10643.3</v>
      </c>
    </row>
    <row r="305" spans="1:17" x14ac:dyDescent="0.3">
      <c r="A305" s="253" t="s">
        <v>202</v>
      </c>
      <c r="B305" s="249"/>
      <c r="C305" s="251" t="s">
        <v>224</v>
      </c>
      <c r="D305" s="36"/>
      <c r="E305" s="37">
        <v>0</v>
      </c>
      <c r="F305" s="38">
        <v>0</v>
      </c>
      <c r="G305" s="210">
        <v>1200</v>
      </c>
      <c r="H305" s="38">
        <v>0</v>
      </c>
      <c r="I305" s="38">
        <v>0</v>
      </c>
      <c r="J305" s="40">
        <f t="shared" si="76"/>
        <v>1200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1200</v>
      </c>
    </row>
    <row r="306" spans="1:17" x14ac:dyDescent="0.3">
      <c r="A306" s="253"/>
      <c r="B306" s="250"/>
      <c r="C306" s="252"/>
      <c r="D306" s="36"/>
      <c r="E306" s="42"/>
      <c r="F306" s="43"/>
      <c r="G306" s="43">
        <v>864</v>
      </c>
      <c r="H306" s="43"/>
      <c r="I306" s="43"/>
      <c r="J306" s="34">
        <f t="shared" ref="J306:J335" si="82">SUM(E306:I306)</f>
        <v>864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864</v>
      </c>
    </row>
    <row r="307" spans="1:17" x14ac:dyDescent="0.3">
      <c r="A307" s="253" t="s">
        <v>202</v>
      </c>
      <c r="B307" s="255"/>
      <c r="C307" s="257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55383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55383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55383</v>
      </c>
    </row>
    <row r="308" spans="1:17" x14ac:dyDescent="0.3">
      <c r="A308" s="253"/>
      <c r="B308" s="255"/>
      <c r="C308" s="257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49413.110000000008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49413.110000000008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49413.110000000008</v>
      </c>
    </row>
    <row r="309" spans="1:17" x14ac:dyDescent="0.3">
      <c r="A309" s="253"/>
      <c r="B309" s="255" t="s">
        <v>226</v>
      </c>
      <c r="C309" s="257" t="s">
        <v>227</v>
      </c>
      <c r="D309" s="36"/>
      <c r="E309" s="37">
        <v>0</v>
      </c>
      <c r="F309" s="38">
        <v>0</v>
      </c>
      <c r="G309" s="210">
        <v>2500</v>
      </c>
      <c r="H309" s="38">
        <v>0</v>
      </c>
      <c r="I309" s="38">
        <v>0</v>
      </c>
      <c r="J309" s="40">
        <f t="shared" si="82"/>
        <v>2500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2500</v>
      </c>
    </row>
    <row r="310" spans="1:17" x14ac:dyDescent="0.3">
      <c r="A310" s="253"/>
      <c r="B310" s="255"/>
      <c r="C310" s="257"/>
      <c r="D310" s="36"/>
      <c r="E310" s="42"/>
      <c r="F310" s="43"/>
      <c r="G310" s="215">
        <v>1887.5</v>
      </c>
      <c r="H310" s="43"/>
      <c r="I310" s="43"/>
      <c r="J310" s="34">
        <f t="shared" si="82"/>
        <v>1887.5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1887.5</v>
      </c>
    </row>
    <row r="311" spans="1:17" x14ac:dyDescent="0.3">
      <c r="A311" s="253"/>
      <c r="B311" s="255" t="s">
        <v>228</v>
      </c>
      <c r="C311" s="257" t="s">
        <v>229</v>
      </c>
      <c r="D311" s="36"/>
      <c r="E311" s="37">
        <v>0</v>
      </c>
      <c r="F311" s="38">
        <v>0</v>
      </c>
      <c r="G311" s="210">
        <v>6500</v>
      </c>
      <c r="H311" s="38">
        <v>0</v>
      </c>
      <c r="I311" s="38">
        <v>0</v>
      </c>
      <c r="J311" s="40">
        <f t="shared" si="82"/>
        <v>6500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6500</v>
      </c>
    </row>
    <row r="312" spans="1:17" x14ac:dyDescent="0.3">
      <c r="A312" s="253"/>
      <c r="B312" s="255"/>
      <c r="C312" s="257"/>
      <c r="D312" s="36"/>
      <c r="E312" s="42"/>
      <c r="F312" s="43"/>
      <c r="G312" s="215">
        <v>2706.98</v>
      </c>
      <c r="H312" s="43"/>
      <c r="I312" s="43"/>
      <c r="J312" s="34">
        <f t="shared" si="82"/>
        <v>2706.98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2706.98</v>
      </c>
    </row>
    <row r="313" spans="1:17" x14ac:dyDescent="0.3">
      <c r="A313" s="253"/>
      <c r="B313" s="255" t="s">
        <v>230</v>
      </c>
      <c r="C313" s="257" t="s">
        <v>231</v>
      </c>
      <c r="D313" s="36"/>
      <c r="E313" s="37">
        <v>0</v>
      </c>
      <c r="F313" s="38">
        <v>0</v>
      </c>
      <c r="G313" s="210">
        <v>1038</v>
      </c>
      <c r="H313" s="38">
        <v>0</v>
      </c>
      <c r="I313" s="38">
        <v>0</v>
      </c>
      <c r="J313" s="40">
        <f t="shared" si="82"/>
        <v>1038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1038</v>
      </c>
    </row>
    <row r="314" spans="1:17" x14ac:dyDescent="0.3">
      <c r="A314" s="253"/>
      <c r="B314" s="255"/>
      <c r="C314" s="257"/>
      <c r="D314" s="36"/>
      <c r="E314" s="42"/>
      <c r="F314" s="43"/>
      <c r="G314" s="215">
        <v>1038</v>
      </c>
      <c r="H314" s="43"/>
      <c r="I314" s="43"/>
      <c r="J314" s="34">
        <f t="shared" si="82"/>
        <v>1038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1038</v>
      </c>
    </row>
    <row r="315" spans="1:17" x14ac:dyDescent="0.3">
      <c r="A315" s="253"/>
      <c r="B315" s="255" t="s">
        <v>232</v>
      </c>
      <c r="C315" s="257" t="s">
        <v>233</v>
      </c>
      <c r="D315" s="36"/>
      <c r="E315" s="37">
        <v>0</v>
      </c>
      <c r="F315" s="38">
        <v>0</v>
      </c>
      <c r="G315" s="210">
        <v>0</v>
      </c>
      <c r="H315" s="38">
        <v>0</v>
      </c>
      <c r="I315" s="38">
        <v>0</v>
      </c>
      <c r="J315" s="40">
        <f t="shared" si="82"/>
        <v>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0</v>
      </c>
    </row>
    <row r="316" spans="1:17" x14ac:dyDescent="0.3">
      <c r="A316" s="253"/>
      <c r="B316" s="255"/>
      <c r="C316" s="257"/>
      <c r="D316" s="36"/>
      <c r="E316" s="42"/>
      <c r="F316" s="43"/>
      <c r="G316" s="215">
        <v>0</v>
      </c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3"/>
      <c r="B317" s="255" t="s">
        <v>234</v>
      </c>
      <c r="C317" s="257" t="s">
        <v>235</v>
      </c>
      <c r="D317" s="36"/>
      <c r="E317" s="37">
        <v>0</v>
      </c>
      <c r="F317" s="38">
        <v>0</v>
      </c>
      <c r="G317" s="210">
        <v>3000</v>
      </c>
      <c r="H317" s="38">
        <v>0</v>
      </c>
      <c r="I317" s="38">
        <v>0</v>
      </c>
      <c r="J317" s="40">
        <f t="shared" si="82"/>
        <v>3000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3000</v>
      </c>
    </row>
    <row r="318" spans="1:17" x14ac:dyDescent="0.3">
      <c r="A318" s="253"/>
      <c r="B318" s="255"/>
      <c r="C318" s="257"/>
      <c r="D318" s="36"/>
      <c r="E318" s="42"/>
      <c r="F318" s="43"/>
      <c r="G318" s="215">
        <v>2790.63</v>
      </c>
      <c r="H318" s="43"/>
      <c r="I318" s="43"/>
      <c r="J318" s="34">
        <f t="shared" si="82"/>
        <v>2790.63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2790.63</v>
      </c>
    </row>
    <row r="319" spans="1:17" x14ac:dyDescent="0.3">
      <c r="A319" s="253"/>
      <c r="B319" s="255" t="s">
        <v>236</v>
      </c>
      <c r="C319" s="257" t="s">
        <v>237</v>
      </c>
      <c r="D319" s="36"/>
      <c r="E319" s="37">
        <v>0</v>
      </c>
      <c r="F319" s="38">
        <v>0</v>
      </c>
      <c r="G319" s="210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3"/>
      <c r="B320" s="255"/>
      <c r="C320" s="257"/>
      <c r="D320" s="36"/>
      <c r="E320" s="42"/>
      <c r="F320" s="43"/>
      <c r="G320" s="215">
        <v>16488.41</v>
      </c>
      <c r="H320" s="43"/>
      <c r="I320" s="43"/>
      <c r="J320" s="34">
        <f t="shared" si="82"/>
        <v>16488.41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16488.41</v>
      </c>
    </row>
    <row r="321" spans="1:17" x14ac:dyDescent="0.3">
      <c r="A321" s="253"/>
      <c r="B321" s="255" t="s">
        <v>238</v>
      </c>
      <c r="C321" s="257" t="s">
        <v>239</v>
      </c>
      <c r="D321" s="36"/>
      <c r="E321" s="37">
        <v>0</v>
      </c>
      <c r="F321" s="38">
        <v>0</v>
      </c>
      <c r="G321" s="210">
        <v>8200</v>
      </c>
      <c r="H321" s="38">
        <v>0</v>
      </c>
      <c r="I321" s="38">
        <v>0</v>
      </c>
      <c r="J321" s="40">
        <f t="shared" si="82"/>
        <v>8200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8200</v>
      </c>
    </row>
    <row r="322" spans="1:17" x14ac:dyDescent="0.3">
      <c r="A322" s="253"/>
      <c r="B322" s="255"/>
      <c r="C322" s="257"/>
      <c r="D322" s="36"/>
      <c r="E322" s="42"/>
      <c r="F322" s="43"/>
      <c r="G322" s="215">
        <v>7995.78</v>
      </c>
      <c r="H322" s="43"/>
      <c r="I322" s="43"/>
      <c r="J322" s="34">
        <f t="shared" si="82"/>
        <v>7995.78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7995.78</v>
      </c>
    </row>
    <row r="323" spans="1:17" x14ac:dyDescent="0.3">
      <c r="A323" s="253"/>
      <c r="B323" s="255" t="s">
        <v>240</v>
      </c>
      <c r="C323" s="257" t="s">
        <v>241</v>
      </c>
      <c r="D323" s="36"/>
      <c r="E323" s="37">
        <v>0</v>
      </c>
      <c r="F323" s="38">
        <v>0</v>
      </c>
      <c r="G323" s="210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3"/>
      <c r="B324" s="255"/>
      <c r="C324" s="257"/>
      <c r="D324" s="36"/>
      <c r="E324" s="42"/>
      <c r="F324" s="43"/>
      <c r="G324" s="215">
        <v>2793.37</v>
      </c>
      <c r="H324" s="43"/>
      <c r="I324" s="43"/>
      <c r="J324" s="34">
        <f t="shared" si="82"/>
        <v>2793.37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2793.37</v>
      </c>
    </row>
    <row r="325" spans="1:17" x14ac:dyDescent="0.3">
      <c r="A325" s="253"/>
      <c r="B325" s="255" t="s">
        <v>242</v>
      </c>
      <c r="C325" s="257" t="s">
        <v>243</v>
      </c>
      <c r="D325" s="36"/>
      <c r="E325" s="37">
        <v>0</v>
      </c>
      <c r="F325" s="38">
        <v>0</v>
      </c>
      <c r="G325" s="210">
        <v>14103</v>
      </c>
      <c r="H325" s="38">
        <v>0</v>
      </c>
      <c r="I325" s="38">
        <v>0</v>
      </c>
      <c r="J325" s="40">
        <f t="shared" si="82"/>
        <v>14103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14103</v>
      </c>
    </row>
    <row r="326" spans="1:17" x14ac:dyDescent="0.3">
      <c r="A326" s="253"/>
      <c r="B326" s="255"/>
      <c r="C326" s="257"/>
      <c r="D326" s="36"/>
      <c r="E326" s="42"/>
      <c r="F326" s="43"/>
      <c r="G326" s="215">
        <v>12724.72</v>
      </c>
      <c r="H326" s="43"/>
      <c r="I326" s="43"/>
      <c r="J326" s="34">
        <f t="shared" si="82"/>
        <v>12724.72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12724.72</v>
      </c>
    </row>
    <row r="327" spans="1:17" ht="13.8" customHeight="1" x14ac:dyDescent="0.3">
      <c r="A327" s="253"/>
      <c r="B327" s="345" t="s">
        <v>244</v>
      </c>
      <c r="C327" s="347" t="s">
        <v>318</v>
      </c>
      <c r="D327" s="36"/>
      <c r="E327" s="37">
        <v>0</v>
      </c>
      <c r="F327" s="38">
        <v>0</v>
      </c>
      <c r="G327" s="210">
        <v>14</v>
      </c>
      <c r="H327" s="38">
        <v>0</v>
      </c>
      <c r="I327" s="38">
        <v>0</v>
      </c>
      <c r="J327" s="40">
        <f t="shared" si="82"/>
        <v>14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14</v>
      </c>
    </row>
    <row r="328" spans="1:17" x14ac:dyDescent="0.3">
      <c r="A328" s="253"/>
      <c r="B328" s="345"/>
      <c r="C328" s="347"/>
      <c r="D328" s="36"/>
      <c r="E328" s="42"/>
      <c r="F328" s="43"/>
      <c r="G328" s="215">
        <v>0</v>
      </c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3"/>
      <c r="B329" s="255" t="s">
        <v>246</v>
      </c>
      <c r="C329" s="257" t="s">
        <v>247</v>
      </c>
      <c r="D329" s="36"/>
      <c r="E329" s="37">
        <v>0</v>
      </c>
      <c r="F329" s="38">
        <v>0</v>
      </c>
      <c r="G329" s="210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3"/>
      <c r="B330" s="255"/>
      <c r="C330" s="257"/>
      <c r="D330" s="36"/>
      <c r="E330" s="42"/>
      <c r="F330" s="43"/>
      <c r="G330" s="43">
        <v>987.72</v>
      </c>
      <c r="H330" s="43"/>
      <c r="I330" s="43"/>
      <c r="J330" s="34">
        <f t="shared" si="82"/>
        <v>987.72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987.72</v>
      </c>
    </row>
    <row r="331" spans="1:17" x14ac:dyDescent="0.3">
      <c r="A331" s="253" t="s">
        <v>202</v>
      </c>
      <c r="B331" s="255"/>
      <c r="C331" s="257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3"/>
      <c r="B332" s="255"/>
      <c r="C332" s="257"/>
      <c r="D332" s="36"/>
      <c r="E332" s="42"/>
      <c r="F332" s="43"/>
      <c r="G332" s="43"/>
      <c r="H332" s="43">
        <v>8440.08</v>
      </c>
      <c r="I332" s="43"/>
      <c r="J332" s="34">
        <f t="shared" si="82"/>
        <v>8440.08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8440.08</v>
      </c>
    </row>
    <row r="333" spans="1:17" x14ac:dyDescent="0.3">
      <c r="A333" s="253" t="s">
        <v>202</v>
      </c>
      <c r="B333" s="255"/>
      <c r="C333" s="257" t="s">
        <v>275</v>
      </c>
      <c r="D333" s="36"/>
      <c r="E333" s="37">
        <v>0</v>
      </c>
      <c r="F333" s="38">
        <v>0</v>
      </c>
      <c r="G333" s="38">
        <v>0</v>
      </c>
      <c r="H333" s="38">
        <v>5989</v>
      </c>
      <c r="I333" s="38">
        <v>0</v>
      </c>
      <c r="J333" s="40">
        <f t="shared" si="82"/>
        <v>5989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5989</v>
      </c>
    </row>
    <row r="334" spans="1:17" x14ac:dyDescent="0.3">
      <c r="A334" s="253"/>
      <c r="B334" s="255"/>
      <c r="C334" s="257"/>
      <c r="D334" s="36"/>
      <c r="E334" s="42"/>
      <c r="F334" s="43"/>
      <c r="G334" s="43"/>
      <c r="H334" s="43">
        <v>5130.74</v>
      </c>
      <c r="I334" s="43"/>
      <c r="J334" s="34">
        <f t="shared" si="82"/>
        <v>5130.74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5130.74</v>
      </c>
    </row>
    <row r="335" spans="1:17" hidden="1" x14ac:dyDescent="0.3">
      <c r="A335" s="253" t="s">
        <v>202</v>
      </c>
      <c r="B335" s="255"/>
      <c r="C335" s="257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2"/>
        <v>0</v>
      </c>
      <c r="K335" s="44">
        <v>0</v>
      </c>
      <c r="L335" s="38">
        <v>0</v>
      </c>
      <c r="M335" s="40">
        <f t="shared" si="81"/>
        <v>0</v>
      </c>
      <c r="N335" s="44">
        <v>0</v>
      </c>
      <c r="O335" s="38">
        <v>0</v>
      </c>
      <c r="P335" s="39">
        <f t="shared" si="78"/>
        <v>0</v>
      </c>
      <c r="Q335" s="66">
        <f t="shared" si="79"/>
        <v>0</v>
      </c>
    </row>
    <row r="336" spans="1:17" ht="14.4" hidden="1" thickBot="1" x14ac:dyDescent="0.35">
      <c r="A336" s="254"/>
      <c r="B336" s="256"/>
      <c r="C336" s="258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79"/>
        <v>0</v>
      </c>
    </row>
  </sheetData>
  <sheetProtection sheet="1" objects="1" scenarios="1"/>
  <mergeCells count="51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3" topLeftCell="A4" activePane="bottomLeft" state="frozen"/>
      <selection pane="bottomLeft" activeCell="G140" sqref="G140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79" t="s">
        <v>312</v>
      </c>
      <c r="B1" s="279"/>
      <c r="C1" s="279"/>
      <c r="D1" s="280"/>
      <c r="E1" s="283" t="s">
        <v>0</v>
      </c>
      <c r="F1" s="284"/>
      <c r="G1" s="284"/>
      <c r="H1" s="284"/>
      <c r="I1" s="284"/>
      <c r="J1" s="284"/>
      <c r="K1" s="284" t="s">
        <v>1</v>
      </c>
      <c r="L1" s="284"/>
      <c r="M1" s="284"/>
      <c r="N1" s="284" t="s">
        <v>2</v>
      </c>
      <c r="O1" s="284"/>
      <c r="P1" s="284"/>
      <c r="Q1" s="285" t="s">
        <v>3</v>
      </c>
    </row>
    <row r="2" spans="1:19" s="1" customFormat="1" x14ac:dyDescent="0.3">
      <c r="A2" s="279"/>
      <c r="B2" s="279"/>
      <c r="C2" s="279"/>
      <c r="D2" s="280"/>
      <c r="E2" s="287">
        <v>610</v>
      </c>
      <c r="F2" s="273">
        <v>620</v>
      </c>
      <c r="G2" s="273">
        <v>630</v>
      </c>
      <c r="H2" s="273">
        <v>640</v>
      </c>
      <c r="I2" s="273">
        <v>650</v>
      </c>
      <c r="J2" s="273" t="s">
        <v>4</v>
      </c>
      <c r="K2" s="273">
        <v>710</v>
      </c>
      <c r="L2" s="273">
        <v>720</v>
      </c>
      <c r="M2" s="273" t="s">
        <v>4</v>
      </c>
      <c r="N2" s="273">
        <v>810</v>
      </c>
      <c r="O2" s="273">
        <v>820</v>
      </c>
      <c r="P2" s="273" t="s">
        <v>4</v>
      </c>
      <c r="Q2" s="286"/>
    </row>
    <row r="3" spans="1:19" s="1" customFormat="1" ht="15" thickBot="1" x14ac:dyDescent="0.35">
      <c r="A3" s="281"/>
      <c r="B3" s="281"/>
      <c r="C3" s="281"/>
      <c r="D3" s="282"/>
      <c r="E3" s="288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" t="s">
        <v>5</v>
      </c>
    </row>
    <row r="4" spans="1:19" ht="14.4" x14ac:dyDescent="0.3">
      <c r="A4" s="275" t="s">
        <v>311</v>
      </c>
      <c r="B4" s="276"/>
      <c r="C4" s="265" t="s">
        <v>6</v>
      </c>
      <c r="D4" s="3" t="s">
        <v>7</v>
      </c>
      <c r="E4" s="4">
        <f t="shared" ref="E4:I5" si="0">E6+E39+E58+E85+E96+E109+E116+E135+E148+E159+E190+E231+E256+E277</f>
        <v>872077</v>
      </c>
      <c r="F4" s="5">
        <f t="shared" si="0"/>
        <v>317763</v>
      </c>
      <c r="G4" s="5">
        <f t="shared" si="0"/>
        <v>1294215</v>
      </c>
      <c r="H4" s="5">
        <f t="shared" si="0"/>
        <v>229334</v>
      </c>
      <c r="I4" s="5">
        <f t="shared" si="0"/>
        <v>15661</v>
      </c>
      <c r="J4" s="6">
        <f t="shared" ref="J4:J9" si="1">SUM(E4:I4)</f>
        <v>2729050</v>
      </c>
      <c r="K4" s="5">
        <f>K6+K39+K58+K85+K96+K109+K116+K135+K148+K159+K190+K231+K256+K277</f>
        <v>1160735</v>
      </c>
      <c r="L4" s="5">
        <f>L6+L39+L58+L85+L96+L109+L116+L135+L148+L159+L190+L231+L256+L277</f>
        <v>0</v>
      </c>
      <c r="M4" s="5">
        <f>SUM(K4:L4)</f>
        <v>1160735</v>
      </c>
      <c r="N4" s="5">
        <f>N6+N39+N58+N85+N96+N109+N116+N135+N148+N159+N190+N231+N256+N277</f>
        <v>0</v>
      </c>
      <c r="O4" s="7">
        <f>O6+O39+O58+O85+O96+O109+O116+O135+O148+O159+O190+O231+O256+O277</f>
        <v>271717</v>
      </c>
      <c r="P4" s="7">
        <f>SUM(N4:O4)</f>
        <v>271717</v>
      </c>
      <c r="Q4" s="8">
        <f>P4+M4+J4</f>
        <v>4161502</v>
      </c>
      <c r="S4" s="10"/>
    </row>
    <row r="5" spans="1:19" ht="15" thickBot="1" x14ac:dyDescent="0.35">
      <c r="A5" s="277"/>
      <c r="B5" s="278"/>
      <c r="C5" s="266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3">
      <c r="A6" s="261" t="s">
        <v>8</v>
      </c>
      <c r="B6" s="262"/>
      <c r="C6" s="265" t="s">
        <v>9</v>
      </c>
      <c r="D6" s="259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102517</v>
      </c>
      <c r="H6" s="17">
        <f t="shared" si="2"/>
        <v>15720</v>
      </c>
      <c r="I6" s="17">
        <f t="shared" si="2"/>
        <v>0</v>
      </c>
      <c r="J6" s="18">
        <f t="shared" si="1"/>
        <v>160868</v>
      </c>
      <c r="K6" s="16">
        <f>K8+K14+K16+K18+K20+K22+K34+K36</f>
        <v>22517</v>
      </c>
      <c r="L6" s="17">
        <f>L8+L14+L16+L18+L20+L22+L34+L36</f>
        <v>0</v>
      </c>
      <c r="M6" s="18">
        <f t="shared" ref="M6:M37" si="3">SUM(K6:L6)</f>
        <v>22517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183385</v>
      </c>
    </row>
    <row r="7" spans="1:19" ht="14.4" thickBot="1" x14ac:dyDescent="0.35">
      <c r="A7" s="263"/>
      <c r="B7" s="264"/>
      <c r="C7" s="266"/>
      <c r="D7" s="260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3">
      <c r="A8" s="250" t="s">
        <v>10</v>
      </c>
      <c r="B8" s="250"/>
      <c r="C8" s="252" t="s">
        <v>11</v>
      </c>
      <c r="D8" s="26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5"/>
      <c r="B9" s="255"/>
      <c r="C9" s="257"/>
      <c r="D9" s="268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3">
      <c r="A10" s="255"/>
      <c r="B10" s="255" t="s">
        <v>12</v>
      </c>
      <c r="C10" s="257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5"/>
      <c r="B11" s="255"/>
      <c r="C11" s="257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3">
      <c r="A12" s="255"/>
      <c r="B12" s="255" t="s">
        <v>14</v>
      </c>
      <c r="C12" s="257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5"/>
      <c r="B13" s="255"/>
      <c r="C13" s="257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3">
      <c r="A14" s="255" t="s">
        <v>16</v>
      </c>
      <c r="B14" s="255"/>
      <c r="C14" s="257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5"/>
      <c r="B15" s="255"/>
      <c r="C15" s="257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3">
      <c r="A16" s="255" t="s">
        <v>19</v>
      </c>
      <c r="B16" s="255"/>
      <c r="C16" s="257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</row>
    <row r="17" spans="1:17" x14ac:dyDescent="0.3">
      <c r="A17" s="255"/>
      <c r="B17" s="255"/>
      <c r="C17" s="257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255" t="s">
        <v>19</v>
      </c>
      <c r="B18" s="255"/>
      <c r="C18" s="257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5"/>
      <c r="B19" s="255"/>
      <c r="C19" s="257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255" t="s">
        <v>24</v>
      </c>
      <c r="B20" s="255"/>
      <c r="C20" s="257" t="s">
        <v>25</v>
      </c>
      <c r="D20" s="36" t="s">
        <v>26</v>
      </c>
      <c r="E20" s="37">
        <v>0</v>
      </c>
      <c r="F20" s="38">
        <v>0</v>
      </c>
      <c r="G20" s="38">
        <v>8700</v>
      </c>
      <c r="H20" s="38">
        <v>0</v>
      </c>
      <c r="I20" s="38">
        <v>0</v>
      </c>
      <c r="J20" s="39">
        <f t="shared" si="7"/>
        <v>8700</v>
      </c>
      <c r="K20" s="37">
        <v>22017</v>
      </c>
      <c r="L20" s="38">
        <v>0</v>
      </c>
      <c r="M20" s="39">
        <f t="shared" si="3"/>
        <v>22017</v>
      </c>
      <c r="N20" s="37">
        <v>0</v>
      </c>
      <c r="O20" s="38">
        <v>0</v>
      </c>
      <c r="P20" s="40">
        <f t="shared" si="5"/>
        <v>0</v>
      </c>
      <c r="Q20" s="41">
        <f t="shared" si="6"/>
        <v>30717</v>
      </c>
    </row>
    <row r="21" spans="1:17" x14ac:dyDescent="0.3">
      <c r="A21" s="255"/>
      <c r="B21" s="255"/>
      <c r="C21" s="257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3">
      <c r="A22" s="255" t="s">
        <v>27</v>
      </c>
      <c r="B22" s="255"/>
      <c r="C22" s="257" t="s">
        <v>28</v>
      </c>
      <c r="D22" s="268"/>
      <c r="E22" s="37">
        <f>E24+E26+E28+E30+E32</f>
        <v>0</v>
      </c>
      <c r="F22" s="38">
        <f>F24+F26+F28+F30+F32</f>
        <v>0</v>
      </c>
      <c r="G22" s="38">
        <f>G24+G26+G28+G30+G32</f>
        <v>73600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73600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73600</v>
      </c>
    </row>
    <row r="23" spans="1:17" x14ac:dyDescent="0.3">
      <c r="A23" s="255"/>
      <c r="B23" s="255"/>
      <c r="C23" s="257"/>
      <c r="D23" s="268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255"/>
      <c r="B24" s="255" t="s">
        <v>29</v>
      </c>
      <c r="C24" s="257" t="s">
        <v>31</v>
      </c>
      <c r="D24" s="36" t="s">
        <v>30</v>
      </c>
      <c r="E24" s="37">
        <v>0</v>
      </c>
      <c r="F24" s="38">
        <v>0</v>
      </c>
      <c r="G24" s="38">
        <v>20700</v>
      </c>
      <c r="H24" s="38">
        <v>0</v>
      </c>
      <c r="I24" s="38">
        <v>0</v>
      </c>
      <c r="J24" s="39">
        <f t="shared" si="7"/>
        <v>20700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20700</v>
      </c>
    </row>
    <row r="25" spans="1:17" x14ac:dyDescent="0.3">
      <c r="A25" s="255"/>
      <c r="B25" s="255"/>
      <c r="C25" s="257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255"/>
      <c r="B26" s="255" t="s">
        <v>32</v>
      </c>
      <c r="C26" s="257" t="s">
        <v>294</v>
      </c>
      <c r="D26" s="36" t="s">
        <v>30</v>
      </c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9">
        <f>SUM(E26:I26)</f>
        <v>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0</v>
      </c>
    </row>
    <row r="27" spans="1:17" x14ac:dyDescent="0.3">
      <c r="A27" s="255"/>
      <c r="B27" s="255"/>
      <c r="C27" s="257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5"/>
      <c r="B28" s="255" t="s">
        <v>32</v>
      </c>
      <c r="C28" s="251" t="s">
        <v>295</v>
      </c>
      <c r="D28" s="268"/>
      <c r="E28" s="37">
        <v>0</v>
      </c>
      <c r="F28" s="38">
        <v>0</v>
      </c>
      <c r="G28" s="38">
        <v>4500</v>
      </c>
      <c r="H28" s="38">
        <v>0</v>
      </c>
      <c r="I28" s="38">
        <v>0</v>
      </c>
      <c r="J28" s="39">
        <f t="shared" si="7"/>
        <v>4500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4500</v>
      </c>
    </row>
    <row r="29" spans="1:17" x14ac:dyDescent="0.3">
      <c r="A29" s="255"/>
      <c r="B29" s="255"/>
      <c r="C29" s="252"/>
      <c r="D29" s="268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t="13.8" customHeight="1" x14ac:dyDescent="0.3">
      <c r="A30" s="255"/>
      <c r="B30" s="255" t="s">
        <v>316</v>
      </c>
      <c r="C30" s="257" t="s">
        <v>317</v>
      </c>
      <c r="D30" s="36" t="s">
        <v>30</v>
      </c>
      <c r="E30" s="37">
        <v>0</v>
      </c>
      <c r="F30" s="38">
        <v>0</v>
      </c>
      <c r="G30" s="38">
        <v>10400</v>
      </c>
      <c r="H30" s="38">
        <v>0</v>
      </c>
      <c r="I30" s="38">
        <v>0</v>
      </c>
      <c r="J30" s="39">
        <f t="shared" si="7"/>
        <v>10400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10400</v>
      </c>
    </row>
    <row r="31" spans="1:17" x14ac:dyDescent="0.3">
      <c r="A31" s="255"/>
      <c r="B31" s="255"/>
      <c r="C31" s="257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5"/>
      <c r="B32" s="255" t="s">
        <v>296</v>
      </c>
      <c r="C32" s="257" t="s">
        <v>297</v>
      </c>
      <c r="D32" s="36" t="s">
        <v>30</v>
      </c>
      <c r="E32" s="37">
        <v>0</v>
      </c>
      <c r="F32" s="38">
        <v>0</v>
      </c>
      <c r="G32" s="38">
        <v>38000</v>
      </c>
      <c r="H32" s="38">
        <v>0</v>
      </c>
      <c r="I32" s="38">
        <v>0</v>
      </c>
      <c r="J32" s="39">
        <f t="shared" si="7"/>
        <v>38000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38000</v>
      </c>
    </row>
    <row r="33" spans="1:17" x14ac:dyDescent="0.3">
      <c r="A33" s="255"/>
      <c r="B33" s="255"/>
      <c r="C33" s="257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55" t="s">
        <v>34</v>
      </c>
      <c r="B34" s="255"/>
      <c r="C34" s="257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5"/>
      <c r="B35" s="255"/>
      <c r="C35" s="257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5" t="s">
        <v>36</v>
      </c>
      <c r="B36" s="255"/>
      <c r="C36" s="257" t="s">
        <v>37</v>
      </c>
      <c r="D36" s="268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5"/>
      <c r="B37" s="255"/>
      <c r="C37" s="257"/>
      <c r="D37" s="268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1" t="s">
        <v>38</v>
      </c>
      <c r="B39" s="262"/>
      <c r="C39" s="265" t="s">
        <v>39</v>
      </c>
      <c r="D39" s="259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13815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14050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14050</v>
      </c>
    </row>
    <row r="40" spans="1:17" ht="14.4" thickBot="1" x14ac:dyDescent="0.35">
      <c r="A40" s="263"/>
      <c r="B40" s="264"/>
      <c r="C40" s="266"/>
      <c r="D40" s="260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3">
      <c r="A41" s="250" t="s">
        <v>40</v>
      </c>
      <c r="B41" s="250"/>
      <c r="C41" s="252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5"/>
      <c r="B42" s="255"/>
      <c r="C42" s="257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255" t="s">
        <v>43</v>
      </c>
      <c r="B43" s="255"/>
      <c r="C43" s="257" t="s">
        <v>44</v>
      </c>
      <c r="D43" s="268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5"/>
      <c r="B44" s="255"/>
      <c r="C44" s="257"/>
      <c r="D44" s="268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3">
      <c r="A45" s="255"/>
      <c r="B45" s="255" t="s">
        <v>45</v>
      </c>
      <c r="C45" s="257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255"/>
      <c r="B46" s="255"/>
      <c r="C46" s="257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255"/>
      <c r="B47" s="255" t="s">
        <v>47</v>
      </c>
      <c r="C47" s="257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255"/>
      <c r="B48" s="255"/>
      <c r="C48" s="257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5" t="s">
        <v>49</v>
      </c>
      <c r="B49" s="255"/>
      <c r="C49" s="257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5"/>
      <c r="B50" s="255"/>
      <c r="C50" s="257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255" t="s">
        <v>49</v>
      </c>
      <c r="B51" s="255"/>
      <c r="C51" s="257" t="s">
        <v>51</v>
      </c>
      <c r="D51" s="36" t="s">
        <v>52</v>
      </c>
      <c r="E51" s="37">
        <v>0</v>
      </c>
      <c r="F51" s="38">
        <v>0</v>
      </c>
      <c r="G51" s="38">
        <v>5500</v>
      </c>
      <c r="H51" s="38">
        <v>0</v>
      </c>
      <c r="I51" s="38">
        <v>0</v>
      </c>
      <c r="J51" s="29">
        <f t="shared" si="11"/>
        <v>5500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5500</v>
      </c>
    </row>
    <row r="52" spans="1:17" x14ac:dyDescent="0.3">
      <c r="A52" s="255"/>
      <c r="B52" s="255"/>
      <c r="C52" s="257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3">
      <c r="A53" s="255" t="s">
        <v>53</v>
      </c>
      <c r="B53" s="255"/>
      <c r="C53" s="257" t="s">
        <v>54</v>
      </c>
      <c r="D53" s="36" t="s">
        <v>42</v>
      </c>
      <c r="E53" s="37">
        <v>0</v>
      </c>
      <c r="F53" s="38">
        <v>0</v>
      </c>
      <c r="G53" s="38">
        <v>3600</v>
      </c>
      <c r="H53" s="38">
        <v>0</v>
      </c>
      <c r="I53" s="38">
        <v>0</v>
      </c>
      <c r="J53" s="29">
        <f t="shared" si="11"/>
        <v>3600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3600</v>
      </c>
    </row>
    <row r="54" spans="1:17" x14ac:dyDescent="0.3">
      <c r="A54" s="255"/>
      <c r="B54" s="255"/>
      <c r="C54" s="257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3">
      <c r="A55" s="255" t="s">
        <v>55</v>
      </c>
      <c r="B55" s="255"/>
      <c r="C55" s="257" t="s">
        <v>56</v>
      </c>
      <c r="D55" s="36" t="s">
        <v>57</v>
      </c>
      <c r="E55" s="37">
        <v>0</v>
      </c>
      <c r="F55" s="38">
        <v>0</v>
      </c>
      <c r="G55" s="38">
        <v>100</v>
      </c>
      <c r="H55" s="38">
        <v>0</v>
      </c>
      <c r="I55" s="38">
        <v>0</v>
      </c>
      <c r="J55" s="29">
        <f t="shared" si="11"/>
        <v>100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100</v>
      </c>
    </row>
    <row r="56" spans="1:17" ht="14.4" thickBot="1" x14ac:dyDescent="0.35">
      <c r="A56" s="256"/>
      <c r="B56" s="256"/>
      <c r="C56" s="258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1" t="s">
        <v>58</v>
      </c>
      <c r="B58" s="262"/>
      <c r="C58" s="265" t="s">
        <v>59</v>
      </c>
      <c r="D58" s="259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65804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66198</v>
      </c>
      <c r="K58" s="52">
        <f>K60+K62+K64+K66+K68+K70+K72+K74+K76+K78+K80+K82</f>
        <v>5200</v>
      </c>
      <c r="L58" s="17">
        <f>L60+L62+L64+L66+L68+L70+L72+L74+L76+L78+L80+L82</f>
        <v>0</v>
      </c>
      <c r="M58" s="19">
        <f t="shared" ref="M58:M83" si="17">SUM(K58:L58)</f>
        <v>5200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73164</v>
      </c>
    </row>
    <row r="59" spans="1:17" ht="14.4" thickBot="1" x14ac:dyDescent="0.35">
      <c r="A59" s="263"/>
      <c r="B59" s="264"/>
      <c r="C59" s="266"/>
      <c r="D59" s="260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0</v>
      </c>
      <c r="H59" s="22">
        <f>H61+H63+H65+H69+H71+H73+H75+H77+H79+H81+H83</f>
        <v>0</v>
      </c>
      <c r="I59" s="22">
        <f>I61+I63+I65+I69+I71+I73+I75+I77+I79+I81+I83</f>
        <v>0</v>
      </c>
      <c r="J59" s="24">
        <f t="shared" si="16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0</v>
      </c>
      <c r="P59" s="24">
        <f t="shared" si="18"/>
        <v>0</v>
      </c>
      <c r="Q59" s="25">
        <f t="shared" si="19"/>
        <v>0</v>
      </c>
    </row>
    <row r="60" spans="1:17" x14ac:dyDescent="0.3">
      <c r="A60" s="250" t="s">
        <v>60</v>
      </c>
      <c r="B60" s="250"/>
      <c r="C60" s="252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5"/>
      <c r="B61" s="255"/>
      <c r="C61" s="257"/>
      <c r="D61" s="36"/>
      <c r="E61" s="42"/>
      <c r="F61" s="43"/>
      <c r="G61" s="43"/>
      <c r="H61" s="43"/>
      <c r="I61" s="43"/>
      <c r="J61" s="34">
        <f t="shared" si="16"/>
        <v>0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0</v>
      </c>
    </row>
    <row r="62" spans="1:17" x14ac:dyDescent="0.3">
      <c r="A62" s="255" t="s">
        <v>61</v>
      </c>
      <c r="B62" s="255"/>
      <c r="C62" s="257" t="s">
        <v>62</v>
      </c>
      <c r="D62" s="36" t="s">
        <v>42</v>
      </c>
      <c r="E62" s="37">
        <v>0</v>
      </c>
      <c r="F62" s="38">
        <v>0</v>
      </c>
      <c r="G62" s="38">
        <v>25476</v>
      </c>
      <c r="H62" s="38">
        <v>0</v>
      </c>
      <c r="I62" s="38">
        <v>0</v>
      </c>
      <c r="J62" s="29">
        <f>SUM(E62:I62)</f>
        <v>25476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25476</v>
      </c>
    </row>
    <row r="63" spans="1:17" x14ac:dyDescent="0.3">
      <c r="A63" s="255"/>
      <c r="B63" s="255"/>
      <c r="C63" s="257"/>
      <c r="D63" s="36"/>
      <c r="E63" s="42"/>
      <c r="F63" s="43"/>
      <c r="G63" s="43"/>
      <c r="H63" s="43"/>
      <c r="I63" s="43"/>
      <c r="J63" s="34">
        <f t="shared" si="16"/>
        <v>0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0</v>
      </c>
    </row>
    <row r="64" spans="1:17" x14ac:dyDescent="0.3">
      <c r="A64" s="255" t="s">
        <v>63</v>
      </c>
      <c r="B64" s="255"/>
      <c r="C64" s="257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5"/>
      <c r="B65" s="255"/>
      <c r="C65" s="257"/>
      <c r="D65" s="36"/>
      <c r="E65" s="42"/>
      <c r="F65" s="43"/>
      <c r="G65" s="43"/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</row>
    <row r="66" spans="1:17" x14ac:dyDescent="0.3">
      <c r="A66" s="255" t="s">
        <v>63</v>
      </c>
      <c r="B66" s="255"/>
      <c r="C66" s="257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2000</v>
      </c>
      <c r="L66" s="38">
        <v>0</v>
      </c>
      <c r="M66" s="40">
        <f>SUM(K66:L66)</f>
        <v>2000</v>
      </c>
      <c r="N66" s="44">
        <v>0</v>
      </c>
      <c r="O66" s="38">
        <v>0</v>
      </c>
      <c r="P66" s="40">
        <f t="shared" si="18"/>
        <v>0</v>
      </c>
      <c r="Q66" s="41">
        <f t="shared" si="19"/>
        <v>2000</v>
      </c>
    </row>
    <row r="67" spans="1:17" x14ac:dyDescent="0.3">
      <c r="A67" s="255"/>
      <c r="B67" s="255"/>
      <c r="C67" s="257"/>
      <c r="D67" s="36"/>
      <c r="E67" s="42"/>
      <c r="F67" s="43"/>
      <c r="G67" s="43"/>
      <c r="H67" s="43"/>
      <c r="I67" s="43"/>
      <c r="J67" s="34">
        <f>SUM(E67:I67)</f>
        <v>0</v>
      </c>
      <c r="K67" s="55"/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x14ac:dyDescent="0.3">
      <c r="A68" s="255" t="s">
        <v>63</v>
      </c>
      <c r="B68" s="255"/>
      <c r="C68" s="257" t="s">
        <v>298</v>
      </c>
      <c r="D68" s="36" t="s">
        <v>64</v>
      </c>
      <c r="E68" s="37">
        <v>0</v>
      </c>
      <c r="F68" s="38">
        <v>0</v>
      </c>
      <c r="G68" s="38">
        <v>5821</v>
      </c>
      <c r="H68" s="38">
        <v>0</v>
      </c>
      <c r="I68" s="38">
        <v>0</v>
      </c>
      <c r="J68" s="29">
        <f>SUM(E68:I68)</f>
        <v>5821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5821</v>
      </c>
    </row>
    <row r="69" spans="1:17" x14ac:dyDescent="0.3">
      <c r="A69" s="255"/>
      <c r="B69" s="255"/>
      <c r="C69" s="257"/>
      <c r="D69" s="36"/>
      <c r="E69" s="42"/>
      <c r="F69" s="43"/>
      <c r="G69" s="43"/>
      <c r="H69" s="43"/>
      <c r="I69" s="43"/>
      <c r="J69" s="34">
        <f t="shared" si="16"/>
        <v>0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0</v>
      </c>
    </row>
    <row r="70" spans="1:17" hidden="1" x14ac:dyDescent="0.3">
      <c r="A70" s="255" t="s">
        <v>63</v>
      </c>
      <c r="B70" s="255"/>
      <c r="C70" s="257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idden="1" x14ac:dyDescent="0.3">
      <c r="A71" s="255"/>
      <c r="B71" s="255"/>
      <c r="C71" s="257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49" t="s">
        <v>63</v>
      </c>
      <c r="B72" s="249"/>
      <c r="C72" s="251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3200</v>
      </c>
      <c r="L72" s="38">
        <v>0</v>
      </c>
      <c r="M72" s="40">
        <f>SUM(K72:L72)</f>
        <v>3200</v>
      </c>
      <c r="N72" s="44">
        <v>0</v>
      </c>
      <c r="O72" s="38">
        <v>0</v>
      </c>
      <c r="P72" s="40">
        <f t="shared" si="18"/>
        <v>0</v>
      </c>
      <c r="Q72" s="41">
        <f t="shared" si="19"/>
        <v>3200</v>
      </c>
    </row>
    <row r="73" spans="1:17" x14ac:dyDescent="0.3">
      <c r="A73" s="250"/>
      <c r="B73" s="250"/>
      <c r="C73" s="252"/>
      <c r="D73" s="36"/>
      <c r="E73" s="42"/>
      <c r="F73" s="43"/>
      <c r="G73" s="43"/>
      <c r="H73" s="43"/>
      <c r="I73" s="43"/>
      <c r="J73" s="34">
        <f t="shared" si="16"/>
        <v>0</v>
      </c>
      <c r="K73" s="55"/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x14ac:dyDescent="0.3">
      <c r="A74" s="255" t="s">
        <v>65</v>
      </c>
      <c r="B74" s="255"/>
      <c r="C74" s="257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5"/>
      <c r="B75" s="255"/>
      <c r="C75" s="257"/>
      <c r="D75" s="36"/>
      <c r="E75" s="42"/>
      <c r="F75" s="43"/>
      <c r="G75" s="43"/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5" t="s">
        <v>68</v>
      </c>
      <c r="B76" s="255"/>
      <c r="C76" s="257" t="s">
        <v>69</v>
      </c>
      <c r="D76" s="36" t="s">
        <v>42</v>
      </c>
      <c r="E76" s="37">
        <v>0</v>
      </c>
      <c r="F76" s="38">
        <v>0</v>
      </c>
      <c r="G76" s="38">
        <v>64</v>
      </c>
      <c r="H76" s="38">
        <v>0</v>
      </c>
      <c r="I76" s="38">
        <v>0</v>
      </c>
      <c r="J76" s="29">
        <f>SUM(E76:I76)</f>
        <v>64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64</v>
      </c>
    </row>
    <row r="77" spans="1:17" x14ac:dyDescent="0.3">
      <c r="A77" s="255"/>
      <c r="B77" s="255"/>
      <c r="C77" s="257"/>
      <c r="D77" s="36"/>
      <c r="E77" s="42"/>
      <c r="F77" s="43"/>
      <c r="G77" s="43"/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</row>
    <row r="78" spans="1:17" x14ac:dyDescent="0.3">
      <c r="A78" s="255" t="s">
        <v>70</v>
      </c>
      <c r="B78" s="255"/>
      <c r="C78" s="257" t="s">
        <v>71</v>
      </c>
      <c r="D78" s="36" t="s">
        <v>42</v>
      </c>
      <c r="E78" s="37">
        <v>0</v>
      </c>
      <c r="F78" s="38">
        <v>0</v>
      </c>
      <c r="G78" s="38">
        <v>15500</v>
      </c>
      <c r="H78" s="38">
        <v>1</v>
      </c>
      <c r="I78" s="38">
        <v>0</v>
      </c>
      <c r="J78" s="29">
        <f>SUM(E78:I78)</f>
        <v>15501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17267</v>
      </c>
    </row>
    <row r="79" spans="1:17" x14ac:dyDescent="0.3">
      <c r="A79" s="255"/>
      <c r="B79" s="255"/>
      <c r="C79" s="257"/>
      <c r="D79" s="36"/>
      <c r="E79" s="42"/>
      <c r="F79" s="43"/>
      <c r="G79" s="43"/>
      <c r="H79" s="43"/>
      <c r="I79" s="43"/>
      <c r="J79" s="34">
        <f t="shared" si="16"/>
        <v>0</v>
      </c>
      <c r="K79" s="55"/>
      <c r="L79" s="43"/>
      <c r="M79" s="34">
        <f t="shared" si="17"/>
        <v>0</v>
      </c>
      <c r="N79" s="55"/>
      <c r="O79" s="43"/>
      <c r="P79" s="34">
        <f t="shared" si="18"/>
        <v>0</v>
      </c>
      <c r="Q79" s="35">
        <f t="shared" si="19"/>
        <v>0</v>
      </c>
    </row>
    <row r="80" spans="1:17" x14ac:dyDescent="0.3">
      <c r="A80" s="255" t="s">
        <v>70</v>
      </c>
      <c r="B80" s="255"/>
      <c r="C80" s="257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5"/>
      <c r="B81" s="255"/>
      <c r="C81" s="257" t="s">
        <v>74</v>
      </c>
      <c r="D81" s="36"/>
      <c r="E81" s="42"/>
      <c r="F81" s="43"/>
      <c r="G81" s="43"/>
      <c r="H81" s="43"/>
      <c r="I81" s="43"/>
      <c r="J81" s="34">
        <f t="shared" si="16"/>
        <v>0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0</v>
      </c>
    </row>
    <row r="82" spans="1:17" hidden="1" x14ac:dyDescent="0.3">
      <c r="A82" s="255" t="s">
        <v>70</v>
      </c>
      <c r="B82" s="255"/>
      <c r="C82" s="257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thickBot="1" x14ac:dyDescent="0.35">
      <c r="A83" s="256"/>
      <c r="B83" s="256"/>
      <c r="C83" s="258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1" t="s">
        <v>75</v>
      </c>
      <c r="B85" s="262"/>
      <c r="C85" s="265" t="s">
        <v>76</v>
      </c>
      <c r="D85" s="259"/>
      <c r="E85" s="16">
        <f t="shared" ref="E85:I86" si="20">E87+D89+E91+E93</f>
        <v>4476</v>
      </c>
      <c r="F85" s="17">
        <f t="shared" si="20"/>
        <v>3008</v>
      </c>
      <c r="G85" s="17">
        <f t="shared" si="20"/>
        <v>11671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19163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19163</v>
      </c>
    </row>
    <row r="86" spans="1:17" ht="14.4" thickBot="1" x14ac:dyDescent="0.35">
      <c r="A86" s="263"/>
      <c r="B86" s="264"/>
      <c r="C86" s="266"/>
      <c r="D86" s="260"/>
      <c r="E86" s="21">
        <f t="shared" si="20"/>
        <v>0</v>
      </c>
      <c r="F86" s="22">
        <f t="shared" si="20"/>
        <v>0</v>
      </c>
      <c r="G86" s="22">
        <f t="shared" si="20"/>
        <v>0</v>
      </c>
      <c r="H86" s="22">
        <f t="shared" si="20"/>
        <v>0</v>
      </c>
      <c r="I86" s="22">
        <f t="shared" si="20"/>
        <v>0</v>
      </c>
      <c r="J86" s="24">
        <f t="shared" si="21"/>
        <v>0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0</v>
      </c>
    </row>
    <row r="87" spans="1:17" x14ac:dyDescent="0.3">
      <c r="A87" s="250" t="s">
        <v>77</v>
      </c>
      <c r="B87" s="250"/>
      <c r="C87" s="252" t="s">
        <v>78</v>
      </c>
      <c r="D87" s="49" t="s">
        <v>79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5340</v>
      </c>
    </row>
    <row r="88" spans="1:17" x14ac:dyDescent="0.3">
      <c r="A88" s="255"/>
      <c r="B88" s="255"/>
      <c r="C88" s="257"/>
      <c r="D88" s="36"/>
      <c r="E88" s="42"/>
      <c r="F88" s="43"/>
      <c r="G88" s="43"/>
      <c r="H88" s="43"/>
      <c r="I88" s="43"/>
      <c r="J88" s="34">
        <f t="shared" si="21"/>
        <v>0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0</v>
      </c>
    </row>
    <row r="89" spans="1:17" hidden="1" x14ac:dyDescent="0.3">
      <c r="A89" s="249" t="s">
        <v>77</v>
      </c>
      <c r="B89" s="249"/>
      <c r="C89" s="251" t="s">
        <v>80</v>
      </c>
      <c r="D89" s="95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0"/>
      <c r="B90" s="250"/>
      <c r="C90" s="252"/>
      <c r="D90" s="95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5" t="s">
        <v>81</v>
      </c>
      <c r="B91" s="255"/>
      <c r="C91" s="257" t="s">
        <v>82</v>
      </c>
      <c r="D91" s="268"/>
      <c r="E91" s="37">
        <v>1036</v>
      </c>
      <c r="F91" s="38">
        <v>362</v>
      </c>
      <c r="G91" s="38">
        <v>490</v>
      </c>
      <c r="H91" s="38">
        <v>0</v>
      </c>
      <c r="I91" s="38">
        <v>0</v>
      </c>
      <c r="J91" s="29">
        <f>SUM(E91:I91)</f>
        <v>1888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1888</v>
      </c>
    </row>
    <row r="92" spans="1:17" x14ac:dyDescent="0.3">
      <c r="A92" s="255"/>
      <c r="B92" s="255"/>
      <c r="C92" s="257"/>
      <c r="D92" s="268"/>
      <c r="E92" s="42"/>
      <c r="F92" s="43"/>
      <c r="G92" s="43"/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0</v>
      </c>
    </row>
    <row r="93" spans="1:17" x14ac:dyDescent="0.3">
      <c r="A93" s="255" t="s">
        <v>83</v>
      </c>
      <c r="B93" s="255"/>
      <c r="C93" s="257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56"/>
      <c r="B94" s="256"/>
      <c r="C94" s="258"/>
      <c r="D94" s="50"/>
      <c r="E94" s="51"/>
      <c r="F94" s="45"/>
      <c r="G94" s="45"/>
      <c r="H94" s="45"/>
      <c r="I94" s="45"/>
      <c r="J94" s="24">
        <f t="shared" si="21"/>
        <v>0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0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1" t="s">
        <v>85</v>
      </c>
      <c r="B96" s="262"/>
      <c r="C96" s="265" t="s">
        <v>86</v>
      </c>
      <c r="D96" s="259"/>
      <c r="E96" s="16">
        <f t="shared" ref="E96:I97" si="25">E98+E100+E102+E104+E106</f>
        <v>79855</v>
      </c>
      <c r="F96" s="17">
        <f t="shared" si="25"/>
        <v>28046</v>
      </c>
      <c r="G96" s="17">
        <f t="shared" si="25"/>
        <v>36172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144346</v>
      </c>
      <c r="K96" s="52">
        <f>K98+K100+K102+K104+K106</f>
        <v>8702</v>
      </c>
      <c r="L96" s="17">
        <f>L98+L100+L102+L104+L106</f>
        <v>0</v>
      </c>
      <c r="M96" s="19">
        <f t="shared" ref="M96:M107" si="27">SUM(K96:L96)</f>
        <v>8702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153048</v>
      </c>
    </row>
    <row r="97" spans="1:17" ht="14.4" thickBot="1" x14ac:dyDescent="0.35">
      <c r="A97" s="263"/>
      <c r="B97" s="264"/>
      <c r="C97" s="266"/>
      <c r="D97" s="260"/>
      <c r="E97" s="21">
        <f t="shared" si="25"/>
        <v>0</v>
      </c>
      <c r="F97" s="22">
        <f t="shared" si="25"/>
        <v>0</v>
      </c>
      <c r="G97" s="22">
        <f t="shared" si="25"/>
        <v>0</v>
      </c>
      <c r="H97" s="22">
        <f t="shared" si="25"/>
        <v>0</v>
      </c>
      <c r="I97" s="22">
        <f t="shared" si="25"/>
        <v>0</v>
      </c>
      <c r="J97" s="24">
        <f t="shared" si="26"/>
        <v>0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0</v>
      </c>
    </row>
    <row r="98" spans="1:17" x14ac:dyDescent="0.3">
      <c r="A98" s="250" t="s">
        <v>87</v>
      </c>
      <c r="B98" s="250"/>
      <c r="C98" s="252" t="s">
        <v>88</v>
      </c>
      <c r="D98" s="49" t="s">
        <v>73</v>
      </c>
      <c r="E98" s="26">
        <v>63258</v>
      </c>
      <c r="F98" s="27">
        <v>22210</v>
      </c>
      <c r="G98" s="27">
        <v>14490</v>
      </c>
      <c r="H98" s="27">
        <v>100</v>
      </c>
      <c r="I98" s="27">
        <v>0</v>
      </c>
      <c r="J98" s="29">
        <f t="shared" si="26"/>
        <v>100058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100058</v>
      </c>
    </row>
    <row r="99" spans="1:17" x14ac:dyDescent="0.3">
      <c r="A99" s="255"/>
      <c r="B99" s="255"/>
      <c r="C99" s="257"/>
      <c r="D99" s="36"/>
      <c r="E99" s="42"/>
      <c r="F99" s="43"/>
      <c r="G99" s="43"/>
      <c r="H99" s="43"/>
      <c r="I99" s="43"/>
      <c r="J99" s="34">
        <f t="shared" si="26"/>
        <v>0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0</v>
      </c>
    </row>
    <row r="100" spans="1:17" x14ac:dyDescent="0.3">
      <c r="A100" s="255" t="s">
        <v>89</v>
      </c>
      <c r="B100" s="255"/>
      <c r="C100" s="257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5"/>
      <c r="B101" s="255"/>
      <c r="C101" s="257"/>
      <c r="D101" s="36"/>
      <c r="E101" s="42"/>
      <c r="F101" s="43"/>
      <c r="G101" s="43"/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5" t="s">
        <v>91</v>
      </c>
      <c r="B102" s="255"/>
      <c r="C102" s="257" t="s">
        <v>255</v>
      </c>
      <c r="D102" s="36" t="s">
        <v>73</v>
      </c>
      <c r="E102" s="37">
        <v>16597</v>
      </c>
      <c r="F102" s="38">
        <v>5013</v>
      </c>
      <c r="G102" s="38">
        <v>2993</v>
      </c>
      <c r="H102" s="38">
        <v>173</v>
      </c>
      <c r="I102" s="38">
        <v>0</v>
      </c>
      <c r="J102" s="29">
        <f t="shared" si="26"/>
        <v>24776</v>
      </c>
      <c r="K102" s="44">
        <v>8702</v>
      </c>
      <c r="L102" s="38">
        <v>0</v>
      </c>
      <c r="M102" s="40">
        <f>SUM(K102:L102)</f>
        <v>8702</v>
      </c>
      <c r="N102" s="44">
        <v>0</v>
      </c>
      <c r="O102" s="38">
        <v>0</v>
      </c>
      <c r="P102" s="40">
        <f t="shared" si="28"/>
        <v>0</v>
      </c>
      <c r="Q102" s="41">
        <f t="shared" si="29"/>
        <v>33478</v>
      </c>
    </row>
    <row r="103" spans="1:17" x14ac:dyDescent="0.3">
      <c r="A103" s="255"/>
      <c r="B103" s="255"/>
      <c r="C103" s="257"/>
      <c r="D103" s="36"/>
      <c r="E103" s="42"/>
      <c r="F103" s="43"/>
      <c r="G103" s="43"/>
      <c r="H103" s="43"/>
      <c r="I103" s="43"/>
      <c r="J103" s="34">
        <f t="shared" si="26"/>
        <v>0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0</v>
      </c>
    </row>
    <row r="104" spans="1:17" x14ac:dyDescent="0.3">
      <c r="A104" s="255" t="s">
        <v>92</v>
      </c>
      <c r="B104" s="255"/>
      <c r="C104" s="257" t="s">
        <v>93</v>
      </c>
      <c r="D104" s="36" t="s">
        <v>94</v>
      </c>
      <c r="E104" s="37">
        <v>0</v>
      </c>
      <c r="F104" s="38">
        <v>228</v>
      </c>
      <c r="G104" s="38">
        <v>889</v>
      </c>
      <c r="H104" s="38">
        <v>0</v>
      </c>
      <c r="I104" s="38">
        <v>0</v>
      </c>
      <c r="J104" s="29">
        <f t="shared" si="26"/>
        <v>1117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1117</v>
      </c>
    </row>
    <row r="105" spans="1:17" x14ac:dyDescent="0.3">
      <c r="A105" s="255"/>
      <c r="B105" s="255"/>
      <c r="C105" s="257"/>
      <c r="D105" s="36"/>
      <c r="E105" s="42"/>
      <c r="F105" s="43"/>
      <c r="G105" s="43"/>
      <c r="H105" s="43"/>
      <c r="I105" s="43"/>
      <c r="J105" s="34">
        <f t="shared" si="26"/>
        <v>0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0</v>
      </c>
    </row>
    <row r="106" spans="1:17" x14ac:dyDescent="0.3">
      <c r="A106" s="255" t="s">
        <v>95</v>
      </c>
      <c r="B106" s="255"/>
      <c r="C106" s="257" t="s">
        <v>96</v>
      </c>
      <c r="D106" s="36" t="s">
        <v>97</v>
      </c>
      <c r="E106" s="37">
        <v>0</v>
      </c>
      <c r="F106" s="38">
        <v>595</v>
      </c>
      <c r="G106" s="38">
        <v>17450</v>
      </c>
      <c r="H106" s="38">
        <v>0</v>
      </c>
      <c r="I106" s="38">
        <v>0</v>
      </c>
      <c r="J106" s="29">
        <f t="shared" si="26"/>
        <v>18045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18045</v>
      </c>
    </row>
    <row r="107" spans="1:17" ht="14.4" thickBot="1" x14ac:dyDescent="0.35">
      <c r="A107" s="255"/>
      <c r="B107" s="255"/>
      <c r="C107" s="257"/>
      <c r="D107" s="36"/>
      <c r="E107" s="51"/>
      <c r="F107" s="45"/>
      <c r="G107" s="45"/>
      <c r="H107" s="45"/>
      <c r="I107" s="45"/>
      <c r="J107" s="24">
        <f t="shared" si="26"/>
        <v>0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0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1" t="s">
        <v>98</v>
      </c>
      <c r="B109" s="262"/>
      <c r="C109" s="265" t="s">
        <v>99</v>
      </c>
      <c r="D109" s="259"/>
      <c r="E109" s="16">
        <f>E111+E113</f>
        <v>0</v>
      </c>
      <c r="F109" s="17">
        <f t="shared" ref="E109:I110" si="30">F111+F113</f>
        <v>0</v>
      </c>
      <c r="G109" s="17">
        <f t="shared" si="30"/>
        <v>202027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202027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29900</v>
      </c>
      <c r="P109" s="19">
        <f t="shared" ref="P109:P114" si="33">SUM(N109:O109)</f>
        <v>29900</v>
      </c>
      <c r="Q109" s="20">
        <f t="shared" ref="Q109:Q114" si="34">P109+M109+J109</f>
        <v>774008</v>
      </c>
    </row>
    <row r="110" spans="1:17" ht="14.4" thickBot="1" x14ac:dyDescent="0.35">
      <c r="A110" s="263"/>
      <c r="B110" s="264"/>
      <c r="C110" s="266"/>
      <c r="D110" s="260"/>
      <c r="E110" s="21">
        <f t="shared" si="30"/>
        <v>0</v>
      </c>
      <c r="F110" s="22">
        <f t="shared" si="30"/>
        <v>0</v>
      </c>
      <c r="G110" s="22">
        <f t="shared" si="30"/>
        <v>0</v>
      </c>
      <c r="H110" s="22">
        <f t="shared" si="30"/>
        <v>0</v>
      </c>
      <c r="I110" s="22">
        <f t="shared" si="30"/>
        <v>0</v>
      </c>
      <c r="J110" s="24">
        <f t="shared" si="31"/>
        <v>0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0</v>
      </c>
    </row>
    <row r="111" spans="1:17" x14ac:dyDescent="0.3">
      <c r="A111" s="250" t="s">
        <v>100</v>
      </c>
      <c r="B111" s="250"/>
      <c r="C111" s="252" t="s">
        <v>101</v>
      </c>
      <c r="D111" s="49" t="s">
        <v>64</v>
      </c>
      <c r="E111" s="26">
        <v>0</v>
      </c>
      <c r="F111" s="27">
        <v>0</v>
      </c>
      <c r="G111" s="27">
        <v>194000</v>
      </c>
      <c r="H111" s="27">
        <v>0</v>
      </c>
      <c r="I111" s="27">
        <v>0</v>
      </c>
      <c r="J111" s="29">
        <f>SUM(E111:I111)</f>
        <v>194000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29900</v>
      </c>
      <c r="P111" s="29">
        <f t="shared" si="33"/>
        <v>29900</v>
      </c>
      <c r="Q111" s="30">
        <f t="shared" si="34"/>
        <v>765981</v>
      </c>
    </row>
    <row r="112" spans="1:17" x14ac:dyDescent="0.3">
      <c r="A112" s="255"/>
      <c r="B112" s="255"/>
      <c r="C112" s="257"/>
      <c r="D112" s="36"/>
      <c r="E112" s="42"/>
      <c r="F112" s="43"/>
      <c r="G112" s="43"/>
      <c r="H112" s="43"/>
      <c r="I112" s="43"/>
      <c r="J112" s="34">
        <f t="shared" si="31"/>
        <v>0</v>
      </c>
      <c r="K112" s="42"/>
      <c r="L112" s="43"/>
      <c r="M112" s="34">
        <f t="shared" si="32"/>
        <v>0</v>
      </c>
      <c r="N112" s="55"/>
      <c r="O112" s="43"/>
      <c r="P112" s="34">
        <f t="shared" si="33"/>
        <v>0</v>
      </c>
      <c r="Q112" s="35">
        <f t="shared" si="34"/>
        <v>0</v>
      </c>
    </row>
    <row r="113" spans="1:17" x14ac:dyDescent="0.3">
      <c r="A113" s="255" t="s">
        <v>102</v>
      </c>
      <c r="B113" s="255"/>
      <c r="C113" s="257" t="s">
        <v>103</v>
      </c>
      <c r="D113" s="36" t="s">
        <v>104</v>
      </c>
      <c r="E113" s="37">
        <v>0</v>
      </c>
      <c r="F113" s="38">
        <v>0</v>
      </c>
      <c r="G113" s="38">
        <v>8027</v>
      </c>
      <c r="H113" s="38">
        <v>0</v>
      </c>
      <c r="I113" s="38">
        <v>0</v>
      </c>
      <c r="J113" s="29">
        <f>SUM(E113:I113)</f>
        <v>8027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8027</v>
      </c>
    </row>
    <row r="114" spans="1:17" ht="14.4" thickBot="1" x14ac:dyDescent="0.35">
      <c r="A114" s="256"/>
      <c r="B114" s="256"/>
      <c r="C114" s="258"/>
      <c r="D114" s="50"/>
      <c r="E114" s="51"/>
      <c r="F114" s="45"/>
      <c r="G114" s="45"/>
      <c r="H114" s="45"/>
      <c r="I114" s="45"/>
      <c r="J114" s="24">
        <f t="shared" si="31"/>
        <v>0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0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1" t="s">
        <v>105</v>
      </c>
      <c r="B116" s="262"/>
      <c r="C116" s="265" t="s">
        <v>106</v>
      </c>
      <c r="D116" s="259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57450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59950</v>
      </c>
      <c r="K116" s="16">
        <f>K118+K120+K122+K124+K126+K128+K130+K132</f>
        <v>308968</v>
      </c>
      <c r="L116" s="17">
        <f>L118+L120+L122+L124+L126+L128+L132</f>
        <v>0</v>
      </c>
      <c r="M116" s="19">
        <f t="shared" ref="M116:M129" si="37">SUM(K116:L116)</f>
        <v>308968</v>
      </c>
      <c r="N116" s="52">
        <f>N118+N120+N122+N124+N126+N128+N132</f>
        <v>0</v>
      </c>
      <c r="O116" s="17">
        <f>O118+O120+O122+O124+O126+O128+O130+O132</f>
        <v>35866</v>
      </c>
      <c r="P116" s="19">
        <f t="shared" ref="P116:P133" si="38">SUM(N116:O116)</f>
        <v>35866</v>
      </c>
      <c r="Q116" s="20">
        <f>P116+M116+J116</f>
        <v>404784</v>
      </c>
    </row>
    <row r="117" spans="1:17" ht="14.4" thickBot="1" x14ac:dyDescent="0.35">
      <c r="A117" s="263"/>
      <c r="B117" s="264"/>
      <c r="C117" s="266"/>
      <c r="D117" s="260"/>
      <c r="E117" s="21">
        <f t="shared" si="35"/>
        <v>0</v>
      </c>
      <c r="F117" s="22">
        <f t="shared" si="35"/>
        <v>0</v>
      </c>
      <c r="G117" s="22">
        <f t="shared" si="35"/>
        <v>0</v>
      </c>
      <c r="H117" s="22">
        <f t="shared" si="35"/>
        <v>0</v>
      </c>
      <c r="I117" s="22">
        <f t="shared" si="35"/>
        <v>0</v>
      </c>
      <c r="J117" s="24">
        <f t="shared" si="36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38"/>
        <v>0</v>
      </c>
      <c r="Q117" s="25">
        <f t="shared" ref="Q117:Q133" si="39">P117+M117+J117</f>
        <v>0</v>
      </c>
    </row>
    <row r="118" spans="1:17" x14ac:dyDescent="0.3">
      <c r="A118" s="248" t="s">
        <v>107</v>
      </c>
      <c r="B118" s="250"/>
      <c r="C118" s="252" t="s">
        <v>108</v>
      </c>
      <c r="D118" s="49" t="s">
        <v>109</v>
      </c>
      <c r="E118" s="26">
        <v>0</v>
      </c>
      <c r="F118" s="27">
        <v>0</v>
      </c>
      <c r="G118" s="27">
        <v>34900</v>
      </c>
      <c r="H118" s="27">
        <v>0</v>
      </c>
      <c r="I118" s="27">
        <v>0</v>
      </c>
      <c r="J118" s="29">
        <f t="shared" si="36"/>
        <v>34900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34900</v>
      </c>
    </row>
    <row r="119" spans="1:17" x14ac:dyDescent="0.3">
      <c r="A119" s="253"/>
      <c r="B119" s="255"/>
      <c r="C119" s="257"/>
      <c r="D119" s="36"/>
      <c r="E119" s="42"/>
      <c r="F119" s="43"/>
      <c r="G119" s="43"/>
      <c r="H119" s="43"/>
      <c r="I119" s="43"/>
      <c r="J119" s="34">
        <f t="shared" si="36"/>
        <v>0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0</v>
      </c>
    </row>
    <row r="120" spans="1:17" x14ac:dyDescent="0.3">
      <c r="A120" s="248" t="s">
        <v>107</v>
      </c>
      <c r="B120" s="255"/>
      <c r="C120" s="257" t="s">
        <v>110</v>
      </c>
      <c r="D120" s="36" t="s">
        <v>64</v>
      </c>
      <c r="E120" s="37">
        <v>0</v>
      </c>
      <c r="F120" s="38">
        <v>0</v>
      </c>
      <c r="G120" s="38">
        <v>15850</v>
      </c>
      <c r="H120" s="38">
        <v>0</v>
      </c>
      <c r="I120" s="38">
        <v>0</v>
      </c>
      <c r="J120" s="29">
        <f t="shared" si="36"/>
        <v>15850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15850</v>
      </c>
    </row>
    <row r="121" spans="1:17" x14ac:dyDescent="0.3">
      <c r="A121" s="253"/>
      <c r="B121" s="255"/>
      <c r="C121" s="257"/>
      <c r="D121" s="36"/>
      <c r="E121" s="42"/>
      <c r="F121" s="43"/>
      <c r="G121" s="43"/>
      <c r="H121" s="43"/>
      <c r="I121" s="43"/>
      <c r="J121" s="34">
        <f t="shared" si="36"/>
        <v>0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0</v>
      </c>
    </row>
    <row r="122" spans="1:17" x14ac:dyDescent="0.3">
      <c r="A122" s="253" t="s">
        <v>107</v>
      </c>
      <c r="B122" s="255"/>
      <c r="C122" s="257" t="s">
        <v>111</v>
      </c>
      <c r="D122" s="36" t="s">
        <v>104</v>
      </c>
      <c r="E122" s="37">
        <v>0</v>
      </c>
      <c r="F122" s="38">
        <v>0</v>
      </c>
      <c r="G122" s="38">
        <v>6200</v>
      </c>
      <c r="H122" s="38">
        <v>0</v>
      </c>
      <c r="I122" s="38">
        <v>0</v>
      </c>
      <c r="J122" s="29">
        <f t="shared" si="36"/>
        <v>6200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6200</v>
      </c>
    </row>
    <row r="123" spans="1:17" x14ac:dyDescent="0.3">
      <c r="A123" s="253"/>
      <c r="B123" s="255"/>
      <c r="C123" s="257"/>
      <c r="D123" s="36"/>
      <c r="E123" s="42"/>
      <c r="F123" s="43"/>
      <c r="G123" s="43"/>
      <c r="H123" s="43"/>
      <c r="I123" s="43"/>
      <c r="J123" s="34">
        <f t="shared" si="36"/>
        <v>0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0</v>
      </c>
    </row>
    <row r="124" spans="1:17" x14ac:dyDescent="0.3">
      <c r="A124" s="253" t="s">
        <v>107</v>
      </c>
      <c r="B124" s="255"/>
      <c r="C124" s="257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3"/>
      <c r="B125" s="255"/>
      <c r="C125" s="257"/>
      <c r="D125" s="36"/>
      <c r="E125" s="42"/>
      <c r="F125" s="43"/>
      <c r="G125" s="43"/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x14ac:dyDescent="0.3">
      <c r="A126" s="247" t="s">
        <v>113</v>
      </c>
      <c r="B126" s="249"/>
      <c r="C126" s="251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48"/>
      <c r="B127" s="250"/>
      <c r="C127" s="252"/>
      <c r="D127" s="36"/>
      <c r="E127" s="42"/>
      <c r="F127" s="43"/>
      <c r="G127" s="43"/>
      <c r="H127" s="43"/>
      <c r="I127" s="43"/>
      <c r="J127" s="34">
        <f t="shared" si="36"/>
        <v>0</v>
      </c>
      <c r="K127" s="42"/>
      <c r="L127" s="43"/>
      <c r="M127" s="34">
        <f t="shared" si="37"/>
        <v>0</v>
      </c>
      <c r="N127" s="55"/>
      <c r="O127" s="43"/>
      <c r="P127" s="34">
        <f t="shared" si="38"/>
        <v>0</v>
      </c>
      <c r="Q127" s="35">
        <f t="shared" si="39"/>
        <v>0</v>
      </c>
    </row>
    <row r="128" spans="1:17" x14ac:dyDescent="0.3">
      <c r="A128" s="247" t="s">
        <v>113</v>
      </c>
      <c r="B128" s="249"/>
      <c r="C128" s="251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209">
        <v>85500</v>
      </c>
      <c r="L128" s="38">
        <v>0</v>
      </c>
      <c r="M128" s="40">
        <f>SUM(K128:L128)</f>
        <v>85500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85500</v>
      </c>
    </row>
    <row r="129" spans="1:17" x14ac:dyDescent="0.3">
      <c r="A129" s="248"/>
      <c r="B129" s="250"/>
      <c r="C129" s="252"/>
      <c r="D129" s="36"/>
      <c r="E129" s="42"/>
      <c r="F129" s="43"/>
      <c r="G129" s="43"/>
      <c r="H129" s="43"/>
      <c r="I129" s="43"/>
      <c r="J129" s="34">
        <f t="shared" si="36"/>
        <v>0</v>
      </c>
      <c r="K129" s="214"/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47" t="s">
        <v>113</v>
      </c>
      <c r="B130" s="249"/>
      <c r="C130" s="251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209">
        <v>85968</v>
      </c>
      <c r="L130" s="38">
        <v>0</v>
      </c>
      <c r="M130" s="40">
        <f>SUM(K130:L130)</f>
        <v>85968</v>
      </c>
      <c r="N130" s="44">
        <v>0</v>
      </c>
      <c r="O130" s="38">
        <v>0</v>
      </c>
      <c r="P130" s="40">
        <f>SUM(N130:O130)</f>
        <v>0</v>
      </c>
      <c r="Q130" s="41">
        <f t="shared" si="39"/>
        <v>85968</v>
      </c>
    </row>
    <row r="131" spans="1:17" x14ac:dyDescent="0.3">
      <c r="A131" s="248"/>
      <c r="B131" s="250"/>
      <c r="C131" s="252"/>
      <c r="D131" s="36"/>
      <c r="E131" s="42"/>
      <c r="F131" s="43"/>
      <c r="G131" s="43"/>
      <c r="H131" s="43"/>
      <c r="I131" s="43"/>
      <c r="J131" s="34">
        <f>SUM(E131:I131)</f>
        <v>0</v>
      </c>
      <c r="K131" s="214"/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 t="shared" si="39"/>
        <v>0</v>
      </c>
    </row>
    <row r="132" spans="1:17" x14ac:dyDescent="0.3">
      <c r="A132" s="253" t="s">
        <v>113</v>
      </c>
      <c r="B132" s="255"/>
      <c r="C132" s="257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209">
        <v>137500</v>
      </c>
      <c r="L132" s="38">
        <v>0</v>
      </c>
      <c r="M132" s="40">
        <f>SUM(K132:L132)</f>
        <v>137500</v>
      </c>
      <c r="N132" s="44">
        <v>0</v>
      </c>
      <c r="O132" s="38">
        <v>18706</v>
      </c>
      <c r="P132" s="40">
        <f t="shared" si="38"/>
        <v>18706</v>
      </c>
      <c r="Q132" s="41">
        <f t="shared" si="39"/>
        <v>156206</v>
      </c>
    </row>
    <row r="133" spans="1:17" ht="14.4" thickBot="1" x14ac:dyDescent="0.35">
      <c r="A133" s="254"/>
      <c r="B133" s="256"/>
      <c r="C133" s="258"/>
      <c r="D133" s="50"/>
      <c r="E133" s="51"/>
      <c r="F133" s="45"/>
      <c r="G133" s="45"/>
      <c r="H133" s="45"/>
      <c r="I133" s="45"/>
      <c r="J133" s="24">
        <f t="shared" si="36"/>
        <v>0</v>
      </c>
      <c r="K133" s="51"/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1" t="s">
        <v>116</v>
      </c>
      <c r="B135" s="262"/>
      <c r="C135" s="265" t="s">
        <v>117</v>
      </c>
      <c r="D135" s="259"/>
      <c r="E135" s="16">
        <f t="shared" ref="E135:I136" si="40">E137+E139+E141+E143+E145</f>
        <v>192584</v>
      </c>
      <c r="F135" s="17">
        <f t="shared" si="40"/>
        <v>66651</v>
      </c>
      <c r="G135" s="17">
        <f t="shared" si="40"/>
        <v>63308</v>
      </c>
      <c r="H135" s="17">
        <f t="shared" si="40"/>
        <v>966</v>
      </c>
      <c r="I135" s="17">
        <f t="shared" si="40"/>
        <v>0</v>
      </c>
      <c r="J135" s="18">
        <f t="shared" ref="J135:J146" si="41">SUM(E135:I135)</f>
        <v>323509</v>
      </c>
      <c r="K135" s="16">
        <f>K137+K139+K141+K143+K145</f>
        <v>2580</v>
      </c>
      <c r="L135" s="17">
        <f>L137+L139+L141+L143+L145</f>
        <v>0</v>
      </c>
      <c r="M135" s="19">
        <f t="shared" ref="M135:M146" si="42">SUM(K135:L135)</f>
        <v>2580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326089</v>
      </c>
    </row>
    <row r="136" spans="1:17" x14ac:dyDescent="0.3">
      <c r="A136" s="270"/>
      <c r="B136" s="271"/>
      <c r="C136" s="272"/>
      <c r="D136" s="268"/>
      <c r="E136" s="31">
        <f t="shared" si="40"/>
        <v>0</v>
      </c>
      <c r="F136" s="32">
        <f t="shared" si="40"/>
        <v>0</v>
      </c>
      <c r="G136" s="32">
        <f t="shared" si="40"/>
        <v>0</v>
      </c>
      <c r="H136" s="32">
        <f t="shared" si="40"/>
        <v>0</v>
      </c>
      <c r="I136" s="32">
        <f t="shared" si="40"/>
        <v>0</v>
      </c>
      <c r="J136" s="33">
        <f t="shared" si="41"/>
        <v>0</v>
      </c>
      <c r="K136" s="31">
        <f>K138+K140+K142+K144+K146</f>
        <v>0</v>
      </c>
      <c r="L136" s="32">
        <f>L138+L140+L142+L144+L146</f>
        <v>0</v>
      </c>
      <c r="M136" s="34">
        <f t="shared" si="42"/>
        <v>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0</v>
      </c>
    </row>
    <row r="137" spans="1:17" x14ac:dyDescent="0.3">
      <c r="A137" s="248" t="s">
        <v>118</v>
      </c>
      <c r="B137" s="250"/>
      <c r="C137" s="252" t="s">
        <v>119</v>
      </c>
      <c r="D137" s="49" t="s">
        <v>120</v>
      </c>
      <c r="E137" s="26">
        <v>176963</v>
      </c>
      <c r="F137" s="27">
        <v>61918</v>
      </c>
      <c r="G137" s="27">
        <v>54980</v>
      </c>
      <c r="H137" s="27">
        <v>628</v>
      </c>
      <c r="I137" s="27">
        <v>0</v>
      </c>
      <c r="J137" s="29">
        <f t="shared" si="41"/>
        <v>294489</v>
      </c>
      <c r="K137" s="198">
        <v>2580</v>
      </c>
      <c r="L137" s="27">
        <v>0</v>
      </c>
      <c r="M137" s="29">
        <f>SUM(K137:L137)</f>
        <v>2580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297069</v>
      </c>
    </row>
    <row r="138" spans="1:17" x14ac:dyDescent="0.3">
      <c r="A138" s="253"/>
      <c r="B138" s="255"/>
      <c r="C138" s="257"/>
      <c r="D138" s="36"/>
      <c r="E138" s="42"/>
      <c r="F138" s="43"/>
      <c r="G138" s="43"/>
      <c r="H138" s="43"/>
      <c r="I138" s="43"/>
      <c r="J138" s="34">
        <f t="shared" si="41"/>
        <v>0</v>
      </c>
      <c r="K138" s="214"/>
      <c r="L138" s="43"/>
      <c r="M138" s="34">
        <f t="shared" si="42"/>
        <v>0</v>
      </c>
      <c r="N138" s="55"/>
      <c r="O138" s="43"/>
      <c r="P138" s="34">
        <f t="shared" si="43"/>
        <v>0</v>
      </c>
      <c r="Q138" s="35">
        <f t="shared" si="44"/>
        <v>0</v>
      </c>
    </row>
    <row r="139" spans="1:17" x14ac:dyDescent="0.3">
      <c r="A139" s="247" t="s">
        <v>121</v>
      </c>
      <c r="B139" s="249"/>
      <c r="C139" s="251" t="s">
        <v>313</v>
      </c>
      <c r="D139" s="289"/>
      <c r="E139" s="37">
        <v>0</v>
      </c>
      <c r="F139" s="38">
        <v>0</v>
      </c>
      <c r="G139" s="38">
        <v>318</v>
      </c>
      <c r="H139" s="38">
        <v>0</v>
      </c>
      <c r="I139" s="38">
        <v>0</v>
      </c>
      <c r="J139" s="28">
        <f t="shared" si="41"/>
        <v>318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318</v>
      </c>
    </row>
    <row r="140" spans="1:17" x14ac:dyDescent="0.3">
      <c r="A140" s="248"/>
      <c r="B140" s="250"/>
      <c r="C140" s="252"/>
      <c r="D140" s="290"/>
      <c r="E140" s="42"/>
      <c r="F140" s="43"/>
      <c r="G140" s="43"/>
      <c r="H140" s="43"/>
      <c r="I140" s="43"/>
      <c r="J140" s="33">
        <f t="shared" si="41"/>
        <v>0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0</v>
      </c>
    </row>
    <row r="141" spans="1:17" x14ac:dyDescent="0.3">
      <c r="A141" s="253" t="s">
        <v>122</v>
      </c>
      <c r="B141" s="255"/>
      <c r="C141" s="257" t="s">
        <v>301</v>
      </c>
      <c r="D141" s="268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3"/>
      <c r="B142" s="255"/>
      <c r="C142" s="257"/>
      <c r="D142" s="268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3" t="s">
        <v>123</v>
      </c>
      <c r="B143" s="255"/>
      <c r="C143" s="257" t="s">
        <v>300</v>
      </c>
      <c r="D143" s="268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1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0</v>
      </c>
    </row>
    <row r="144" spans="1:17" ht="14.4" thickBot="1" x14ac:dyDescent="0.35">
      <c r="A144" s="254"/>
      <c r="B144" s="256"/>
      <c r="C144" s="258"/>
      <c r="D144" s="268"/>
      <c r="E144" s="42"/>
      <c r="F144" s="43"/>
      <c r="G144" s="43"/>
      <c r="H144" s="43"/>
      <c r="I144" s="43"/>
      <c r="J144" s="33">
        <f t="shared" si="41"/>
        <v>0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0</v>
      </c>
    </row>
    <row r="145" spans="1:17" x14ac:dyDescent="0.3">
      <c r="A145" s="253" t="s">
        <v>123</v>
      </c>
      <c r="B145" s="255"/>
      <c r="C145" s="257" t="s">
        <v>124</v>
      </c>
      <c r="D145" s="36" t="s">
        <v>125</v>
      </c>
      <c r="E145" s="209">
        <v>15621</v>
      </c>
      <c r="F145" s="210">
        <v>4733</v>
      </c>
      <c r="G145" s="210">
        <v>8010</v>
      </c>
      <c r="H145" s="210">
        <v>188</v>
      </c>
      <c r="I145" s="38">
        <v>0</v>
      </c>
      <c r="J145" s="28">
        <f t="shared" si="41"/>
        <v>28552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28552</v>
      </c>
    </row>
    <row r="146" spans="1:17" ht="14.4" thickBot="1" x14ac:dyDescent="0.35">
      <c r="A146" s="254"/>
      <c r="B146" s="256"/>
      <c r="C146" s="258"/>
      <c r="D146" s="50"/>
      <c r="E146" s="51"/>
      <c r="F146" s="45"/>
      <c r="G146" s="45"/>
      <c r="H146" s="45"/>
      <c r="I146" s="45"/>
      <c r="J146" s="23">
        <f t="shared" si="41"/>
        <v>0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0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1" t="s">
        <v>126</v>
      </c>
      <c r="B148" s="262"/>
      <c r="C148" s="265" t="s">
        <v>127</v>
      </c>
      <c r="D148" s="291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184000</v>
      </c>
      <c r="I148" s="17">
        <f>I150+I152+I154+I156</f>
        <v>0</v>
      </c>
      <c r="J148" s="19">
        <f>SUM(E148:I148)</f>
        <v>235513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235513</v>
      </c>
    </row>
    <row r="149" spans="1:17" ht="14.4" thickBot="1" x14ac:dyDescent="0.35">
      <c r="A149" s="263"/>
      <c r="B149" s="264"/>
      <c r="C149" s="266"/>
      <c r="D149" s="292"/>
      <c r="E149" s="21">
        <f t="shared" si="45"/>
        <v>0</v>
      </c>
      <c r="F149" s="22">
        <f t="shared" si="45"/>
        <v>0</v>
      </c>
      <c r="G149" s="22">
        <f t="shared" si="45"/>
        <v>0</v>
      </c>
      <c r="H149" s="22">
        <f t="shared" si="45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3">
      <c r="A150" s="248" t="s">
        <v>128</v>
      </c>
      <c r="B150" s="250"/>
      <c r="C150" s="252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7" x14ac:dyDescent="0.3">
      <c r="A151" s="253"/>
      <c r="B151" s="255"/>
      <c r="C151" s="257"/>
      <c r="D151" s="59"/>
      <c r="E151" s="42"/>
      <c r="F151" s="43"/>
      <c r="G151" s="43"/>
      <c r="H151" s="43"/>
      <c r="I151" s="43"/>
      <c r="J151" s="34">
        <f t="shared" si="48"/>
        <v>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0</v>
      </c>
    </row>
    <row r="152" spans="1:17" x14ac:dyDescent="0.3">
      <c r="A152" s="253" t="s">
        <v>128</v>
      </c>
      <c r="B152" s="255"/>
      <c r="C152" s="257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1500</v>
      </c>
      <c r="I152" s="38">
        <v>0</v>
      </c>
      <c r="J152" s="29">
        <f t="shared" si="48"/>
        <v>1500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1500</v>
      </c>
    </row>
    <row r="153" spans="1:17" x14ac:dyDescent="0.3">
      <c r="A153" s="253"/>
      <c r="B153" s="255"/>
      <c r="C153" s="257"/>
      <c r="D153" s="59"/>
      <c r="E153" s="42"/>
      <c r="F153" s="43"/>
      <c r="G153" s="43"/>
      <c r="H153" s="43"/>
      <c r="I153" s="43"/>
      <c r="J153" s="34">
        <f t="shared" si="48"/>
        <v>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0</v>
      </c>
    </row>
    <row r="154" spans="1:17" x14ac:dyDescent="0.3">
      <c r="A154" s="253" t="s">
        <v>132</v>
      </c>
      <c r="B154" s="255"/>
      <c r="C154" s="257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7" x14ac:dyDescent="0.3">
      <c r="A155" s="253"/>
      <c r="B155" s="255"/>
      <c r="C155" s="257"/>
      <c r="D155" s="59"/>
      <c r="E155" s="42"/>
      <c r="F155" s="43"/>
      <c r="G155" s="43"/>
      <c r="H155" s="43">
        <v>0</v>
      </c>
      <c r="I155" s="43"/>
      <c r="J155" s="34">
        <f>SUM(E155:I155)</f>
        <v>0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hidden="1" x14ac:dyDescent="0.3">
      <c r="A156" s="253" t="s">
        <v>134</v>
      </c>
      <c r="B156" s="255"/>
      <c r="C156" s="257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hidden="1" thickBot="1" x14ac:dyDescent="0.35">
      <c r="A157" s="254"/>
      <c r="B157" s="256"/>
      <c r="C157" s="258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1" t="s">
        <v>136</v>
      </c>
      <c r="B159" s="262"/>
      <c r="C159" s="265" t="s">
        <v>137</v>
      </c>
      <c r="D159" s="259"/>
      <c r="E159" s="16">
        <f t="shared" ref="E159:I160" si="50">E161+E163+E165+E167+E169+E171+E173++E175+E177+E179+E181+E183+E185+E187</f>
        <v>0</v>
      </c>
      <c r="F159" s="17">
        <f t="shared" si="50"/>
        <v>1995</v>
      </c>
      <c r="G159" s="17">
        <f t="shared" si="50"/>
        <v>106247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108242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111242</v>
      </c>
    </row>
    <row r="160" spans="1:17" x14ac:dyDescent="0.3">
      <c r="A160" s="270"/>
      <c r="B160" s="271"/>
      <c r="C160" s="272"/>
      <c r="D160" s="268"/>
      <c r="E160" s="31">
        <f t="shared" si="50"/>
        <v>0</v>
      </c>
      <c r="F160" s="32">
        <f t="shared" si="50"/>
        <v>0</v>
      </c>
      <c r="G160" s="32">
        <f t="shared" si="50"/>
        <v>0</v>
      </c>
      <c r="H160" s="32">
        <f t="shared" si="50"/>
        <v>0</v>
      </c>
      <c r="I160" s="32">
        <f t="shared" si="50"/>
        <v>0</v>
      </c>
      <c r="J160" s="34">
        <f>SUM(E160:I160)</f>
        <v>0</v>
      </c>
      <c r="K160" s="57">
        <f>K162+K164+K166+K168+K170+K172+K174++K176+K178+K180+K182+K184+K186+K188</f>
        <v>0</v>
      </c>
      <c r="L160" s="32">
        <f>L162+L164+L166+L168+L170+L172+L174++L176+L178+L180+L182+L184+L186+L188</f>
        <v>0</v>
      </c>
      <c r="M160" s="34">
        <f t="shared" si="52"/>
        <v>0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0</v>
      </c>
    </row>
    <row r="161" spans="1:17" x14ac:dyDescent="0.3">
      <c r="A161" s="248" t="s">
        <v>138</v>
      </c>
      <c r="B161" s="250"/>
      <c r="C161" s="252" t="s">
        <v>258</v>
      </c>
      <c r="D161" s="49" t="s">
        <v>21</v>
      </c>
      <c r="E161" s="26">
        <v>0</v>
      </c>
      <c r="F161" s="27">
        <v>1995</v>
      </c>
      <c r="G161" s="27">
        <v>0</v>
      </c>
      <c r="H161" s="27">
        <v>0</v>
      </c>
      <c r="I161" s="27">
        <v>0</v>
      </c>
      <c r="J161" s="29">
        <f t="shared" ref="J161:J188" si="55">SUM(E161:I161)</f>
        <v>1995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1995</v>
      </c>
    </row>
    <row r="162" spans="1:17" x14ac:dyDescent="0.3">
      <c r="A162" s="253"/>
      <c r="B162" s="255"/>
      <c r="C162" s="257"/>
      <c r="D162" s="36"/>
      <c r="E162" s="42"/>
      <c r="F162" s="43"/>
      <c r="G162" s="43"/>
      <c r="H162" s="43"/>
      <c r="I162" s="43"/>
      <c r="J162" s="34">
        <f t="shared" si="55"/>
        <v>0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0</v>
      </c>
    </row>
    <row r="163" spans="1:17" x14ac:dyDescent="0.3">
      <c r="A163" s="253" t="s">
        <v>138</v>
      </c>
      <c r="B163" s="255"/>
      <c r="C163" s="257" t="s">
        <v>259</v>
      </c>
      <c r="D163" s="36" t="s">
        <v>23</v>
      </c>
      <c r="E163" s="37">
        <v>0</v>
      </c>
      <c r="F163" s="38">
        <v>0</v>
      </c>
      <c r="G163" s="38">
        <v>46100</v>
      </c>
      <c r="H163" s="38">
        <v>0</v>
      </c>
      <c r="I163" s="38">
        <v>0</v>
      </c>
      <c r="J163" s="29">
        <f t="shared" si="55"/>
        <v>46100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46100</v>
      </c>
    </row>
    <row r="164" spans="1:17" x14ac:dyDescent="0.3">
      <c r="A164" s="253"/>
      <c r="B164" s="255"/>
      <c r="C164" s="257"/>
      <c r="D164" s="36"/>
      <c r="E164" s="42"/>
      <c r="F164" s="43"/>
      <c r="G164" s="43"/>
      <c r="H164" s="43"/>
      <c r="I164" s="43"/>
      <c r="J164" s="34">
        <f t="shared" si="55"/>
        <v>0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0</v>
      </c>
    </row>
    <row r="165" spans="1:17" x14ac:dyDescent="0.3">
      <c r="A165" s="253" t="s">
        <v>138</v>
      </c>
      <c r="B165" s="255"/>
      <c r="C165" s="257" t="s">
        <v>260</v>
      </c>
      <c r="D165" s="268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5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3"/>
      <c r="B166" s="255"/>
      <c r="C166" s="257"/>
      <c r="D166" s="268"/>
      <c r="E166" s="42"/>
      <c r="F166" s="43"/>
      <c r="G166" s="43"/>
      <c r="H166" s="43"/>
      <c r="I166" s="43"/>
      <c r="J166" s="34">
        <f t="shared" si="55"/>
        <v>0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0</v>
      </c>
    </row>
    <row r="167" spans="1:17" x14ac:dyDescent="0.3">
      <c r="A167" s="253" t="s">
        <v>138</v>
      </c>
      <c r="B167" s="255"/>
      <c r="C167" s="257" t="s">
        <v>264</v>
      </c>
      <c r="D167" s="268"/>
      <c r="E167" s="37">
        <v>0</v>
      </c>
      <c r="F167" s="38">
        <v>0</v>
      </c>
      <c r="G167" s="38">
        <v>1500</v>
      </c>
      <c r="H167" s="38">
        <v>0</v>
      </c>
      <c r="I167" s="38">
        <v>0</v>
      </c>
      <c r="J167" s="29">
        <f t="shared" si="55"/>
        <v>1500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1500</v>
      </c>
    </row>
    <row r="168" spans="1:17" x14ac:dyDescent="0.3">
      <c r="A168" s="253"/>
      <c r="B168" s="255"/>
      <c r="C168" s="257"/>
      <c r="D168" s="268"/>
      <c r="E168" s="42"/>
      <c r="F168" s="43"/>
      <c r="G168" s="43"/>
      <c r="H168" s="43"/>
      <c r="I168" s="43"/>
      <c r="J168" s="34">
        <f t="shared" si="55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0</v>
      </c>
    </row>
    <row r="169" spans="1:17" x14ac:dyDescent="0.3">
      <c r="A169" s="253" t="s">
        <v>138</v>
      </c>
      <c r="B169" s="255"/>
      <c r="C169" s="257" t="s">
        <v>302</v>
      </c>
      <c r="D169" s="268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5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3"/>
      <c r="B170" s="255"/>
      <c r="C170" s="257"/>
      <c r="D170" s="268"/>
      <c r="E170" s="42"/>
      <c r="F170" s="43"/>
      <c r="G170" s="43"/>
      <c r="H170" s="43"/>
      <c r="I170" s="43"/>
      <c r="J170" s="34">
        <f t="shared" si="55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3" t="s">
        <v>138</v>
      </c>
      <c r="B171" s="255"/>
      <c r="C171" s="257" t="s">
        <v>303</v>
      </c>
      <c r="D171" s="268"/>
      <c r="E171" s="37">
        <v>0</v>
      </c>
      <c r="F171" s="38">
        <v>0</v>
      </c>
      <c r="G171" s="210">
        <v>38757</v>
      </c>
      <c r="H171" s="38">
        <v>0</v>
      </c>
      <c r="I171" s="38">
        <v>0</v>
      </c>
      <c r="J171" s="29">
        <f t="shared" si="55"/>
        <v>38757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41757</v>
      </c>
    </row>
    <row r="172" spans="1:17" x14ac:dyDescent="0.3">
      <c r="A172" s="253"/>
      <c r="B172" s="255"/>
      <c r="C172" s="257"/>
      <c r="D172" s="268"/>
      <c r="E172" s="42"/>
      <c r="F172" s="43"/>
      <c r="G172" s="43"/>
      <c r="H172" s="43"/>
      <c r="I172" s="43"/>
      <c r="J172" s="34">
        <f t="shared" si="55"/>
        <v>0</v>
      </c>
      <c r="K172" s="55"/>
      <c r="L172" s="43"/>
      <c r="M172" s="34">
        <f t="shared" si="52"/>
        <v>0</v>
      </c>
      <c r="N172" s="55"/>
      <c r="O172" s="43"/>
      <c r="P172" s="34">
        <f t="shared" si="54"/>
        <v>0</v>
      </c>
      <c r="Q172" s="35">
        <f t="shared" si="53"/>
        <v>0</v>
      </c>
    </row>
    <row r="173" spans="1:17" x14ac:dyDescent="0.3">
      <c r="A173" s="253" t="s">
        <v>138</v>
      </c>
      <c r="B173" s="255"/>
      <c r="C173" s="257" t="s">
        <v>262</v>
      </c>
      <c r="D173" s="268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5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3"/>
      <c r="B174" s="255"/>
      <c r="C174" s="257"/>
      <c r="D174" s="268"/>
      <c r="E174" s="42"/>
      <c r="F174" s="43"/>
      <c r="G174" s="43"/>
      <c r="H174" s="43"/>
      <c r="I174" s="43"/>
      <c r="J174" s="34">
        <f t="shared" si="55"/>
        <v>0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0</v>
      </c>
    </row>
    <row r="175" spans="1:17" x14ac:dyDescent="0.3">
      <c r="A175" s="253" t="s">
        <v>138</v>
      </c>
      <c r="B175" s="255"/>
      <c r="C175" s="257" t="s">
        <v>216</v>
      </c>
      <c r="D175" s="268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6">SUM(N175:O175)</f>
        <v>0</v>
      </c>
      <c r="Q175" s="41">
        <f t="shared" si="53"/>
        <v>150</v>
      </c>
    </row>
    <row r="176" spans="1:17" x14ac:dyDescent="0.3">
      <c r="A176" s="253"/>
      <c r="B176" s="255"/>
      <c r="C176" s="257"/>
      <c r="D176" s="268"/>
      <c r="E176" s="42"/>
      <c r="F176" s="43"/>
      <c r="G176" s="43"/>
      <c r="H176" s="43"/>
      <c r="I176" s="43"/>
      <c r="J176" s="34">
        <f t="shared" si="55"/>
        <v>0</v>
      </c>
      <c r="K176" s="55"/>
      <c r="L176" s="43"/>
      <c r="M176" s="34">
        <f t="shared" si="52"/>
        <v>0</v>
      </c>
      <c r="N176" s="55"/>
      <c r="O176" s="43"/>
      <c r="P176" s="34">
        <f t="shared" si="56"/>
        <v>0</v>
      </c>
      <c r="Q176" s="35">
        <f t="shared" si="53"/>
        <v>0</v>
      </c>
    </row>
    <row r="177" spans="1:17" x14ac:dyDescent="0.3">
      <c r="A177" s="253" t="s">
        <v>261</v>
      </c>
      <c r="B177" s="255"/>
      <c r="C177" s="257" t="s">
        <v>139</v>
      </c>
      <c r="D177" s="268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7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6"/>
        <v>0</v>
      </c>
      <c r="Q177" s="41">
        <f t="shared" si="53"/>
        <v>1200</v>
      </c>
    </row>
    <row r="178" spans="1:17" x14ac:dyDescent="0.3">
      <c r="A178" s="253"/>
      <c r="B178" s="255"/>
      <c r="C178" s="257"/>
      <c r="D178" s="268"/>
      <c r="E178" s="42"/>
      <c r="F178" s="43"/>
      <c r="G178" s="43"/>
      <c r="H178" s="43"/>
      <c r="I178" s="43"/>
      <c r="J178" s="34">
        <f t="shared" si="55"/>
        <v>0</v>
      </c>
      <c r="K178" s="55"/>
      <c r="L178" s="43"/>
      <c r="M178" s="34">
        <f t="shared" si="52"/>
        <v>0</v>
      </c>
      <c r="N178" s="55"/>
      <c r="O178" s="43"/>
      <c r="P178" s="34">
        <f t="shared" si="56"/>
        <v>0</v>
      </c>
      <c r="Q178" s="35">
        <f t="shared" si="53"/>
        <v>0</v>
      </c>
    </row>
    <row r="179" spans="1:17" x14ac:dyDescent="0.3">
      <c r="A179" s="253" t="s">
        <v>138</v>
      </c>
      <c r="B179" s="255"/>
      <c r="C179" s="257" t="s">
        <v>263</v>
      </c>
      <c r="D179" s="268"/>
      <c r="E179" s="37">
        <v>0</v>
      </c>
      <c r="F179" s="38">
        <v>0</v>
      </c>
      <c r="G179" s="38">
        <v>1000</v>
      </c>
      <c r="H179" s="38">
        <v>0</v>
      </c>
      <c r="I179" s="38">
        <v>0</v>
      </c>
      <c r="J179" s="29">
        <f t="shared" si="57"/>
        <v>1000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6"/>
        <v>0</v>
      </c>
      <c r="Q179" s="41">
        <f t="shared" si="53"/>
        <v>1000</v>
      </c>
    </row>
    <row r="180" spans="1:17" x14ac:dyDescent="0.3">
      <c r="A180" s="253"/>
      <c r="B180" s="255"/>
      <c r="C180" s="257"/>
      <c r="D180" s="268"/>
      <c r="E180" s="42"/>
      <c r="F180" s="43"/>
      <c r="G180" s="43"/>
      <c r="H180" s="43"/>
      <c r="I180" s="43"/>
      <c r="J180" s="34">
        <f t="shared" si="55"/>
        <v>0</v>
      </c>
      <c r="K180" s="55"/>
      <c r="L180" s="43"/>
      <c r="M180" s="34">
        <f t="shared" si="52"/>
        <v>0</v>
      </c>
      <c r="N180" s="55"/>
      <c r="O180" s="43"/>
      <c r="P180" s="34">
        <f t="shared" si="56"/>
        <v>0</v>
      </c>
      <c r="Q180" s="35">
        <f t="shared" si="53"/>
        <v>0</v>
      </c>
    </row>
    <row r="181" spans="1:17" x14ac:dyDescent="0.3">
      <c r="A181" s="253" t="s">
        <v>261</v>
      </c>
      <c r="B181" s="255"/>
      <c r="C181" s="257" t="s">
        <v>229</v>
      </c>
      <c r="D181" s="268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7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6"/>
        <v>0</v>
      </c>
      <c r="Q181" s="41">
        <f t="shared" si="53"/>
        <v>600</v>
      </c>
    </row>
    <row r="182" spans="1:17" x14ac:dyDescent="0.3">
      <c r="A182" s="253"/>
      <c r="B182" s="255"/>
      <c r="C182" s="257"/>
      <c r="D182" s="268"/>
      <c r="E182" s="42"/>
      <c r="F182" s="43"/>
      <c r="G182" s="43"/>
      <c r="H182" s="43"/>
      <c r="I182" s="43"/>
      <c r="J182" s="34">
        <f t="shared" si="55"/>
        <v>0</v>
      </c>
      <c r="K182" s="55"/>
      <c r="L182" s="43"/>
      <c r="M182" s="34">
        <f t="shared" si="52"/>
        <v>0</v>
      </c>
      <c r="N182" s="55"/>
      <c r="O182" s="43"/>
      <c r="P182" s="34">
        <f t="shared" si="56"/>
        <v>0</v>
      </c>
      <c r="Q182" s="35">
        <f t="shared" si="53"/>
        <v>0</v>
      </c>
    </row>
    <row r="183" spans="1:17" x14ac:dyDescent="0.3">
      <c r="A183" s="253" t="s">
        <v>292</v>
      </c>
      <c r="B183" s="255"/>
      <c r="C183" s="257" t="s">
        <v>293</v>
      </c>
      <c r="D183" s="268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7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6"/>
        <v>0</v>
      </c>
      <c r="Q183" s="41">
        <f t="shared" si="53"/>
        <v>5200</v>
      </c>
    </row>
    <row r="184" spans="1:17" x14ac:dyDescent="0.3">
      <c r="A184" s="253"/>
      <c r="B184" s="255"/>
      <c r="C184" s="257"/>
      <c r="D184" s="268"/>
      <c r="E184" s="42"/>
      <c r="F184" s="43"/>
      <c r="G184" s="43"/>
      <c r="H184" s="43"/>
      <c r="I184" s="43"/>
      <c r="J184" s="34">
        <f t="shared" si="55"/>
        <v>0</v>
      </c>
      <c r="K184" s="55"/>
      <c r="L184" s="43"/>
      <c r="M184" s="34">
        <f t="shared" si="52"/>
        <v>0</v>
      </c>
      <c r="N184" s="55"/>
      <c r="O184" s="43"/>
      <c r="P184" s="34">
        <f t="shared" si="56"/>
        <v>0</v>
      </c>
      <c r="Q184" s="35">
        <f t="shared" si="53"/>
        <v>0</v>
      </c>
    </row>
    <row r="185" spans="1:17" hidden="1" x14ac:dyDescent="0.3">
      <c r="A185" s="253"/>
      <c r="B185" s="255"/>
      <c r="C185" s="257"/>
      <c r="D185" s="268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7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6"/>
        <v>0</v>
      </c>
      <c r="Q185" s="41">
        <f t="shared" si="53"/>
        <v>0</v>
      </c>
    </row>
    <row r="186" spans="1:17" hidden="1" x14ac:dyDescent="0.3">
      <c r="A186" s="253"/>
      <c r="B186" s="255"/>
      <c r="C186" s="257"/>
      <c r="D186" s="268"/>
      <c r="E186" s="42"/>
      <c r="F186" s="43"/>
      <c r="G186" s="43"/>
      <c r="H186" s="43"/>
      <c r="I186" s="43"/>
      <c r="J186" s="34">
        <f t="shared" si="55"/>
        <v>0</v>
      </c>
      <c r="K186" s="55"/>
      <c r="L186" s="43"/>
      <c r="M186" s="34">
        <f t="shared" si="52"/>
        <v>0</v>
      </c>
      <c r="N186" s="55"/>
      <c r="O186" s="43"/>
      <c r="P186" s="34">
        <f t="shared" si="56"/>
        <v>0</v>
      </c>
      <c r="Q186" s="35">
        <f t="shared" si="53"/>
        <v>0</v>
      </c>
    </row>
    <row r="187" spans="1:17" x14ac:dyDescent="0.3">
      <c r="A187" s="253" t="s">
        <v>314</v>
      </c>
      <c r="B187" s="255"/>
      <c r="C187" s="257" t="s">
        <v>315</v>
      </c>
      <c r="D187" s="268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7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6"/>
        <v>0</v>
      </c>
      <c r="Q187" s="41">
        <f t="shared" si="53"/>
        <v>0</v>
      </c>
    </row>
    <row r="188" spans="1:17" ht="14.4" thickBot="1" x14ac:dyDescent="0.35">
      <c r="A188" s="254"/>
      <c r="B188" s="256"/>
      <c r="C188" s="258"/>
      <c r="D188" s="260"/>
      <c r="E188" s="51"/>
      <c r="F188" s="45"/>
      <c r="G188" s="45"/>
      <c r="H188" s="45"/>
      <c r="I188" s="45"/>
      <c r="J188" s="24">
        <f t="shared" si="55"/>
        <v>0</v>
      </c>
      <c r="K188" s="56"/>
      <c r="L188" s="45"/>
      <c r="M188" s="24">
        <f t="shared" si="52"/>
        <v>0</v>
      </c>
      <c r="N188" s="56"/>
      <c r="O188" s="45"/>
      <c r="P188" s="24">
        <f t="shared" si="56"/>
        <v>0</v>
      </c>
      <c r="Q188" s="25">
        <f t="shared" si="53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1" t="s">
        <v>140</v>
      </c>
      <c r="B190" s="262"/>
      <c r="C190" s="265" t="s">
        <v>141</v>
      </c>
      <c r="D190" s="259"/>
      <c r="E190" s="16">
        <f t="shared" ref="E190:I191" si="58">E192+E194+E196+E198++E212+E214+E216+E226+E228</f>
        <v>90385</v>
      </c>
      <c r="F190" s="17">
        <f t="shared" si="58"/>
        <v>30783</v>
      </c>
      <c r="G190" s="17">
        <f t="shared" si="58"/>
        <v>326441</v>
      </c>
      <c r="H190" s="17">
        <f t="shared" si="58"/>
        <v>3678</v>
      </c>
      <c r="I190" s="17">
        <f t="shared" si="58"/>
        <v>0</v>
      </c>
      <c r="J190" s="19">
        <f>SUM(E190:I190)</f>
        <v>451287</v>
      </c>
      <c r="K190" s="52">
        <f>K192+K194+K196+K198++K212+K214+K216+K226+K228</f>
        <v>253187</v>
      </c>
      <c r="L190" s="17">
        <f>L192+L194+L196+L198++L212+L214+L216+L226+L228</f>
        <v>0</v>
      </c>
      <c r="M190" s="19">
        <f t="shared" ref="M190:M217" si="59">SUM(K190:L190)</f>
        <v>253187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825054</v>
      </c>
    </row>
    <row r="191" spans="1:17" ht="14.4" thickBot="1" x14ac:dyDescent="0.35">
      <c r="A191" s="263"/>
      <c r="B191" s="264"/>
      <c r="C191" s="266"/>
      <c r="D191" s="260"/>
      <c r="E191" s="21">
        <f t="shared" si="58"/>
        <v>0</v>
      </c>
      <c r="F191" s="22">
        <f t="shared" si="58"/>
        <v>0</v>
      </c>
      <c r="G191" s="22">
        <f t="shared" si="58"/>
        <v>0</v>
      </c>
      <c r="H191" s="22">
        <f t="shared" si="58"/>
        <v>0</v>
      </c>
      <c r="I191" s="22">
        <f t="shared" si="58"/>
        <v>0</v>
      </c>
      <c r="J191" s="24">
        <f t="shared" ref="J191:J229" si="60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59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61">SUM(N191:O191)</f>
        <v>0</v>
      </c>
      <c r="Q191" s="25">
        <f t="shared" ref="Q191:Q229" si="62">P191+M191+J191</f>
        <v>0</v>
      </c>
    </row>
    <row r="192" spans="1:17" x14ac:dyDescent="0.3">
      <c r="A192" s="269" t="s">
        <v>142</v>
      </c>
      <c r="B192" s="250"/>
      <c r="C192" s="252" t="s">
        <v>265</v>
      </c>
      <c r="D192" s="49" t="s">
        <v>26</v>
      </c>
      <c r="E192" s="26">
        <v>40800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60"/>
        <v>69780</v>
      </c>
      <c r="K192" s="54">
        <v>0</v>
      </c>
      <c r="L192" s="27">
        <v>0</v>
      </c>
      <c r="M192" s="29">
        <f t="shared" si="59"/>
        <v>0</v>
      </c>
      <c r="N192" s="54">
        <v>0</v>
      </c>
      <c r="O192" s="27">
        <v>0</v>
      </c>
      <c r="P192" s="29">
        <f t="shared" si="61"/>
        <v>0</v>
      </c>
      <c r="Q192" s="30">
        <f t="shared" si="62"/>
        <v>69780</v>
      </c>
    </row>
    <row r="193" spans="1:17" x14ac:dyDescent="0.3">
      <c r="A193" s="248"/>
      <c r="B193" s="255"/>
      <c r="C193" s="257"/>
      <c r="D193" s="36"/>
      <c r="E193" s="42"/>
      <c r="F193" s="43"/>
      <c r="G193" s="43"/>
      <c r="H193" s="43"/>
      <c r="I193" s="43"/>
      <c r="J193" s="34">
        <f t="shared" si="60"/>
        <v>0</v>
      </c>
      <c r="K193" s="55"/>
      <c r="L193" s="43"/>
      <c r="M193" s="34">
        <f t="shared" si="59"/>
        <v>0</v>
      </c>
      <c r="N193" s="55"/>
      <c r="O193" s="43"/>
      <c r="P193" s="34">
        <f t="shared" si="61"/>
        <v>0</v>
      </c>
      <c r="Q193" s="35">
        <f t="shared" si="62"/>
        <v>0</v>
      </c>
    </row>
    <row r="194" spans="1:17" x14ac:dyDescent="0.3">
      <c r="A194" s="253" t="s">
        <v>143</v>
      </c>
      <c r="B194" s="255"/>
      <c r="C194" s="257" t="s">
        <v>144</v>
      </c>
      <c r="D194" s="36" t="s">
        <v>145</v>
      </c>
      <c r="E194" s="37">
        <v>0</v>
      </c>
      <c r="F194" s="38">
        <v>0</v>
      </c>
      <c r="G194" s="38">
        <v>1210</v>
      </c>
      <c r="H194" s="38">
        <v>0</v>
      </c>
      <c r="I194" s="38">
        <v>0</v>
      </c>
      <c r="J194" s="29">
        <f t="shared" si="60"/>
        <v>1210</v>
      </c>
      <c r="K194" s="44">
        <v>0</v>
      </c>
      <c r="L194" s="38">
        <v>0</v>
      </c>
      <c r="M194" s="40">
        <f t="shared" si="59"/>
        <v>0</v>
      </c>
      <c r="N194" s="44">
        <v>0</v>
      </c>
      <c r="O194" s="38">
        <v>0</v>
      </c>
      <c r="P194" s="40">
        <f t="shared" si="61"/>
        <v>0</v>
      </c>
      <c r="Q194" s="41">
        <f t="shared" si="62"/>
        <v>1210</v>
      </c>
    </row>
    <row r="195" spans="1:17" x14ac:dyDescent="0.3">
      <c r="A195" s="253"/>
      <c r="B195" s="255"/>
      <c r="C195" s="257"/>
      <c r="D195" s="36"/>
      <c r="E195" s="42"/>
      <c r="F195" s="43"/>
      <c r="G195" s="43"/>
      <c r="H195" s="43"/>
      <c r="I195" s="43"/>
      <c r="J195" s="34">
        <f t="shared" si="60"/>
        <v>0</v>
      </c>
      <c r="K195" s="55"/>
      <c r="L195" s="43"/>
      <c r="M195" s="34">
        <f t="shared" si="59"/>
        <v>0</v>
      </c>
      <c r="N195" s="55"/>
      <c r="O195" s="43"/>
      <c r="P195" s="34">
        <f t="shared" si="61"/>
        <v>0</v>
      </c>
      <c r="Q195" s="35">
        <f t="shared" si="62"/>
        <v>0</v>
      </c>
    </row>
    <row r="196" spans="1:17" x14ac:dyDescent="0.3">
      <c r="A196" s="253" t="s">
        <v>146</v>
      </c>
      <c r="B196" s="255"/>
      <c r="C196" s="257" t="s">
        <v>147</v>
      </c>
      <c r="D196" s="36" t="s">
        <v>26</v>
      </c>
      <c r="E196" s="37">
        <v>0</v>
      </c>
      <c r="F196" s="38">
        <v>0</v>
      </c>
      <c r="G196" s="210">
        <v>21165</v>
      </c>
      <c r="H196" s="38">
        <v>0</v>
      </c>
      <c r="I196" s="38">
        <v>0</v>
      </c>
      <c r="J196" s="29">
        <f t="shared" si="60"/>
        <v>21165</v>
      </c>
      <c r="K196" s="44">
        <v>1000</v>
      </c>
      <c r="L196" s="38">
        <v>0</v>
      </c>
      <c r="M196" s="40">
        <f t="shared" si="59"/>
        <v>1000</v>
      </c>
      <c r="N196" s="44">
        <v>0</v>
      </c>
      <c r="O196" s="38">
        <v>0</v>
      </c>
      <c r="P196" s="40">
        <f t="shared" si="61"/>
        <v>0</v>
      </c>
      <c r="Q196" s="41">
        <f t="shared" si="62"/>
        <v>22165</v>
      </c>
    </row>
    <row r="197" spans="1:17" x14ac:dyDescent="0.3">
      <c r="A197" s="253"/>
      <c r="B197" s="255"/>
      <c r="C197" s="257"/>
      <c r="D197" s="36"/>
      <c r="E197" s="42"/>
      <c r="F197" s="43"/>
      <c r="G197" s="43"/>
      <c r="H197" s="43"/>
      <c r="I197" s="43"/>
      <c r="J197" s="34">
        <f t="shared" si="60"/>
        <v>0</v>
      </c>
      <c r="K197" s="55"/>
      <c r="L197" s="43"/>
      <c r="M197" s="34">
        <f t="shared" si="59"/>
        <v>0</v>
      </c>
      <c r="N197" s="55"/>
      <c r="O197" s="43"/>
      <c r="P197" s="34">
        <f t="shared" si="61"/>
        <v>0</v>
      </c>
      <c r="Q197" s="35">
        <f t="shared" si="62"/>
        <v>0</v>
      </c>
    </row>
    <row r="198" spans="1:17" x14ac:dyDescent="0.3">
      <c r="A198" s="253" t="s">
        <v>148</v>
      </c>
      <c r="B198" s="255"/>
      <c r="C198" s="257" t="s">
        <v>149</v>
      </c>
      <c r="D198" s="36" t="s">
        <v>115</v>
      </c>
      <c r="E198" s="37">
        <f t="shared" ref="E198:I199" si="63">E200+E202+E204+E206+E208+E210</f>
        <v>0</v>
      </c>
      <c r="F198" s="38">
        <f t="shared" si="63"/>
        <v>0</v>
      </c>
      <c r="G198" s="38">
        <f>G200+G202+G204+G206+G208+G210</f>
        <v>8946</v>
      </c>
      <c r="H198" s="38">
        <f>H200+H202+H204+H206+H208+H210</f>
        <v>2800</v>
      </c>
      <c r="I198" s="38">
        <f>I200+I202+I204+I206+I208+I210</f>
        <v>0</v>
      </c>
      <c r="J198" s="29">
        <f>SUM(E198:I198)</f>
        <v>11746</v>
      </c>
      <c r="K198" s="44">
        <f>K200+K202+K204+K206+K208+K210</f>
        <v>0</v>
      </c>
      <c r="L198" s="38">
        <f>L200+L202+L204+L206+L208+L210</f>
        <v>0</v>
      </c>
      <c r="M198" s="40">
        <f t="shared" si="59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132326</v>
      </c>
    </row>
    <row r="199" spans="1:17" x14ac:dyDescent="0.3">
      <c r="A199" s="253"/>
      <c r="B199" s="255"/>
      <c r="C199" s="257"/>
      <c r="D199" s="36"/>
      <c r="E199" s="42">
        <f t="shared" si="63"/>
        <v>0</v>
      </c>
      <c r="F199" s="57">
        <f t="shared" si="63"/>
        <v>0</v>
      </c>
      <c r="G199" s="57">
        <f t="shared" si="63"/>
        <v>0</v>
      </c>
      <c r="H199" s="57">
        <f t="shared" si="63"/>
        <v>0</v>
      </c>
      <c r="I199" s="57">
        <f t="shared" si="63"/>
        <v>0</v>
      </c>
      <c r="J199" s="34">
        <f t="shared" si="60"/>
        <v>0</v>
      </c>
      <c r="K199" s="57">
        <f>K201+K203+K205+K207+K209+K211</f>
        <v>0</v>
      </c>
      <c r="L199" s="32">
        <f>L201+L203+L205+L207+L209+L211</f>
        <v>0</v>
      </c>
      <c r="M199" s="34">
        <f t="shared" si="59"/>
        <v>0</v>
      </c>
      <c r="N199" s="57">
        <f>N201+N203+N205+N207+N209+N211</f>
        <v>0</v>
      </c>
      <c r="O199" s="32">
        <f>O201+O203+O205+O207+O209+O211</f>
        <v>0</v>
      </c>
      <c r="P199" s="34">
        <f t="shared" si="61"/>
        <v>0</v>
      </c>
      <c r="Q199" s="35">
        <f t="shared" si="62"/>
        <v>0</v>
      </c>
    </row>
    <row r="200" spans="1:17" x14ac:dyDescent="0.3">
      <c r="A200" s="253"/>
      <c r="B200" s="255" t="s">
        <v>266</v>
      </c>
      <c r="C200" s="257" t="s">
        <v>271</v>
      </c>
      <c r="D200" s="36" t="s">
        <v>115</v>
      </c>
      <c r="E200" s="37">
        <v>0</v>
      </c>
      <c r="F200" s="38">
        <v>0</v>
      </c>
      <c r="G200" s="210">
        <v>1200</v>
      </c>
      <c r="H200" s="38">
        <v>0</v>
      </c>
      <c r="I200" s="38">
        <v>0</v>
      </c>
      <c r="J200" s="29">
        <f t="shared" si="60"/>
        <v>1200</v>
      </c>
      <c r="K200" s="44">
        <v>0</v>
      </c>
      <c r="L200" s="38">
        <v>0</v>
      </c>
      <c r="M200" s="40">
        <f t="shared" si="59"/>
        <v>0</v>
      </c>
      <c r="N200" s="44">
        <v>0</v>
      </c>
      <c r="O200" s="38">
        <v>10000</v>
      </c>
      <c r="P200" s="40">
        <f t="shared" si="61"/>
        <v>10000</v>
      </c>
      <c r="Q200" s="41">
        <f t="shared" si="62"/>
        <v>11200</v>
      </c>
    </row>
    <row r="201" spans="1:17" x14ac:dyDescent="0.3">
      <c r="A201" s="253"/>
      <c r="B201" s="255"/>
      <c r="C201" s="257"/>
      <c r="D201" s="36"/>
      <c r="E201" s="42"/>
      <c r="F201" s="43"/>
      <c r="G201" s="215"/>
      <c r="H201" s="43"/>
      <c r="I201" s="43"/>
      <c r="J201" s="34">
        <f t="shared" si="60"/>
        <v>0</v>
      </c>
      <c r="K201" s="55"/>
      <c r="L201" s="43"/>
      <c r="M201" s="34">
        <f t="shared" si="59"/>
        <v>0</v>
      </c>
      <c r="N201" s="55"/>
      <c r="O201" s="43">
        <v>0</v>
      </c>
      <c r="P201" s="34">
        <f t="shared" si="61"/>
        <v>0</v>
      </c>
      <c r="Q201" s="35">
        <f t="shared" si="62"/>
        <v>0</v>
      </c>
    </row>
    <row r="202" spans="1:17" ht="12.75" customHeight="1" x14ac:dyDescent="0.3">
      <c r="A202" s="253"/>
      <c r="B202" s="255" t="s">
        <v>266</v>
      </c>
      <c r="C202" s="257" t="s">
        <v>273</v>
      </c>
      <c r="D202" s="36" t="s">
        <v>115</v>
      </c>
      <c r="E202" s="37">
        <v>0</v>
      </c>
      <c r="F202" s="38">
        <v>0</v>
      </c>
      <c r="G202" s="210">
        <v>2100</v>
      </c>
      <c r="H202" s="38">
        <v>0</v>
      </c>
      <c r="I202" s="38">
        <v>0</v>
      </c>
      <c r="J202" s="29">
        <f t="shared" si="60"/>
        <v>2100</v>
      </c>
      <c r="K202" s="44">
        <v>0</v>
      </c>
      <c r="L202" s="38">
        <v>0</v>
      </c>
      <c r="M202" s="40">
        <f t="shared" si="59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2"/>
        <v>13344</v>
      </c>
    </row>
    <row r="203" spans="1:17" x14ac:dyDescent="0.3">
      <c r="A203" s="253"/>
      <c r="B203" s="255"/>
      <c r="C203" s="257"/>
      <c r="D203" s="36"/>
      <c r="E203" s="42"/>
      <c r="F203" s="43"/>
      <c r="G203" s="215"/>
      <c r="H203" s="43"/>
      <c r="I203" s="43"/>
      <c r="J203" s="34">
        <f t="shared" si="60"/>
        <v>0</v>
      </c>
      <c r="K203" s="55"/>
      <c r="L203" s="43"/>
      <c r="M203" s="34">
        <f t="shared" si="59"/>
        <v>0</v>
      </c>
      <c r="N203" s="55"/>
      <c r="O203" s="43">
        <v>0</v>
      </c>
      <c r="P203" s="34">
        <f t="shared" si="61"/>
        <v>0</v>
      </c>
      <c r="Q203" s="35">
        <f t="shared" si="62"/>
        <v>0</v>
      </c>
    </row>
    <row r="204" spans="1:17" ht="12.75" customHeight="1" x14ac:dyDescent="0.3">
      <c r="A204" s="253"/>
      <c r="B204" s="255" t="s">
        <v>266</v>
      </c>
      <c r="C204" s="257" t="s">
        <v>272</v>
      </c>
      <c r="D204" s="36" t="s">
        <v>115</v>
      </c>
      <c r="E204" s="37">
        <v>0</v>
      </c>
      <c r="F204" s="38">
        <v>0</v>
      </c>
      <c r="G204" s="210">
        <v>1200</v>
      </c>
      <c r="H204" s="38">
        <v>0</v>
      </c>
      <c r="I204" s="38">
        <v>0</v>
      </c>
      <c r="J204" s="29">
        <f t="shared" si="60"/>
        <v>1200</v>
      </c>
      <c r="K204" s="44">
        <v>0</v>
      </c>
      <c r="L204" s="38">
        <v>0</v>
      </c>
      <c r="M204" s="40">
        <f t="shared" si="59"/>
        <v>0</v>
      </c>
      <c r="N204" s="44">
        <v>0</v>
      </c>
      <c r="O204" s="38">
        <v>53376</v>
      </c>
      <c r="P204" s="40">
        <f t="shared" si="61"/>
        <v>53376</v>
      </c>
      <c r="Q204" s="41">
        <f t="shared" si="62"/>
        <v>54576</v>
      </c>
    </row>
    <row r="205" spans="1:17" x14ac:dyDescent="0.3">
      <c r="A205" s="253"/>
      <c r="B205" s="255"/>
      <c r="C205" s="257"/>
      <c r="D205" s="36"/>
      <c r="E205" s="42"/>
      <c r="F205" s="43"/>
      <c r="G205" s="215"/>
      <c r="H205" s="43"/>
      <c r="I205" s="43"/>
      <c r="J205" s="34">
        <f t="shared" si="60"/>
        <v>0</v>
      </c>
      <c r="K205" s="55"/>
      <c r="L205" s="43"/>
      <c r="M205" s="34">
        <f t="shared" si="59"/>
        <v>0</v>
      </c>
      <c r="N205" s="55"/>
      <c r="O205" s="43"/>
      <c r="P205" s="34">
        <f t="shared" si="61"/>
        <v>0</v>
      </c>
      <c r="Q205" s="35">
        <f t="shared" si="62"/>
        <v>0</v>
      </c>
    </row>
    <row r="206" spans="1:17" x14ac:dyDescent="0.3">
      <c r="A206" s="253"/>
      <c r="B206" s="255" t="s">
        <v>266</v>
      </c>
      <c r="C206" s="257" t="s">
        <v>304</v>
      </c>
      <c r="D206" s="36" t="s">
        <v>115</v>
      </c>
      <c r="E206" s="37">
        <v>0</v>
      </c>
      <c r="F206" s="38">
        <v>0</v>
      </c>
      <c r="G206" s="210">
        <v>1200</v>
      </c>
      <c r="H206" s="38">
        <v>0</v>
      </c>
      <c r="I206" s="38">
        <v>0</v>
      </c>
      <c r="J206" s="29">
        <f t="shared" si="60"/>
        <v>1200</v>
      </c>
      <c r="K206" s="44">
        <v>0</v>
      </c>
      <c r="L206" s="38">
        <v>0</v>
      </c>
      <c r="M206" s="40">
        <f t="shared" si="59"/>
        <v>0</v>
      </c>
      <c r="N206" s="44">
        <v>0</v>
      </c>
      <c r="O206" s="38">
        <v>16080</v>
      </c>
      <c r="P206" s="40">
        <f t="shared" si="61"/>
        <v>16080</v>
      </c>
      <c r="Q206" s="41">
        <f t="shared" si="62"/>
        <v>17280</v>
      </c>
    </row>
    <row r="207" spans="1:17" x14ac:dyDescent="0.3">
      <c r="A207" s="253"/>
      <c r="B207" s="255"/>
      <c r="C207" s="257"/>
      <c r="D207" s="36"/>
      <c r="E207" s="42"/>
      <c r="F207" s="43"/>
      <c r="G207" s="43"/>
      <c r="H207" s="43"/>
      <c r="I207" s="43"/>
      <c r="J207" s="34">
        <f t="shared" si="60"/>
        <v>0</v>
      </c>
      <c r="K207" s="55"/>
      <c r="L207" s="43"/>
      <c r="M207" s="34">
        <f t="shared" si="59"/>
        <v>0</v>
      </c>
      <c r="N207" s="55"/>
      <c r="O207" s="43"/>
      <c r="P207" s="34">
        <f t="shared" si="61"/>
        <v>0</v>
      </c>
      <c r="Q207" s="35">
        <f t="shared" si="62"/>
        <v>0</v>
      </c>
    </row>
    <row r="208" spans="1:17" x14ac:dyDescent="0.3">
      <c r="A208" s="253"/>
      <c r="B208" s="255" t="s">
        <v>266</v>
      </c>
      <c r="C208" s="257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2"/>
        <v>32280</v>
      </c>
    </row>
    <row r="209" spans="1:17" x14ac:dyDescent="0.3">
      <c r="A209" s="253"/>
      <c r="B209" s="255"/>
      <c r="C209" s="257"/>
      <c r="D209" s="36"/>
      <c r="E209" s="42"/>
      <c r="F209" s="43"/>
      <c r="G209" s="43"/>
      <c r="H209" s="43"/>
      <c r="I209" s="43"/>
      <c r="J209" s="34">
        <f>SUM(E209:I209)</f>
        <v>0</v>
      </c>
      <c r="K209" s="55"/>
      <c r="L209" s="43"/>
      <c r="M209" s="34">
        <f>SUM(K209:L209)</f>
        <v>0</v>
      </c>
      <c r="N209" s="55"/>
      <c r="O209" s="43"/>
      <c r="P209" s="34">
        <f>SUM(N209:O209)</f>
        <v>0</v>
      </c>
      <c r="Q209" s="35">
        <f t="shared" si="62"/>
        <v>0</v>
      </c>
    </row>
    <row r="210" spans="1:17" x14ac:dyDescent="0.3">
      <c r="A210" s="253"/>
      <c r="B210" s="255" t="s">
        <v>266</v>
      </c>
      <c r="C210" s="257" t="s">
        <v>274</v>
      </c>
      <c r="D210" s="36" t="s">
        <v>64</v>
      </c>
      <c r="E210" s="37">
        <v>0</v>
      </c>
      <c r="F210" s="38">
        <v>0</v>
      </c>
      <c r="G210" s="38">
        <v>846</v>
      </c>
      <c r="H210" s="38">
        <v>2800</v>
      </c>
      <c r="I210" s="38">
        <v>0</v>
      </c>
      <c r="J210" s="29">
        <f t="shared" si="60"/>
        <v>3646</v>
      </c>
      <c r="K210" s="44">
        <v>0</v>
      </c>
      <c r="L210" s="38">
        <v>0</v>
      </c>
      <c r="M210" s="40">
        <f t="shared" si="59"/>
        <v>0</v>
      </c>
      <c r="N210" s="44">
        <v>0</v>
      </c>
      <c r="O210" s="38">
        <v>0</v>
      </c>
      <c r="P210" s="40">
        <f t="shared" si="61"/>
        <v>0</v>
      </c>
      <c r="Q210" s="41">
        <f t="shared" si="62"/>
        <v>3646</v>
      </c>
    </row>
    <row r="211" spans="1:17" x14ac:dyDescent="0.3">
      <c r="A211" s="253"/>
      <c r="B211" s="255"/>
      <c r="C211" s="257"/>
      <c r="D211" s="36"/>
      <c r="E211" s="42"/>
      <c r="F211" s="43"/>
      <c r="G211" s="43"/>
      <c r="H211" s="43"/>
      <c r="I211" s="43"/>
      <c r="J211" s="34">
        <f t="shared" si="60"/>
        <v>0</v>
      </c>
      <c r="K211" s="55"/>
      <c r="L211" s="43"/>
      <c r="M211" s="34">
        <f t="shared" si="59"/>
        <v>0</v>
      </c>
      <c r="N211" s="55"/>
      <c r="O211" s="43"/>
      <c r="P211" s="34">
        <f t="shared" si="61"/>
        <v>0</v>
      </c>
      <c r="Q211" s="35">
        <f t="shared" si="62"/>
        <v>0</v>
      </c>
    </row>
    <row r="212" spans="1:17" x14ac:dyDescent="0.3">
      <c r="A212" s="253" t="s">
        <v>150</v>
      </c>
      <c r="B212" s="255"/>
      <c r="C212" s="257" t="s">
        <v>151</v>
      </c>
      <c r="D212" s="36" t="s">
        <v>145</v>
      </c>
      <c r="E212" s="37">
        <v>0</v>
      </c>
      <c r="F212" s="38">
        <v>0</v>
      </c>
      <c r="G212" s="38">
        <v>131500</v>
      </c>
      <c r="H212" s="38">
        <v>0</v>
      </c>
      <c r="I212" s="38">
        <v>0</v>
      </c>
      <c r="J212" s="29">
        <f t="shared" si="60"/>
        <v>131500</v>
      </c>
      <c r="K212" s="44">
        <v>0</v>
      </c>
      <c r="L212" s="38">
        <v>0</v>
      </c>
      <c r="M212" s="40">
        <f t="shared" si="59"/>
        <v>0</v>
      </c>
      <c r="N212" s="44">
        <v>0</v>
      </c>
      <c r="O212" s="38">
        <v>0</v>
      </c>
      <c r="P212" s="40">
        <f t="shared" si="61"/>
        <v>0</v>
      </c>
      <c r="Q212" s="41">
        <f t="shared" si="62"/>
        <v>131500</v>
      </c>
    </row>
    <row r="213" spans="1:17" x14ac:dyDescent="0.3">
      <c r="A213" s="253"/>
      <c r="B213" s="255"/>
      <c r="C213" s="257"/>
      <c r="D213" s="36"/>
      <c r="E213" s="42"/>
      <c r="F213" s="43"/>
      <c r="G213" s="43"/>
      <c r="H213" s="43"/>
      <c r="I213" s="43"/>
      <c r="J213" s="34">
        <f t="shared" si="60"/>
        <v>0</v>
      </c>
      <c r="K213" s="55"/>
      <c r="L213" s="43"/>
      <c r="M213" s="34">
        <f t="shared" si="59"/>
        <v>0</v>
      </c>
      <c r="N213" s="55"/>
      <c r="O213" s="43"/>
      <c r="P213" s="34">
        <f t="shared" si="61"/>
        <v>0</v>
      </c>
      <c r="Q213" s="35">
        <f t="shared" si="62"/>
        <v>0</v>
      </c>
    </row>
    <row r="214" spans="1:17" x14ac:dyDescent="0.3">
      <c r="A214" s="253" t="s">
        <v>152</v>
      </c>
      <c r="B214" s="255"/>
      <c r="C214" s="257" t="s">
        <v>153</v>
      </c>
      <c r="D214" s="36" t="s">
        <v>26</v>
      </c>
      <c r="E214" s="37">
        <v>0</v>
      </c>
      <c r="F214" s="38">
        <v>0</v>
      </c>
      <c r="G214" s="38">
        <v>4500</v>
      </c>
      <c r="H214" s="38">
        <v>0</v>
      </c>
      <c r="I214" s="38">
        <v>0</v>
      </c>
      <c r="J214" s="29">
        <f t="shared" si="60"/>
        <v>4500</v>
      </c>
      <c r="K214" s="44">
        <v>17500</v>
      </c>
      <c r="L214" s="38">
        <v>0</v>
      </c>
      <c r="M214" s="40">
        <f t="shared" si="59"/>
        <v>17500</v>
      </c>
      <c r="N214" s="44">
        <v>0</v>
      </c>
      <c r="O214" s="38">
        <v>0</v>
      </c>
      <c r="P214" s="40">
        <f t="shared" si="61"/>
        <v>0</v>
      </c>
      <c r="Q214" s="41">
        <f t="shared" si="62"/>
        <v>22000</v>
      </c>
    </row>
    <row r="215" spans="1:17" x14ac:dyDescent="0.3">
      <c r="A215" s="253"/>
      <c r="B215" s="255"/>
      <c r="C215" s="257"/>
      <c r="D215" s="36"/>
      <c r="E215" s="42"/>
      <c r="F215" s="43"/>
      <c r="G215" s="43"/>
      <c r="H215" s="43"/>
      <c r="I215" s="43"/>
      <c r="J215" s="34">
        <f t="shared" si="60"/>
        <v>0</v>
      </c>
      <c r="K215" s="55"/>
      <c r="L215" s="43"/>
      <c r="M215" s="34">
        <f t="shared" si="59"/>
        <v>0</v>
      </c>
      <c r="N215" s="55"/>
      <c r="O215" s="43"/>
      <c r="P215" s="34">
        <f t="shared" si="61"/>
        <v>0</v>
      </c>
      <c r="Q215" s="35">
        <f t="shared" si="62"/>
        <v>0</v>
      </c>
    </row>
    <row r="216" spans="1:17" x14ac:dyDescent="0.3">
      <c r="A216" s="253" t="s">
        <v>154</v>
      </c>
      <c r="B216" s="255"/>
      <c r="C216" s="257" t="s">
        <v>155</v>
      </c>
      <c r="D216" s="268"/>
      <c r="E216" s="37">
        <f t="shared" ref="E216:I217" si="64">E218+E220+E222+E224</f>
        <v>0</v>
      </c>
      <c r="F216" s="38">
        <f t="shared" si="64"/>
        <v>0</v>
      </c>
      <c r="G216" s="38">
        <f>G218+G220+G222+G224</f>
        <v>111810</v>
      </c>
      <c r="H216" s="38">
        <f>H218+H220+H222+H224</f>
        <v>0</v>
      </c>
      <c r="I216" s="38">
        <f>I218+I220+I222+I224</f>
        <v>0</v>
      </c>
      <c r="J216" s="29">
        <f t="shared" si="60"/>
        <v>111810</v>
      </c>
      <c r="K216" s="44">
        <f>K218+K220+K222+K224</f>
        <v>0</v>
      </c>
      <c r="L216" s="38">
        <f>L218+L220+L222+L224</f>
        <v>0</v>
      </c>
      <c r="M216" s="40">
        <f t="shared" si="59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111810</v>
      </c>
    </row>
    <row r="217" spans="1:17" x14ac:dyDescent="0.3">
      <c r="A217" s="253"/>
      <c r="B217" s="255"/>
      <c r="C217" s="257"/>
      <c r="D217" s="268"/>
      <c r="E217" s="31">
        <f t="shared" si="64"/>
        <v>0</v>
      </c>
      <c r="F217" s="32">
        <f t="shared" si="64"/>
        <v>0</v>
      </c>
      <c r="G217" s="32">
        <f t="shared" si="64"/>
        <v>0</v>
      </c>
      <c r="H217" s="32">
        <f t="shared" si="64"/>
        <v>0</v>
      </c>
      <c r="I217" s="32">
        <f t="shared" si="64"/>
        <v>0</v>
      </c>
      <c r="J217" s="34">
        <f t="shared" si="60"/>
        <v>0</v>
      </c>
      <c r="K217" s="57">
        <f>K219+K221+K223+K225</f>
        <v>0</v>
      </c>
      <c r="L217" s="32">
        <f>L219+L221+L223+L225</f>
        <v>0</v>
      </c>
      <c r="M217" s="34">
        <f t="shared" si="59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0</v>
      </c>
    </row>
    <row r="218" spans="1:17" x14ac:dyDescent="0.3">
      <c r="A218" s="253"/>
      <c r="B218" s="255" t="s">
        <v>156</v>
      </c>
      <c r="C218" s="257" t="s">
        <v>267</v>
      </c>
      <c r="D218" s="36" t="s">
        <v>30</v>
      </c>
      <c r="E218" s="37">
        <v>0</v>
      </c>
      <c r="F218" s="38">
        <v>0</v>
      </c>
      <c r="G218" s="210">
        <v>67210</v>
      </c>
      <c r="H218" s="38">
        <v>0</v>
      </c>
      <c r="I218" s="38">
        <v>0</v>
      </c>
      <c r="J218" s="29">
        <f>SUM(E218:I218)</f>
        <v>67210</v>
      </c>
      <c r="K218" s="44">
        <v>0</v>
      </c>
      <c r="L218" s="38">
        <v>0</v>
      </c>
      <c r="M218" s="40">
        <f t="shared" ref="M218:M229" si="65">SUM(K218:L218)</f>
        <v>0</v>
      </c>
      <c r="N218" s="44">
        <v>0</v>
      </c>
      <c r="O218" s="38">
        <v>0</v>
      </c>
      <c r="P218" s="40">
        <f t="shared" si="61"/>
        <v>0</v>
      </c>
      <c r="Q218" s="41">
        <f t="shared" si="62"/>
        <v>67210</v>
      </c>
    </row>
    <row r="219" spans="1:17" x14ac:dyDescent="0.3">
      <c r="A219" s="253"/>
      <c r="B219" s="255"/>
      <c r="C219" s="257"/>
      <c r="D219" s="36"/>
      <c r="E219" s="42"/>
      <c r="F219" s="43"/>
      <c r="G219" s="215"/>
      <c r="H219" s="43"/>
      <c r="I219" s="43"/>
      <c r="J219" s="34">
        <f t="shared" si="60"/>
        <v>0</v>
      </c>
      <c r="K219" s="55"/>
      <c r="L219" s="43"/>
      <c r="M219" s="34">
        <f t="shared" si="65"/>
        <v>0</v>
      </c>
      <c r="N219" s="55"/>
      <c r="O219" s="43"/>
      <c r="P219" s="34">
        <f t="shared" si="61"/>
        <v>0</v>
      </c>
      <c r="Q219" s="35">
        <f t="shared" si="62"/>
        <v>0</v>
      </c>
    </row>
    <row r="220" spans="1:17" x14ac:dyDescent="0.3">
      <c r="A220" s="253"/>
      <c r="B220" s="255" t="s">
        <v>156</v>
      </c>
      <c r="C220" s="257" t="s">
        <v>306</v>
      </c>
      <c r="D220" s="36" t="s">
        <v>30</v>
      </c>
      <c r="E220" s="37">
        <v>0</v>
      </c>
      <c r="F220" s="38">
        <v>0</v>
      </c>
      <c r="G220" s="210">
        <v>2800</v>
      </c>
      <c r="H220" s="38">
        <v>0</v>
      </c>
      <c r="I220" s="38">
        <v>0</v>
      </c>
      <c r="J220" s="29">
        <f>SUM(E220:I220)</f>
        <v>2800</v>
      </c>
      <c r="K220" s="44">
        <v>0</v>
      </c>
      <c r="L220" s="38">
        <v>0</v>
      </c>
      <c r="M220" s="40">
        <f t="shared" si="65"/>
        <v>0</v>
      </c>
      <c r="N220" s="44">
        <v>0</v>
      </c>
      <c r="O220" s="38">
        <v>0</v>
      </c>
      <c r="P220" s="40">
        <f>SUM(N220:O220)</f>
        <v>0</v>
      </c>
      <c r="Q220" s="41">
        <f t="shared" si="62"/>
        <v>2800</v>
      </c>
    </row>
    <row r="221" spans="1:17" x14ac:dyDescent="0.3">
      <c r="A221" s="253"/>
      <c r="B221" s="255"/>
      <c r="C221" s="257"/>
      <c r="D221" s="36"/>
      <c r="E221" s="31"/>
      <c r="F221" s="43"/>
      <c r="G221" s="215"/>
      <c r="H221" s="43"/>
      <c r="I221" s="43"/>
      <c r="J221" s="34">
        <f>SUM(E221:I221)</f>
        <v>0</v>
      </c>
      <c r="K221" s="55"/>
      <c r="L221" s="43"/>
      <c r="M221" s="34">
        <f t="shared" si="65"/>
        <v>0</v>
      </c>
      <c r="N221" s="55"/>
      <c r="O221" s="43"/>
      <c r="P221" s="34">
        <f>SUM(N221:O221)</f>
        <v>0</v>
      </c>
      <c r="Q221" s="35">
        <f t="shared" si="62"/>
        <v>0</v>
      </c>
    </row>
    <row r="222" spans="1:17" x14ac:dyDescent="0.3">
      <c r="A222" s="253"/>
      <c r="B222" s="255" t="s">
        <v>156</v>
      </c>
      <c r="C222" s="257" t="s">
        <v>268</v>
      </c>
      <c r="D222" s="36" t="s">
        <v>30</v>
      </c>
      <c r="E222" s="37">
        <v>0</v>
      </c>
      <c r="F222" s="38">
        <v>0</v>
      </c>
      <c r="G222" s="210">
        <v>27800</v>
      </c>
      <c r="H222" s="38">
        <v>0</v>
      </c>
      <c r="I222" s="38">
        <v>0</v>
      </c>
      <c r="J222" s="29">
        <f t="shared" si="60"/>
        <v>27800</v>
      </c>
      <c r="K222" s="44">
        <v>0</v>
      </c>
      <c r="L222" s="38">
        <v>0</v>
      </c>
      <c r="M222" s="40">
        <f t="shared" si="65"/>
        <v>0</v>
      </c>
      <c r="N222" s="44">
        <v>0</v>
      </c>
      <c r="O222" s="38">
        <v>0</v>
      </c>
      <c r="P222" s="40">
        <f t="shared" si="61"/>
        <v>0</v>
      </c>
      <c r="Q222" s="41">
        <f t="shared" si="62"/>
        <v>27800</v>
      </c>
    </row>
    <row r="223" spans="1:17" x14ac:dyDescent="0.3">
      <c r="A223" s="253"/>
      <c r="B223" s="255"/>
      <c r="C223" s="257"/>
      <c r="D223" s="36"/>
      <c r="E223" s="31"/>
      <c r="F223" s="43"/>
      <c r="G223" s="215"/>
      <c r="H223" s="43"/>
      <c r="I223" s="43"/>
      <c r="J223" s="34">
        <f t="shared" si="60"/>
        <v>0</v>
      </c>
      <c r="K223" s="55"/>
      <c r="L223" s="43"/>
      <c r="M223" s="34">
        <f t="shared" si="65"/>
        <v>0</v>
      </c>
      <c r="N223" s="55"/>
      <c r="O223" s="43"/>
      <c r="P223" s="34">
        <f t="shared" si="61"/>
        <v>0</v>
      </c>
      <c r="Q223" s="35">
        <f t="shared" si="62"/>
        <v>0</v>
      </c>
    </row>
    <row r="224" spans="1:17" x14ac:dyDescent="0.3">
      <c r="A224" s="253"/>
      <c r="B224" s="255" t="s">
        <v>156</v>
      </c>
      <c r="C224" s="257" t="s">
        <v>269</v>
      </c>
      <c r="D224" s="36" t="s">
        <v>30</v>
      </c>
      <c r="E224" s="37">
        <v>0</v>
      </c>
      <c r="F224" s="38">
        <v>0</v>
      </c>
      <c r="G224" s="210">
        <v>14000</v>
      </c>
      <c r="H224" s="38">
        <v>0</v>
      </c>
      <c r="I224" s="38">
        <v>0</v>
      </c>
      <c r="J224" s="29">
        <f t="shared" si="60"/>
        <v>14000</v>
      </c>
      <c r="K224" s="44">
        <v>0</v>
      </c>
      <c r="L224" s="38">
        <v>0</v>
      </c>
      <c r="M224" s="40">
        <f t="shared" si="65"/>
        <v>0</v>
      </c>
      <c r="N224" s="44">
        <v>0</v>
      </c>
      <c r="O224" s="38">
        <v>0</v>
      </c>
      <c r="P224" s="40">
        <f t="shared" si="61"/>
        <v>0</v>
      </c>
      <c r="Q224" s="41">
        <f t="shared" si="62"/>
        <v>14000</v>
      </c>
    </row>
    <row r="225" spans="1:17" x14ac:dyDescent="0.3">
      <c r="A225" s="253"/>
      <c r="B225" s="255"/>
      <c r="C225" s="257"/>
      <c r="D225" s="36"/>
      <c r="E225" s="31"/>
      <c r="F225" s="43"/>
      <c r="G225" s="43"/>
      <c r="H225" s="43"/>
      <c r="I225" s="43"/>
      <c r="J225" s="34">
        <f t="shared" si="60"/>
        <v>0</v>
      </c>
      <c r="K225" s="55"/>
      <c r="L225" s="43"/>
      <c r="M225" s="34">
        <f t="shared" si="65"/>
        <v>0</v>
      </c>
      <c r="N225" s="55"/>
      <c r="O225" s="43"/>
      <c r="P225" s="34">
        <f t="shared" si="61"/>
        <v>0</v>
      </c>
      <c r="Q225" s="35">
        <f t="shared" si="62"/>
        <v>0</v>
      </c>
    </row>
    <row r="226" spans="1:17" x14ac:dyDescent="0.3">
      <c r="A226" s="253" t="s">
        <v>157</v>
      </c>
      <c r="B226" s="255"/>
      <c r="C226" s="257" t="s">
        <v>270</v>
      </c>
      <c r="D226" s="36" t="s">
        <v>67</v>
      </c>
      <c r="E226" s="209">
        <v>49585</v>
      </c>
      <c r="F226" s="210">
        <v>16803</v>
      </c>
      <c r="G226" s="210">
        <v>30560</v>
      </c>
      <c r="H226" s="210">
        <v>628</v>
      </c>
      <c r="I226" s="38">
        <v>0</v>
      </c>
      <c r="J226" s="29">
        <f t="shared" si="60"/>
        <v>97576</v>
      </c>
      <c r="K226" s="44">
        <v>0</v>
      </c>
      <c r="L226" s="38">
        <v>0</v>
      </c>
      <c r="M226" s="40">
        <f t="shared" si="65"/>
        <v>0</v>
      </c>
      <c r="N226" s="44">
        <v>0</v>
      </c>
      <c r="O226" s="38">
        <v>0</v>
      </c>
      <c r="P226" s="40">
        <f t="shared" si="61"/>
        <v>0</v>
      </c>
      <c r="Q226" s="41">
        <f t="shared" si="62"/>
        <v>97576</v>
      </c>
    </row>
    <row r="227" spans="1:17" x14ac:dyDescent="0.3">
      <c r="A227" s="253"/>
      <c r="B227" s="255"/>
      <c r="C227" s="257"/>
      <c r="D227" s="36"/>
      <c r="E227" s="42"/>
      <c r="F227" s="43"/>
      <c r="G227" s="43"/>
      <c r="H227" s="43"/>
      <c r="I227" s="43"/>
      <c r="J227" s="34">
        <f t="shared" si="60"/>
        <v>0</v>
      </c>
      <c r="K227" s="55"/>
      <c r="L227" s="43"/>
      <c r="M227" s="34">
        <f t="shared" si="65"/>
        <v>0</v>
      </c>
      <c r="N227" s="55"/>
      <c r="O227" s="43"/>
      <c r="P227" s="34">
        <f t="shared" si="61"/>
        <v>0</v>
      </c>
      <c r="Q227" s="35">
        <f t="shared" si="62"/>
        <v>0</v>
      </c>
    </row>
    <row r="228" spans="1:17" x14ac:dyDescent="0.3">
      <c r="A228" s="253" t="s">
        <v>158</v>
      </c>
      <c r="B228" s="255"/>
      <c r="C228" s="257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60"/>
        <v>2000</v>
      </c>
      <c r="K228" s="44">
        <v>234687</v>
      </c>
      <c r="L228" s="38">
        <v>0</v>
      </c>
      <c r="M228" s="40">
        <f t="shared" si="65"/>
        <v>234687</v>
      </c>
      <c r="N228" s="44">
        <v>0</v>
      </c>
      <c r="O228" s="38">
        <v>0</v>
      </c>
      <c r="P228" s="40">
        <f t="shared" si="61"/>
        <v>0</v>
      </c>
      <c r="Q228" s="41">
        <f t="shared" si="62"/>
        <v>236687</v>
      </c>
    </row>
    <row r="229" spans="1:17" ht="14.4" thickBot="1" x14ac:dyDescent="0.35">
      <c r="A229" s="254"/>
      <c r="B229" s="256"/>
      <c r="C229" s="258"/>
      <c r="D229" s="50"/>
      <c r="E229" s="51"/>
      <c r="F229" s="45"/>
      <c r="G229" s="45"/>
      <c r="H229" s="45"/>
      <c r="I229" s="45"/>
      <c r="J229" s="24">
        <f t="shared" si="60"/>
        <v>0</v>
      </c>
      <c r="K229" s="56"/>
      <c r="L229" s="45"/>
      <c r="M229" s="24">
        <f t="shared" si="65"/>
        <v>0</v>
      </c>
      <c r="N229" s="56"/>
      <c r="O229" s="45"/>
      <c r="P229" s="24">
        <f t="shared" si="61"/>
        <v>0</v>
      </c>
      <c r="Q229" s="25">
        <f t="shared" si="62"/>
        <v>0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1" t="s">
        <v>160</v>
      </c>
      <c r="B231" s="262"/>
      <c r="C231" s="265" t="s">
        <v>161</v>
      </c>
      <c r="D231" s="259"/>
      <c r="E231" s="16">
        <f t="shared" ref="E231:H232" si="66">E233+E235+E237+E239+E241+E243+E245+E247+E249+E251+E253</f>
        <v>117501</v>
      </c>
      <c r="F231" s="17">
        <f t="shared" si="66"/>
        <v>43143</v>
      </c>
      <c r="G231" s="17">
        <f t="shared" si="66"/>
        <v>49217</v>
      </c>
      <c r="H231" s="17">
        <f>H233+H235+H237+H239+H241+H243+H245+H247+H249+H251+H253</f>
        <v>10193</v>
      </c>
      <c r="I231" s="17">
        <f>I233+I235+I237+I239+I241+I243+I245+I247+I249+I251+I253</f>
        <v>0</v>
      </c>
      <c r="J231" s="19">
        <f t="shared" ref="J231:J254" si="67">SUM(E231:I231)</f>
        <v>220054</v>
      </c>
      <c r="K231" s="52">
        <f t="shared" ref="K231:M232" si="68">K233+K235+K237+K239+K241+K243+K245+K247+K249+K251+K253</f>
        <v>0</v>
      </c>
      <c r="L231" s="17">
        <f t="shared" si="68"/>
        <v>0</v>
      </c>
      <c r="M231" s="19">
        <f t="shared" si="68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9">P231+M231+J231</f>
        <v>220054</v>
      </c>
    </row>
    <row r="232" spans="1:17" ht="14.4" thickBot="1" x14ac:dyDescent="0.35">
      <c r="A232" s="263"/>
      <c r="B232" s="264"/>
      <c r="C232" s="266"/>
      <c r="D232" s="260"/>
      <c r="E232" s="21">
        <f t="shared" si="66"/>
        <v>0</v>
      </c>
      <c r="F232" s="22">
        <f t="shared" si="66"/>
        <v>0</v>
      </c>
      <c r="G232" s="22">
        <f t="shared" si="66"/>
        <v>0</v>
      </c>
      <c r="H232" s="22">
        <f t="shared" si="66"/>
        <v>0</v>
      </c>
      <c r="I232" s="22">
        <f>I234+I236+I238+I240+I242+I244+I246+I248+I250+I252+I254</f>
        <v>0</v>
      </c>
      <c r="J232" s="24">
        <f t="shared" si="67"/>
        <v>0</v>
      </c>
      <c r="K232" s="53">
        <f t="shared" si="68"/>
        <v>0</v>
      </c>
      <c r="L232" s="22">
        <f t="shared" si="68"/>
        <v>0</v>
      </c>
      <c r="M232" s="24">
        <f t="shared" si="68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9"/>
        <v>0</v>
      </c>
    </row>
    <row r="233" spans="1:17" ht="13.8" customHeight="1" x14ac:dyDescent="0.3">
      <c r="A233" s="248" t="s">
        <v>162</v>
      </c>
      <c r="B233" s="250"/>
      <c r="C233" s="293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7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70">SUM(N233:O233)</f>
        <v>0</v>
      </c>
      <c r="Q233" s="30">
        <f t="shared" si="69"/>
        <v>1000</v>
      </c>
    </row>
    <row r="234" spans="1:17" x14ac:dyDescent="0.3">
      <c r="A234" s="253"/>
      <c r="B234" s="255"/>
      <c r="C234" s="294"/>
      <c r="D234" s="36"/>
      <c r="E234" s="42"/>
      <c r="F234" s="43"/>
      <c r="G234" s="43"/>
      <c r="H234" s="43"/>
      <c r="I234" s="43"/>
      <c r="J234" s="34">
        <f t="shared" si="67"/>
        <v>0</v>
      </c>
      <c r="K234" s="55"/>
      <c r="L234" s="43"/>
      <c r="M234" s="34">
        <f t="shared" ref="M234:M254" si="71">SUM(K234:L234)</f>
        <v>0</v>
      </c>
      <c r="N234" s="55"/>
      <c r="O234" s="43"/>
      <c r="P234" s="34">
        <f t="shared" si="70"/>
        <v>0</v>
      </c>
      <c r="Q234" s="35">
        <f t="shared" si="69"/>
        <v>0</v>
      </c>
    </row>
    <row r="235" spans="1:17" x14ac:dyDescent="0.3">
      <c r="A235" s="253" t="s">
        <v>165</v>
      </c>
      <c r="B235" s="255"/>
      <c r="C235" s="257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7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70"/>
        <v>0</v>
      </c>
      <c r="Q235" s="41">
        <f t="shared" si="69"/>
        <v>2162</v>
      </c>
    </row>
    <row r="236" spans="1:17" x14ac:dyDescent="0.3">
      <c r="A236" s="253"/>
      <c r="B236" s="255"/>
      <c r="C236" s="257"/>
      <c r="D236" s="36"/>
      <c r="E236" s="42"/>
      <c r="F236" s="43"/>
      <c r="G236" s="43"/>
      <c r="H236" s="43"/>
      <c r="I236" s="43"/>
      <c r="J236" s="34">
        <f t="shared" si="67"/>
        <v>0</v>
      </c>
      <c r="K236" s="55"/>
      <c r="L236" s="43"/>
      <c r="M236" s="34">
        <f t="shared" si="71"/>
        <v>0</v>
      </c>
      <c r="N236" s="55"/>
      <c r="O236" s="43"/>
      <c r="P236" s="34">
        <f t="shared" si="70"/>
        <v>0</v>
      </c>
      <c r="Q236" s="35">
        <f t="shared" si="69"/>
        <v>0</v>
      </c>
    </row>
    <row r="237" spans="1:17" x14ac:dyDescent="0.3">
      <c r="A237" s="253" t="s">
        <v>168</v>
      </c>
      <c r="B237" s="255"/>
      <c r="C237" s="257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7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70"/>
        <v>0</v>
      </c>
      <c r="Q237" s="41">
        <f t="shared" si="69"/>
        <v>600</v>
      </c>
    </row>
    <row r="238" spans="1:17" x14ac:dyDescent="0.3">
      <c r="A238" s="253"/>
      <c r="B238" s="255"/>
      <c r="C238" s="257"/>
      <c r="D238" s="36"/>
      <c r="E238" s="42"/>
      <c r="F238" s="43"/>
      <c r="G238" s="43"/>
      <c r="H238" s="43"/>
      <c r="I238" s="43"/>
      <c r="J238" s="34">
        <f t="shared" si="67"/>
        <v>0</v>
      </c>
      <c r="K238" s="55"/>
      <c r="L238" s="43"/>
      <c r="M238" s="34">
        <f t="shared" si="71"/>
        <v>0</v>
      </c>
      <c r="N238" s="55"/>
      <c r="O238" s="43"/>
      <c r="P238" s="34">
        <f t="shared" si="70"/>
        <v>0</v>
      </c>
      <c r="Q238" s="35">
        <f t="shared" si="69"/>
        <v>0</v>
      </c>
    </row>
    <row r="239" spans="1:17" x14ac:dyDescent="0.3">
      <c r="A239" s="253" t="s">
        <v>170</v>
      </c>
      <c r="B239" s="255"/>
      <c r="C239" s="257" t="s">
        <v>171</v>
      </c>
      <c r="D239" s="36" t="s">
        <v>172</v>
      </c>
      <c r="E239" s="209">
        <v>21012</v>
      </c>
      <c r="F239" s="210">
        <v>7265</v>
      </c>
      <c r="G239" s="239">
        <v>1074</v>
      </c>
      <c r="H239" s="210">
        <v>174</v>
      </c>
      <c r="I239" s="38">
        <v>0</v>
      </c>
      <c r="J239" s="29">
        <f t="shared" si="67"/>
        <v>29525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70"/>
        <v>0</v>
      </c>
      <c r="Q239" s="41">
        <f t="shared" si="69"/>
        <v>29525</v>
      </c>
    </row>
    <row r="240" spans="1:17" x14ac:dyDescent="0.3">
      <c r="A240" s="253"/>
      <c r="B240" s="255"/>
      <c r="C240" s="257"/>
      <c r="D240" s="36"/>
      <c r="E240" s="42"/>
      <c r="F240" s="43"/>
      <c r="G240" s="43"/>
      <c r="H240" s="43"/>
      <c r="I240" s="43"/>
      <c r="J240" s="34">
        <f t="shared" si="67"/>
        <v>0</v>
      </c>
      <c r="K240" s="55"/>
      <c r="L240" s="43"/>
      <c r="M240" s="34">
        <f t="shared" si="71"/>
        <v>0</v>
      </c>
      <c r="N240" s="55"/>
      <c r="O240" s="43"/>
      <c r="P240" s="34">
        <f t="shared" si="70"/>
        <v>0</v>
      </c>
      <c r="Q240" s="35">
        <f t="shared" si="69"/>
        <v>0</v>
      </c>
    </row>
    <row r="241" spans="1:17" x14ac:dyDescent="0.3">
      <c r="A241" s="253" t="s">
        <v>170</v>
      </c>
      <c r="B241" s="255"/>
      <c r="C241" s="257" t="s">
        <v>171</v>
      </c>
      <c r="D241" s="36" t="s">
        <v>173</v>
      </c>
      <c r="E241" s="209">
        <v>96489</v>
      </c>
      <c r="F241" s="210">
        <v>35878</v>
      </c>
      <c r="G241" s="210">
        <v>22670</v>
      </c>
      <c r="H241" s="210">
        <v>1577</v>
      </c>
      <c r="I241" s="38">
        <v>0</v>
      </c>
      <c r="J241" s="29">
        <f t="shared" si="67"/>
        <v>156614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70"/>
        <v>0</v>
      </c>
      <c r="Q241" s="41">
        <f t="shared" si="69"/>
        <v>156614</v>
      </c>
    </row>
    <row r="242" spans="1:17" x14ac:dyDescent="0.3">
      <c r="A242" s="253"/>
      <c r="B242" s="255"/>
      <c r="C242" s="257"/>
      <c r="D242" s="36"/>
      <c r="E242" s="42"/>
      <c r="F242" s="43"/>
      <c r="G242" s="43"/>
      <c r="H242" s="43"/>
      <c r="I242" s="43"/>
      <c r="J242" s="34">
        <f t="shared" si="67"/>
        <v>0</v>
      </c>
      <c r="K242" s="55"/>
      <c r="L242" s="43"/>
      <c r="M242" s="34">
        <f t="shared" si="71"/>
        <v>0</v>
      </c>
      <c r="N242" s="55"/>
      <c r="O242" s="43"/>
      <c r="P242" s="34">
        <f t="shared" si="70"/>
        <v>0</v>
      </c>
      <c r="Q242" s="35">
        <f t="shared" si="69"/>
        <v>0</v>
      </c>
    </row>
    <row r="243" spans="1:17" x14ac:dyDescent="0.3">
      <c r="A243" s="253" t="s">
        <v>174</v>
      </c>
      <c r="B243" s="255"/>
      <c r="C243" s="257" t="s">
        <v>175</v>
      </c>
      <c r="D243" s="36" t="s">
        <v>164</v>
      </c>
      <c r="E243" s="37">
        <v>0</v>
      </c>
      <c r="F243" s="38">
        <v>0</v>
      </c>
      <c r="G243" s="38">
        <v>15000</v>
      </c>
      <c r="H243" s="38">
        <v>0</v>
      </c>
      <c r="I243" s="38">
        <v>0</v>
      </c>
      <c r="J243" s="29">
        <f t="shared" si="67"/>
        <v>15000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70"/>
        <v>0</v>
      </c>
      <c r="Q243" s="41">
        <f t="shared" si="69"/>
        <v>15000</v>
      </c>
    </row>
    <row r="244" spans="1:17" x14ac:dyDescent="0.3">
      <c r="A244" s="253"/>
      <c r="B244" s="255"/>
      <c r="C244" s="257"/>
      <c r="D244" s="36"/>
      <c r="E244" s="42"/>
      <c r="F244" s="43"/>
      <c r="G244" s="43"/>
      <c r="H244" s="43"/>
      <c r="I244" s="43"/>
      <c r="J244" s="34">
        <f t="shared" si="67"/>
        <v>0</v>
      </c>
      <c r="K244" s="55"/>
      <c r="L244" s="43"/>
      <c r="M244" s="34">
        <f t="shared" si="71"/>
        <v>0</v>
      </c>
      <c r="N244" s="55"/>
      <c r="O244" s="43"/>
      <c r="P244" s="34">
        <f t="shared" si="70"/>
        <v>0</v>
      </c>
      <c r="Q244" s="35">
        <f t="shared" si="69"/>
        <v>0</v>
      </c>
    </row>
    <row r="245" spans="1:17" x14ac:dyDescent="0.3">
      <c r="A245" s="253" t="s">
        <v>176</v>
      </c>
      <c r="B245" s="255"/>
      <c r="C245" s="257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7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70"/>
        <v>0</v>
      </c>
      <c r="Q245" s="41">
        <f t="shared" si="69"/>
        <v>7173</v>
      </c>
    </row>
    <row r="246" spans="1:17" x14ac:dyDescent="0.3">
      <c r="A246" s="253"/>
      <c r="B246" s="255"/>
      <c r="C246" s="257"/>
      <c r="D246" s="36"/>
      <c r="E246" s="42"/>
      <c r="F246" s="43"/>
      <c r="G246" s="43"/>
      <c r="H246" s="43"/>
      <c r="I246" s="43"/>
      <c r="J246" s="34">
        <f t="shared" si="67"/>
        <v>0</v>
      </c>
      <c r="K246" s="55"/>
      <c r="L246" s="43"/>
      <c r="M246" s="34">
        <f t="shared" si="71"/>
        <v>0</v>
      </c>
      <c r="N246" s="55"/>
      <c r="O246" s="43"/>
      <c r="P246" s="34">
        <f t="shared" si="70"/>
        <v>0</v>
      </c>
      <c r="Q246" s="35">
        <f t="shared" si="69"/>
        <v>0</v>
      </c>
    </row>
    <row r="247" spans="1:17" x14ac:dyDescent="0.3">
      <c r="A247" s="253" t="s">
        <v>179</v>
      </c>
      <c r="B247" s="255"/>
      <c r="C247" s="257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7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70"/>
        <v>0</v>
      </c>
      <c r="Q247" s="41">
        <f t="shared" si="69"/>
        <v>570</v>
      </c>
    </row>
    <row r="248" spans="1:17" x14ac:dyDescent="0.3">
      <c r="A248" s="253"/>
      <c r="B248" s="255"/>
      <c r="C248" s="257"/>
      <c r="D248" s="36"/>
      <c r="E248" s="42"/>
      <c r="F248" s="43"/>
      <c r="G248" s="43"/>
      <c r="H248" s="43"/>
      <c r="I248" s="43"/>
      <c r="J248" s="34">
        <f t="shared" si="67"/>
        <v>0</v>
      </c>
      <c r="K248" s="55"/>
      <c r="L248" s="43"/>
      <c r="M248" s="34">
        <f t="shared" si="71"/>
        <v>0</v>
      </c>
      <c r="N248" s="55"/>
      <c r="O248" s="43"/>
      <c r="P248" s="34">
        <f t="shared" si="70"/>
        <v>0</v>
      </c>
      <c r="Q248" s="35">
        <f t="shared" si="69"/>
        <v>0</v>
      </c>
    </row>
    <row r="249" spans="1:17" x14ac:dyDescent="0.3">
      <c r="A249" s="253" t="s">
        <v>181</v>
      </c>
      <c r="B249" s="255"/>
      <c r="C249" s="257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7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70"/>
        <v>0</v>
      </c>
      <c r="Q249" s="41">
        <f t="shared" si="69"/>
        <v>70</v>
      </c>
    </row>
    <row r="250" spans="1:17" x14ac:dyDescent="0.3">
      <c r="A250" s="253"/>
      <c r="B250" s="255"/>
      <c r="C250" s="257"/>
      <c r="D250" s="36"/>
      <c r="E250" s="42"/>
      <c r="F250" s="43"/>
      <c r="G250" s="43"/>
      <c r="H250" s="43"/>
      <c r="I250" s="43"/>
      <c r="J250" s="34">
        <f t="shared" si="67"/>
        <v>0</v>
      </c>
      <c r="K250" s="55"/>
      <c r="L250" s="43"/>
      <c r="M250" s="34">
        <f t="shared" si="71"/>
        <v>0</v>
      </c>
      <c r="N250" s="55"/>
      <c r="O250" s="43"/>
      <c r="P250" s="34">
        <f t="shared" si="70"/>
        <v>0</v>
      </c>
      <c r="Q250" s="35">
        <f t="shared" si="69"/>
        <v>0</v>
      </c>
    </row>
    <row r="251" spans="1:17" x14ac:dyDescent="0.3">
      <c r="A251" s="253" t="s">
        <v>183</v>
      </c>
      <c r="B251" s="255"/>
      <c r="C251" s="257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4640</v>
      </c>
      <c r="I251" s="38">
        <v>0</v>
      </c>
      <c r="J251" s="29">
        <f>SUM(E251:I251)</f>
        <v>4640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70"/>
        <v>0</v>
      </c>
      <c r="Q251" s="41">
        <f t="shared" si="69"/>
        <v>4640</v>
      </c>
    </row>
    <row r="252" spans="1:17" x14ac:dyDescent="0.3">
      <c r="A252" s="253"/>
      <c r="B252" s="255"/>
      <c r="C252" s="257"/>
      <c r="D252" s="36"/>
      <c r="E252" s="42"/>
      <c r="F252" s="43"/>
      <c r="G252" s="43"/>
      <c r="H252" s="43"/>
      <c r="I252" s="43"/>
      <c r="J252" s="34">
        <f>SUM(E252:I252)</f>
        <v>0</v>
      </c>
      <c r="K252" s="55"/>
      <c r="L252" s="43"/>
      <c r="M252" s="34">
        <f>SUM(K252:L252)</f>
        <v>0</v>
      </c>
      <c r="N252" s="55"/>
      <c r="O252" s="43"/>
      <c r="P252" s="34">
        <f t="shared" si="70"/>
        <v>0</v>
      </c>
      <c r="Q252" s="35">
        <f t="shared" si="69"/>
        <v>0</v>
      </c>
    </row>
    <row r="253" spans="1:17" x14ac:dyDescent="0.3">
      <c r="A253" s="253" t="s">
        <v>307</v>
      </c>
      <c r="B253" s="255"/>
      <c r="C253" s="257" t="s">
        <v>308</v>
      </c>
      <c r="D253" s="36" t="s">
        <v>185</v>
      </c>
      <c r="E253" s="37">
        <v>0</v>
      </c>
      <c r="F253" s="38">
        <v>0</v>
      </c>
      <c r="G253" s="38">
        <v>2700</v>
      </c>
      <c r="H253" s="38">
        <v>0</v>
      </c>
      <c r="I253" s="38">
        <v>0</v>
      </c>
      <c r="J253" s="29">
        <f t="shared" si="67"/>
        <v>2700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70"/>
        <v>0</v>
      </c>
      <c r="Q253" s="41">
        <f t="shared" si="69"/>
        <v>2700</v>
      </c>
    </row>
    <row r="254" spans="1:17" ht="14.4" thickBot="1" x14ac:dyDescent="0.35">
      <c r="A254" s="254"/>
      <c r="B254" s="256"/>
      <c r="C254" s="258"/>
      <c r="D254" s="50"/>
      <c r="E254" s="51"/>
      <c r="F254" s="45"/>
      <c r="G254" s="45"/>
      <c r="H254" s="45"/>
      <c r="I254" s="45"/>
      <c r="J254" s="24">
        <f t="shared" si="67"/>
        <v>0</v>
      </c>
      <c r="K254" s="56"/>
      <c r="L254" s="45"/>
      <c r="M254" s="24">
        <f t="shared" si="71"/>
        <v>0</v>
      </c>
      <c r="N254" s="56"/>
      <c r="O254" s="45"/>
      <c r="P254" s="24">
        <f t="shared" si="70"/>
        <v>0</v>
      </c>
      <c r="Q254" s="25">
        <f t="shared" si="69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1" t="s">
        <v>186</v>
      </c>
      <c r="B256" s="262"/>
      <c r="C256" s="265" t="s">
        <v>187</v>
      </c>
      <c r="D256" s="259"/>
      <c r="E256" s="16">
        <f>E258+E260+E262+E264+E266+E268+E270+E272+E274</f>
        <v>0</v>
      </c>
      <c r="F256" s="17">
        <f t="shared" ref="E256:I257" si="72">F258+F260+F262+F264+F266+F268+F270+F272+F274</f>
        <v>0</v>
      </c>
      <c r="G256" s="17">
        <f>G258+G260+G262+G264+G266+G268+G270+G272+G274</f>
        <v>101000</v>
      </c>
      <c r="H256" s="17">
        <f t="shared" si="72"/>
        <v>0</v>
      </c>
      <c r="I256" s="17">
        <f>I258+I260+I262+I264+I266+I268+I270+I272+I274</f>
        <v>13161</v>
      </c>
      <c r="J256" s="19">
        <f>SUM(E256:I256)</f>
        <v>114161</v>
      </c>
      <c r="K256" s="52">
        <f>K258+K260+K262+K264+K266+K268+K270+K272+K274</f>
        <v>14500</v>
      </c>
      <c r="L256" s="17">
        <f>L258+L260+L262+L264+L266+L268+L270+L272+L274</f>
        <v>0</v>
      </c>
      <c r="M256" s="19">
        <f>SUM(K256:L256)</f>
        <v>14500</v>
      </c>
      <c r="N256" s="52">
        <f>N258+N260+N262+N264+N266+N268+N270+N272+N274</f>
        <v>0</v>
      </c>
      <c r="O256" s="17">
        <f>O258+O260+O262+O264+O266+O268+O270+O272+O274</f>
        <v>83605</v>
      </c>
      <c r="P256" s="19">
        <f>SUM(N256:O256)</f>
        <v>83605</v>
      </c>
      <c r="Q256" s="20">
        <f>P256+M256+J256</f>
        <v>212266</v>
      </c>
    </row>
    <row r="257" spans="1:17" ht="14.4" thickBot="1" x14ac:dyDescent="0.35">
      <c r="A257" s="263"/>
      <c r="B257" s="264"/>
      <c r="C257" s="266"/>
      <c r="D257" s="260"/>
      <c r="E257" s="21">
        <f t="shared" si="72"/>
        <v>0</v>
      </c>
      <c r="F257" s="22">
        <f t="shared" si="72"/>
        <v>0</v>
      </c>
      <c r="G257" s="22">
        <f t="shared" si="72"/>
        <v>0</v>
      </c>
      <c r="H257" s="22">
        <f t="shared" si="72"/>
        <v>0</v>
      </c>
      <c r="I257" s="22">
        <f t="shared" si="72"/>
        <v>0</v>
      </c>
      <c r="J257" s="24">
        <f t="shared" ref="J257:J275" si="73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74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75">SUM(N257:O257)</f>
        <v>0</v>
      </c>
      <c r="Q257" s="25">
        <f t="shared" ref="Q257:Q275" si="76">P257+M257+J257</f>
        <v>0</v>
      </c>
    </row>
    <row r="258" spans="1:17" hidden="1" x14ac:dyDescent="0.3">
      <c r="A258" s="248" t="s">
        <v>188</v>
      </c>
      <c r="B258" s="250"/>
      <c r="C258" s="252" t="s">
        <v>189</v>
      </c>
      <c r="D258" s="26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3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5"/>
        <v>0</v>
      </c>
      <c r="Q258" s="30">
        <f t="shared" si="76"/>
        <v>0</v>
      </c>
    </row>
    <row r="259" spans="1:17" hidden="1" x14ac:dyDescent="0.3">
      <c r="A259" s="253"/>
      <c r="B259" s="255"/>
      <c r="C259" s="257"/>
      <c r="D259" s="268"/>
      <c r="E259" s="42"/>
      <c r="F259" s="43"/>
      <c r="G259" s="43"/>
      <c r="H259" s="43"/>
      <c r="I259" s="43"/>
      <c r="J259" s="34"/>
      <c r="K259" s="55"/>
      <c r="L259" s="43"/>
      <c r="M259" s="34">
        <f t="shared" si="74"/>
        <v>0</v>
      </c>
      <c r="N259" s="55"/>
      <c r="O259" s="43"/>
      <c r="P259" s="34">
        <f t="shared" si="75"/>
        <v>0</v>
      </c>
      <c r="Q259" s="35">
        <f t="shared" si="76"/>
        <v>0</v>
      </c>
    </row>
    <row r="260" spans="1:17" x14ac:dyDescent="0.3">
      <c r="A260" s="253" t="s">
        <v>190</v>
      </c>
      <c r="B260" s="255"/>
      <c r="C260" s="257" t="s">
        <v>191</v>
      </c>
      <c r="D260" s="36" t="s">
        <v>26</v>
      </c>
      <c r="E260" s="37">
        <v>0</v>
      </c>
      <c r="F260" s="38">
        <v>0</v>
      </c>
      <c r="G260" s="38">
        <v>100800</v>
      </c>
      <c r="H260" s="38">
        <v>0</v>
      </c>
      <c r="I260" s="38">
        <v>0</v>
      </c>
      <c r="J260" s="29">
        <f t="shared" si="73"/>
        <v>100800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5"/>
        <v>0</v>
      </c>
      <c r="Q260" s="41">
        <f t="shared" si="76"/>
        <v>100800</v>
      </c>
    </row>
    <row r="261" spans="1:17" x14ac:dyDescent="0.3">
      <c r="A261" s="253"/>
      <c r="B261" s="255"/>
      <c r="C261" s="257"/>
      <c r="D261" s="36"/>
      <c r="E261" s="42"/>
      <c r="F261" s="43"/>
      <c r="G261" s="43"/>
      <c r="H261" s="43"/>
      <c r="I261" s="43"/>
      <c r="J261" s="34">
        <f t="shared" si="73"/>
        <v>0</v>
      </c>
      <c r="K261" s="55"/>
      <c r="L261" s="43"/>
      <c r="M261" s="34">
        <f t="shared" si="74"/>
        <v>0</v>
      </c>
      <c r="N261" s="55"/>
      <c r="O261" s="43"/>
      <c r="P261" s="34">
        <f t="shared" si="75"/>
        <v>0</v>
      </c>
      <c r="Q261" s="35">
        <f t="shared" si="76"/>
        <v>0</v>
      </c>
    </row>
    <row r="262" spans="1:17" x14ac:dyDescent="0.3">
      <c r="A262" s="253" t="s">
        <v>192</v>
      </c>
      <c r="B262" s="255"/>
      <c r="C262" s="257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685</v>
      </c>
      <c r="J262" s="29">
        <f t="shared" si="73"/>
        <v>685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35385</v>
      </c>
      <c r="P262" s="40">
        <f t="shared" si="75"/>
        <v>35385</v>
      </c>
      <c r="Q262" s="41">
        <f t="shared" si="76"/>
        <v>36070</v>
      </c>
    </row>
    <row r="263" spans="1:17" x14ac:dyDescent="0.3">
      <c r="A263" s="253"/>
      <c r="B263" s="255"/>
      <c r="C263" s="257"/>
      <c r="D263" s="36"/>
      <c r="E263" s="42"/>
      <c r="F263" s="43"/>
      <c r="G263" s="43"/>
      <c r="H263" s="43"/>
      <c r="I263" s="43"/>
      <c r="J263" s="34">
        <f t="shared" si="73"/>
        <v>0</v>
      </c>
      <c r="K263" s="55"/>
      <c r="L263" s="43"/>
      <c r="M263" s="34">
        <f t="shared" si="74"/>
        <v>0</v>
      </c>
      <c r="N263" s="55"/>
      <c r="O263" s="43"/>
      <c r="P263" s="34">
        <f t="shared" si="75"/>
        <v>0</v>
      </c>
      <c r="Q263" s="35">
        <f t="shared" si="76"/>
        <v>0</v>
      </c>
    </row>
    <row r="264" spans="1:17" x14ac:dyDescent="0.3">
      <c r="A264" s="253" t="s">
        <v>192</v>
      </c>
      <c r="B264" s="255"/>
      <c r="C264" s="257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3"/>
        <v>0</v>
      </c>
      <c r="K264" s="44">
        <v>6500</v>
      </c>
      <c r="L264" s="38">
        <v>0</v>
      </c>
      <c r="M264" s="40">
        <f>SUM(K264:L264)</f>
        <v>6500</v>
      </c>
      <c r="N264" s="44">
        <v>0</v>
      </c>
      <c r="O264" s="38">
        <v>0</v>
      </c>
      <c r="P264" s="40">
        <f t="shared" si="75"/>
        <v>0</v>
      </c>
      <c r="Q264" s="41">
        <f t="shared" si="76"/>
        <v>6500</v>
      </c>
    </row>
    <row r="265" spans="1:17" x14ac:dyDescent="0.3">
      <c r="A265" s="253"/>
      <c r="B265" s="255"/>
      <c r="C265" s="257"/>
      <c r="D265" s="36"/>
      <c r="E265" s="42"/>
      <c r="F265" s="43"/>
      <c r="G265" s="43"/>
      <c r="H265" s="43"/>
      <c r="I265" s="43"/>
      <c r="J265" s="34">
        <f t="shared" si="73"/>
        <v>0</v>
      </c>
      <c r="K265" s="55"/>
      <c r="L265" s="43"/>
      <c r="M265" s="34">
        <f t="shared" si="74"/>
        <v>0</v>
      </c>
      <c r="N265" s="55"/>
      <c r="O265" s="43"/>
      <c r="P265" s="34">
        <f t="shared" si="75"/>
        <v>0</v>
      </c>
      <c r="Q265" s="35">
        <f t="shared" si="76"/>
        <v>0</v>
      </c>
    </row>
    <row r="266" spans="1:17" x14ac:dyDescent="0.3">
      <c r="A266" s="253" t="s">
        <v>193</v>
      </c>
      <c r="B266" s="255"/>
      <c r="C266" s="257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3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5"/>
        <v>0</v>
      </c>
      <c r="Q266" s="41">
        <f t="shared" si="76"/>
        <v>8200</v>
      </c>
    </row>
    <row r="267" spans="1:17" x14ac:dyDescent="0.3">
      <c r="A267" s="253"/>
      <c r="B267" s="255"/>
      <c r="C267" s="257"/>
      <c r="D267" s="36"/>
      <c r="E267" s="42"/>
      <c r="F267" s="43"/>
      <c r="G267" s="43"/>
      <c r="H267" s="43"/>
      <c r="I267" s="43"/>
      <c r="J267" s="34">
        <f t="shared" si="73"/>
        <v>0</v>
      </c>
      <c r="K267" s="55"/>
      <c r="L267" s="43"/>
      <c r="M267" s="34">
        <f t="shared" si="74"/>
        <v>0</v>
      </c>
      <c r="N267" s="55"/>
      <c r="O267" s="43"/>
      <c r="P267" s="34">
        <f t="shared" si="75"/>
        <v>0</v>
      </c>
      <c r="Q267" s="35">
        <f t="shared" si="76"/>
        <v>0</v>
      </c>
    </row>
    <row r="268" spans="1:17" x14ac:dyDescent="0.3">
      <c r="A268" s="253" t="s">
        <v>195</v>
      </c>
      <c r="B268" s="255"/>
      <c r="C268" s="257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3449</v>
      </c>
      <c r="J268" s="29">
        <f t="shared" si="73"/>
        <v>3449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210">
        <v>15147</v>
      </c>
      <c r="P268" s="40">
        <f t="shared" si="75"/>
        <v>15147</v>
      </c>
      <c r="Q268" s="41">
        <f t="shared" si="76"/>
        <v>18596</v>
      </c>
    </row>
    <row r="269" spans="1:17" x14ac:dyDescent="0.3">
      <c r="A269" s="253"/>
      <c r="B269" s="255"/>
      <c r="C269" s="257"/>
      <c r="D269" s="36"/>
      <c r="E269" s="42"/>
      <c r="F269" s="43"/>
      <c r="G269" s="43"/>
      <c r="H269" s="43"/>
      <c r="I269" s="43"/>
      <c r="J269" s="34">
        <f t="shared" si="73"/>
        <v>0</v>
      </c>
      <c r="K269" s="55"/>
      <c r="L269" s="43"/>
      <c r="M269" s="34">
        <f t="shared" si="74"/>
        <v>0</v>
      </c>
      <c r="N269" s="55"/>
      <c r="O269" s="215"/>
      <c r="P269" s="34">
        <f t="shared" si="75"/>
        <v>0</v>
      </c>
      <c r="Q269" s="35">
        <f t="shared" si="76"/>
        <v>0</v>
      </c>
    </row>
    <row r="270" spans="1:17" x14ac:dyDescent="0.3">
      <c r="A270" s="253" t="s">
        <v>195</v>
      </c>
      <c r="B270" s="255"/>
      <c r="C270" s="251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210">
        <v>4210</v>
      </c>
      <c r="J270" s="29">
        <f t="shared" si="73"/>
        <v>4210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210">
        <v>16573</v>
      </c>
      <c r="P270" s="40">
        <f t="shared" si="75"/>
        <v>16573</v>
      </c>
      <c r="Q270" s="41">
        <f t="shared" si="76"/>
        <v>20783</v>
      </c>
    </row>
    <row r="271" spans="1:17" x14ac:dyDescent="0.3">
      <c r="A271" s="253"/>
      <c r="B271" s="255"/>
      <c r="C271" s="252"/>
      <c r="D271" s="36"/>
      <c r="E271" s="42"/>
      <c r="F271" s="43"/>
      <c r="G271" s="43"/>
      <c r="H271" s="43"/>
      <c r="I271" s="215"/>
      <c r="J271" s="34">
        <f t="shared" si="73"/>
        <v>0</v>
      </c>
      <c r="K271" s="55"/>
      <c r="L271" s="43"/>
      <c r="M271" s="34">
        <f t="shared" si="74"/>
        <v>0</v>
      </c>
      <c r="N271" s="55"/>
      <c r="O271" s="215"/>
      <c r="P271" s="34">
        <f t="shared" si="75"/>
        <v>0</v>
      </c>
      <c r="Q271" s="35">
        <f t="shared" si="76"/>
        <v>0</v>
      </c>
    </row>
    <row r="272" spans="1:17" ht="12.75" customHeight="1" x14ac:dyDescent="0.3">
      <c r="A272" s="253" t="s">
        <v>195</v>
      </c>
      <c r="B272" s="255"/>
      <c r="C272" s="251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210">
        <v>4817</v>
      </c>
      <c r="J272" s="29">
        <f t="shared" si="73"/>
        <v>4817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210">
        <v>16500</v>
      </c>
      <c r="P272" s="40">
        <f t="shared" si="75"/>
        <v>16500</v>
      </c>
      <c r="Q272" s="41">
        <f t="shared" si="76"/>
        <v>21317</v>
      </c>
    </row>
    <row r="273" spans="1:17" x14ac:dyDescent="0.3">
      <c r="A273" s="253"/>
      <c r="B273" s="255"/>
      <c r="C273" s="252"/>
      <c r="D273" s="36"/>
      <c r="E273" s="42"/>
      <c r="F273" s="43"/>
      <c r="G273" s="43"/>
      <c r="H273" s="43"/>
      <c r="I273" s="43"/>
      <c r="J273" s="34">
        <f t="shared" si="73"/>
        <v>0</v>
      </c>
      <c r="K273" s="55"/>
      <c r="L273" s="43"/>
      <c r="M273" s="34">
        <f t="shared" si="74"/>
        <v>0</v>
      </c>
      <c r="N273" s="55"/>
      <c r="O273" s="43"/>
      <c r="P273" s="34">
        <f t="shared" si="75"/>
        <v>0</v>
      </c>
      <c r="Q273" s="35">
        <f t="shared" si="76"/>
        <v>0</v>
      </c>
    </row>
    <row r="274" spans="1:17" ht="13.8" hidden="1" customHeight="1" x14ac:dyDescent="0.3">
      <c r="A274" s="253" t="s">
        <v>195</v>
      </c>
      <c r="B274" s="255"/>
      <c r="C274" s="257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3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5"/>
        <v>0</v>
      </c>
      <c r="Q274" s="41">
        <f t="shared" si="76"/>
        <v>0</v>
      </c>
    </row>
    <row r="275" spans="1:17" ht="14.4" hidden="1" customHeight="1" thickBot="1" x14ac:dyDescent="0.35">
      <c r="A275" s="254"/>
      <c r="B275" s="256"/>
      <c r="C275" s="258"/>
      <c r="D275" s="50"/>
      <c r="E275" s="51"/>
      <c r="F275" s="45"/>
      <c r="G275" s="45"/>
      <c r="H275" s="45"/>
      <c r="I275" s="45"/>
      <c r="J275" s="24">
        <f t="shared" si="73"/>
        <v>0</v>
      </c>
      <c r="K275" s="56"/>
      <c r="L275" s="45"/>
      <c r="M275" s="24">
        <v>0</v>
      </c>
      <c r="N275" s="56"/>
      <c r="O275" s="45"/>
      <c r="P275" s="24">
        <f t="shared" si="75"/>
        <v>0</v>
      </c>
      <c r="Q275" s="25">
        <f t="shared" si="76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1" t="s">
        <v>200</v>
      </c>
      <c r="B277" s="262"/>
      <c r="C277" s="265" t="s">
        <v>201</v>
      </c>
      <c r="D277" s="259"/>
      <c r="E277" s="16">
        <f>E279+E281+E283+E285+E303+E305+E307+E329+E331+E333</f>
        <v>358567</v>
      </c>
      <c r="F277" s="17">
        <f>F279+F281+F283+F285+F303+F305+F307+F329+F331+F333</f>
        <v>129587</v>
      </c>
      <c r="G277" s="17">
        <f>G279+G281+G283+G285+G303+G305+G307+G331+G333</f>
        <v>107033</v>
      </c>
      <c r="H277" s="17">
        <f>H279+H281+H283+H285+H303+H305+H307+H331+H333+H335</f>
        <v>14495</v>
      </c>
      <c r="I277" s="17">
        <f>I279+I281+I283+I285+I303+I305+I307+I329+I331+I333</f>
        <v>0</v>
      </c>
      <c r="J277" s="19">
        <f>SUM(E277:I277)</f>
        <v>609682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609682</v>
      </c>
    </row>
    <row r="278" spans="1:17" ht="14.4" thickBot="1" x14ac:dyDescent="0.35">
      <c r="A278" s="263"/>
      <c r="B278" s="264"/>
      <c r="C278" s="266"/>
      <c r="D278" s="260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3">
      <c r="A279" s="248" t="s">
        <v>202</v>
      </c>
      <c r="B279" s="250"/>
      <c r="C279" s="252" t="s">
        <v>203</v>
      </c>
      <c r="D279" s="49" t="s">
        <v>42</v>
      </c>
      <c r="E279" s="198">
        <v>358567</v>
      </c>
      <c r="F279" s="27">
        <v>129587</v>
      </c>
      <c r="G279" s="27">
        <v>0</v>
      </c>
      <c r="H279" s="27">
        <v>0</v>
      </c>
      <c r="I279" s="27">
        <v>0</v>
      </c>
      <c r="J279" s="29">
        <f t="shared" ref="J279:J305" si="77">SUM(E279:I279)</f>
        <v>488154</v>
      </c>
      <c r="K279" s="54"/>
      <c r="L279" s="27">
        <v>0</v>
      </c>
      <c r="M279" s="29">
        <f t="shared" ref="M279:M291" si="78">SUM(K279:L279)</f>
        <v>0</v>
      </c>
      <c r="N279" s="54">
        <v>0</v>
      </c>
      <c r="O279" s="27">
        <v>0</v>
      </c>
      <c r="P279" s="28">
        <f t="shared" ref="P279:P335" si="79">SUM(N279:O279)</f>
        <v>0</v>
      </c>
      <c r="Q279" s="64">
        <f t="shared" ref="Q279:Q336" si="80">P279+M279+J279</f>
        <v>488154</v>
      </c>
    </row>
    <row r="280" spans="1:17" x14ac:dyDescent="0.3">
      <c r="A280" s="253"/>
      <c r="B280" s="255"/>
      <c r="C280" s="257"/>
      <c r="D280" s="36"/>
      <c r="E280" s="42"/>
      <c r="F280" s="43"/>
      <c r="G280" s="43"/>
      <c r="H280" s="43"/>
      <c r="I280" s="43"/>
      <c r="J280" s="34">
        <f t="shared" si="77"/>
        <v>0</v>
      </c>
      <c r="K280" s="55"/>
      <c r="L280" s="43"/>
      <c r="M280" s="34">
        <f t="shared" si="78"/>
        <v>0</v>
      </c>
      <c r="N280" s="55"/>
      <c r="O280" s="43"/>
      <c r="P280" s="33">
        <f t="shared" si="79"/>
        <v>0</v>
      </c>
      <c r="Q280" s="65">
        <f t="shared" si="80"/>
        <v>0</v>
      </c>
    </row>
    <row r="281" spans="1:17" x14ac:dyDescent="0.3">
      <c r="A281" s="253" t="s">
        <v>202</v>
      </c>
      <c r="B281" s="255"/>
      <c r="C281" s="257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7"/>
        <v>2000</v>
      </c>
      <c r="K281" s="44">
        <v>0</v>
      </c>
      <c r="L281" s="38">
        <v>0</v>
      </c>
      <c r="M281" s="40">
        <f t="shared" si="78"/>
        <v>0</v>
      </c>
      <c r="N281" s="44">
        <v>0</v>
      </c>
      <c r="O281" s="38">
        <v>0</v>
      </c>
      <c r="P281" s="39">
        <f t="shared" si="79"/>
        <v>0</v>
      </c>
      <c r="Q281" s="66">
        <f t="shared" si="80"/>
        <v>2000</v>
      </c>
    </row>
    <row r="282" spans="1:17" x14ac:dyDescent="0.3">
      <c r="A282" s="253"/>
      <c r="B282" s="255"/>
      <c r="C282" s="257"/>
      <c r="D282" s="36"/>
      <c r="E282" s="42"/>
      <c r="F282" s="43"/>
      <c r="G282" s="43"/>
      <c r="H282" s="43"/>
      <c r="I282" s="43"/>
      <c r="J282" s="34">
        <f t="shared" si="77"/>
        <v>0</v>
      </c>
      <c r="K282" s="55"/>
      <c r="L282" s="43"/>
      <c r="M282" s="34">
        <f t="shared" si="78"/>
        <v>0</v>
      </c>
      <c r="N282" s="55"/>
      <c r="O282" s="43"/>
      <c r="P282" s="33">
        <f t="shared" si="79"/>
        <v>0</v>
      </c>
      <c r="Q282" s="65">
        <f t="shared" si="80"/>
        <v>0</v>
      </c>
    </row>
    <row r="283" spans="1:17" x14ac:dyDescent="0.3">
      <c r="A283" s="253" t="s">
        <v>202</v>
      </c>
      <c r="B283" s="255"/>
      <c r="C283" s="257" t="s">
        <v>205</v>
      </c>
      <c r="D283" s="36"/>
      <c r="E283" s="37">
        <v>0</v>
      </c>
      <c r="F283" s="38">
        <v>0</v>
      </c>
      <c r="G283" s="38">
        <v>15800</v>
      </c>
      <c r="H283" s="38">
        <v>0</v>
      </c>
      <c r="I283" s="38">
        <v>0</v>
      </c>
      <c r="J283" s="40">
        <f t="shared" si="77"/>
        <v>15800</v>
      </c>
      <c r="K283" s="44">
        <v>0</v>
      </c>
      <c r="L283" s="38">
        <v>0</v>
      </c>
      <c r="M283" s="40">
        <f t="shared" si="78"/>
        <v>0</v>
      </c>
      <c r="N283" s="44">
        <v>0</v>
      </c>
      <c r="O283" s="38">
        <v>0</v>
      </c>
      <c r="P283" s="39">
        <f t="shared" si="79"/>
        <v>0</v>
      </c>
      <c r="Q283" s="66">
        <f t="shared" si="80"/>
        <v>15800</v>
      </c>
    </row>
    <row r="284" spans="1:17" x14ac:dyDescent="0.3">
      <c r="A284" s="253"/>
      <c r="B284" s="255"/>
      <c r="C284" s="257"/>
      <c r="D284" s="36"/>
      <c r="E284" s="42"/>
      <c r="F284" s="43"/>
      <c r="G284" s="43"/>
      <c r="H284" s="43"/>
      <c r="I284" s="43"/>
      <c r="J284" s="34">
        <f t="shared" si="77"/>
        <v>0</v>
      </c>
      <c r="K284" s="55"/>
      <c r="L284" s="43"/>
      <c r="M284" s="34">
        <f t="shared" si="78"/>
        <v>0</v>
      </c>
      <c r="N284" s="55"/>
      <c r="O284" s="43"/>
      <c r="P284" s="33">
        <f t="shared" si="79"/>
        <v>0</v>
      </c>
      <c r="Q284" s="65">
        <f t="shared" si="80"/>
        <v>0</v>
      </c>
    </row>
    <row r="285" spans="1:17" x14ac:dyDescent="0.3">
      <c r="A285" s="253" t="s">
        <v>202</v>
      </c>
      <c r="B285" s="255"/>
      <c r="C285" s="257" t="s">
        <v>206</v>
      </c>
      <c r="D285" s="36"/>
      <c r="E285" s="37">
        <f t="shared" ref="E285:I286" si="81">E287+E289+E291+E293+E295+E297+E299+E301</f>
        <v>0</v>
      </c>
      <c r="F285" s="38">
        <f t="shared" si="81"/>
        <v>0</v>
      </c>
      <c r="G285" s="38">
        <f t="shared" si="81"/>
        <v>17250</v>
      </c>
      <c r="H285" s="38">
        <f t="shared" si="81"/>
        <v>0</v>
      </c>
      <c r="I285" s="38">
        <f t="shared" si="81"/>
        <v>0</v>
      </c>
      <c r="J285" s="40">
        <f t="shared" si="77"/>
        <v>17250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8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9"/>
        <v>0</v>
      </c>
      <c r="Q285" s="66">
        <f t="shared" si="80"/>
        <v>17250</v>
      </c>
    </row>
    <row r="286" spans="1:17" x14ac:dyDescent="0.3">
      <c r="A286" s="253"/>
      <c r="B286" s="255"/>
      <c r="C286" s="257"/>
      <c r="D286" s="36"/>
      <c r="E286" s="31">
        <f t="shared" si="81"/>
        <v>0</v>
      </c>
      <c r="F286" s="32">
        <f t="shared" si="81"/>
        <v>0</v>
      </c>
      <c r="G286" s="32">
        <f t="shared" si="81"/>
        <v>0</v>
      </c>
      <c r="H286" s="32">
        <f t="shared" si="81"/>
        <v>0</v>
      </c>
      <c r="I286" s="32">
        <f t="shared" si="81"/>
        <v>0</v>
      </c>
      <c r="J286" s="34">
        <f t="shared" si="77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8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9"/>
        <v>0</v>
      </c>
      <c r="Q286" s="65">
        <f t="shared" si="80"/>
        <v>0</v>
      </c>
    </row>
    <row r="287" spans="1:17" x14ac:dyDescent="0.3">
      <c r="A287" s="253"/>
      <c r="B287" s="255" t="s">
        <v>207</v>
      </c>
      <c r="C287" s="257" t="s">
        <v>208</v>
      </c>
      <c r="D287" s="36"/>
      <c r="E287" s="37">
        <v>0</v>
      </c>
      <c r="F287" s="38">
        <v>0</v>
      </c>
      <c r="G287" s="210">
        <v>3500</v>
      </c>
      <c r="H287" s="38">
        <v>0</v>
      </c>
      <c r="I287" s="38">
        <v>0</v>
      </c>
      <c r="J287" s="40">
        <f t="shared" si="77"/>
        <v>3500</v>
      </c>
      <c r="K287" s="44">
        <v>0</v>
      </c>
      <c r="L287" s="38">
        <v>0</v>
      </c>
      <c r="M287" s="40">
        <f t="shared" si="78"/>
        <v>0</v>
      </c>
      <c r="N287" s="44">
        <v>0</v>
      </c>
      <c r="O287" s="38">
        <v>0</v>
      </c>
      <c r="P287" s="39">
        <f t="shared" si="79"/>
        <v>0</v>
      </c>
      <c r="Q287" s="66">
        <f t="shared" si="80"/>
        <v>3500</v>
      </c>
    </row>
    <row r="288" spans="1:17" x14ac:dyDescent="0.3">
      <c r="A288" s="253"/>
      <c r="B288" s="255"/>
      <c r="C288" s="257"/>
      <c r="D288" s="36"/>
      <c r="E288" s="42"/>
      <c r="F288" s="43"/>
      <c r="G288" s="215"/>
      <c r="H288" s="43"/>
      <c r="I288" s="43"/>
      <c r="J288" s="34">
        <f t="shared" si="77"/>
        <v>0</v>
      </c>
      <c r="K288" s="55"/>
      <c r="L288" s="43"/>
      <c r="M288" s="34">
        <f t="shared" si="78"/>
        <v>0</v>
      </c>
      <c r="N288" s="55"/>
      <c r="O288" s="43"/>
      <c r="P288" s="33">
        <f t="shared" si="79"/>
        <v>0</v>
      </c>
      <c r="Q288" s="65">
        <f t="shared" si="80"/>
        <v>0</v>
      </c>
    </row>
    <row r="289" spans="1:17" x14ac:dyDescent="0.3">
      <c r="A289" s="253"/>
      <c r="B289" s="255" t="s">
        <v>209</v>
      </c>
      <c r="C289" s="257" t="s">
        <v>210</v>
      </c>
      <c r="D289" s="36"/>
      <c r="E289" s="37">
        <v>0</v>
      </c>
      <c r="F289" s="38">
        <v>0</v>
      </c>
      <c r="G289" s="210">
        <v>50</v>
      </c>
      <c r="H289" s="38">
        <v>0</v>
      </c>
      <c r="I289" s="38">
        <v>0</v>
      </c>
      <c r="J289" s="40">
        <f t="shared" si="77"/>
        <v>50</v>
      </c>
      <c r="K289" s="44">
        <v>0</v>
      </c>
      <c r="L289" s="38">
        <v>0</v>
      </c>
      <c r="M289" s="40">
        <f t="shared" si="78"/>
        <v>0</v>
      </c>
      <c r="N289" s="44">
        <v>0</v>
      </c>
      <c r="O289" s="38">
        <v>0</v>
      </c>
      <c r="P289" s="39">
        <f t="shared" si="79"/>
        <v>0</v>
      </c>
      <c r="Q289" s="66">
        <f t="shared" si="80"/>
        <v>50</v>
      </c>
    </row>
    <row r="290" spans="1:17" x14ac:dyDescent="0.3">
      <c r="A290" s="253"/>
      <c r="B290" s="255"/>
      <c r="C290" s="257"/>
      <c r="D290" s="36"/>
      <c r="E290" s="42"/>
      <c r="F290" s="43"/>
      <c r="G290" s="215"/>
      <c r="H290" s="43"/>
      <c r="I290" s="43"/>
      <c r="J290" s="34">
        <f t="shared" si="77"/>
        <v>0</v>
      </c>
      <c r="K290" s="55"/>
      <c r="L290" s="43"/>
      <c r="M290" s="34">
        <f t="shared" si="78"/>
        <v>0</v>
      </c>
      <c r="N290" s="55"/>
      <c r="O290" s="43"/>
      <c r="P290" s="33">
        <f t="shared" si="79"/>
        <v>0</v>
      </c>
      <c r="Q290" s="65">
        <f t="shared" si="80"/>
        <v>0</v>
      </c>
    </row>
    <row r="291" spans="1:17" x14ac:dyDescent="0.3">
      <c r="A291" s="253"/>
      <c r="B291" s="255" t="s">
        <v>211</v>
      </c>
      <c r="C291" s="257" t="s">
        <v>212</v>
      </c>
      <c r="D291" s="36"/>
      <c r="E291" s="37">
        <v>0</v>
      </c>
      <c r="F291" s="38">
        <v>0</v>
      </c>
      <c r="G291" s="210">
        <v>3000</v>
      </c>
      <c r="H291" s="38">
        <v>0</v>
      </c>
      <c r="I291" s="38">
        <v>0</v>
      </c>
      <c r="J291" s="40">
        <f t="shared" si="77"/>
        <v>3000</v>
      </c>
      <c r="K291" s="44">
        <v>0</v>
      </c>
      <c r="L291" s="38">
        <v>0</v>
      </c>
      <c r="M291" s="40">
        <f t="shared" si="78"/>
        <v>0</v>
      </c>
      <c r="N291" s="44">
        <v>0</v>
      </c>
      <c r="O291" s="38">
        <v>0</v>
      </c>
      <c r="P291" s="39">
        <f t="shared" si="79"/>
        <v>0</v>
      </c>
      <c r="Q291" s="66">
        <f t="shared" si="80"/>
        <v>3000</v>
      </c>
    </row>
    <row r="292" spans="1:17" x14ac:dyDescent="0.3">
      <c r="A292" s="253"/>
      <c r="B292" s="255"/>
      <c r="C292" s="257"/>
      <c r="D292" s="36"/>
      <c r="E292" s="42"/>
      <c r="F292" s="43"/>
      <c r="G292" s="215"/>
      <c r="H292" s="43"/>
      <c r="I292" s="43"/>
      <c r="J292" s="34">
        <f t="shared" si="77"/>
        <v>0</v>
      </c>
      <c r="K292" s="55"/>
      <c r="L292" s="43"/>
      <c r="M292" s="34">
        <f t="shared" ref="M292:M335" si="82">SUM(K292:L292)</f>
        <v>0</v>
      </c>
      <c r="N292" s="55"/>
      <c r="O292" s="43"/>
      <c r="P292" s="33">
        <f t="shared" si="79"/>
        <v>0</v>
      </c>
      <c r="Q292" s="65">
        <f t="shared" si="80"/>
        <v>0</v>
      </c>
    </row>
    <row r="293" spans="1:17" x14ac:dyDescent="0.3">
      <c r="A293" s="253"/>
      <c r="B293" s="255" t="s">
        <v>213</v>
      </c>
      <c r="C293" s="257" t="s">
        <v>214</v>
      </c>
      <c r="D293" s="36"/>
      <c r="E293" s="37">
        <v>0</v>
      </c>
      <c r="F293" s="38">
        <v>0</v>
      </c>
      <c r="G293" s="210">
        <v>300</v>
      </c>
      <c r="H293" s="38">
        <v>0</v>
      </c>
      <c r="I293" s="38">
        <v>0</v>
      </c>
      <c r="J293" s="40">
        <f t="shared" si="77"/>
        <v>300</v>
      </c>
      <c r="K293" s="44">
        <v>0</v>
      </c>
      <c r="L293" s="38">
        <v>0</v>
      </c>
      <c r="M293" s="40">
        <f t="shared" si="82"/>
        <v>0</v>
      </c>
      <c r="N293" s="44">
        <v>0</v>
      </c>
      <c r="O293" s="38">
        <v>0</v>
      </c>
      <c r="P293" s="39">
        <f t="shared" si="79"/>
        <v>0</v>
      </c>
      <c r="Q293" s="66">
        <f t="shared" si="80"/>
        <v>300</v>
      </c>
    </row>
    <row r="294" spans="1:17" x14ac:dyDescent="0.3">
      <c r="A294" s="253"/>
      <c r="B294" s="255"/>
      <c r="C294" s="257"/>
      <c r="D294" s="36"/>
      <c r="E294" s="42"/>
      <c r="F294" s="43"/>
      <c r="G294" s="215"/>
      <c r="H294" s="43"/>
      <c r="I294" s="43"/>
      <c r="J294" s="34">
        <f t="shared" si="77"/>
        <v>0</v>
      </c>
      <c r="K294" s="55"/>
      <c r="L294" s="43"/>
      <c r="M294" s="34">
        <f t="shared" si="82"/>
        <v>0</v>
      </c>
      <c r="N294" s="55"/>
      <c r="O294" s="43"/>
      <c r="P294" s="33">
        <f t="shared" si="79"/>
        <v>0</v>
      </c>
      <c r="Q294" s="65">
        <f t="shared" si="80"/>
        <v>0</v>
      </c>
    </row>
    <row r="295" spans="1:17" x14ac:dyDescent="0.3">
      <c r="A295" s="253"/>
      <c r="B295" s="255" t="s">
        <v>215</v>
      </c>
      <c r="C295" s="257" t="s">
        <v>216</v>
      </c>
      <c r="D295" s="36"/>
      <c r="E295" s="37">
        <v>0</v>
      </c>
      <c r="F295" s="38">
        <v>0</v>
      </c>
      <c r="G295" s="210">
        <v>8000</v>
      </c>
      <c r="H295" s="38">
        <v>0</v>
      </c>
      <c r="I295" s="38">
        <v>0</v>
      </c>
      <c r="J295" s="40">
        <f t="shared" si="77"/>
        <v>8000</v>
      </c>
      <c r="K295" s="44">
        <v>0</v>
      </c>
      <c r="L295" s="38">
        <v>0</v>
      </c>
      <c r="M295" s="40">
        <f t="shared" si="82"/>
        <v>0</v>
      </c>
      <c r="N295" s="44">
        <v>0</v>
      </c>
      <c r="O295" s="38">
        <v>0</v>
      </c>
      <c r="P295" s="39">
        <f t="shared" si="79"/>
        <v>0</v>
      </c>
      <c r="Q295" s="66">
        <f t="shared" si="80"/>
        <v>8000</v>
      </c>
    </row>
    <row r="296" spans="1:17" x14ac:dyDescent="0.3">
      <c r="A296" s="253"/>
      <c r="B296" s="255"/>
      <c r="C296" s="257"/>
      <c r="D296" s="36"/>
      <c r="E296" s="42"/>
      <c r="F296" s="43"/>
      <c r="G296" s="215"/>
      <c r="H296" s="43"/>
      <c r="I296" s="43"/>
      <c r="J296" s="34">
        <f t="shared" si="77"/>
        <v>0</v>
      </c>
      <c r="K296" s="55"/>
      <c r="L296" s="43"/>
      <c r="M296" s="34">
        <f t="shared" si="82"/>
        <v>0</v>
      </c>
      <c r="N296" s="55"/>
      <c r="O296" s="43"/>
      <c r="P296" s="33">
        <f t="shared" si="79"/>
        <v>0</v>
      </c>
      <c r="Q296" s="65">
        <f t="shared" si="80"/>
        <v>0</v>
      </c>
    </row>
    <row r="297" spans="1:17" x14ac:dyDescent="0.3">
      <c r="A297" s="253"/>
      <c r="B297" s="255" t="s">
        <v>217</v>
      </c>
      <c r="C297" s="257" t="s">
        <v>218</v>
      </c>
      <c r="D297" s="36"/>
      <c r="E297" s="37">
        <v>0</v>
      </c>
      <c r="F297" s="38">
        <v>0</v>
      </c>
      <c r="G297" s="210">
        <v>400</v>
      </c>
      <c r="H297" s="38">
        <v>0</v>
      </c>
      <c r="I297" s="38">
        <v>0</v>
      </c>
      <c r="J297" s="40">
        <f t="shared" si="77"/>
        <v>400</v>
      </c>
      <c r="K297" s="44">
        <v>0</v>
      </c>
      <c r="L297" s="38">
        <v>0</v>
      </c>
      <c r="M297" s="40">
        <f t="shared" si="82"/>
        <v>0</v>
      </c>
      <c r="N297" s="44">
        <v>0</v>
      </c>
      <c r="O297" s="38">
        <v>0</v>
      </c>
      <c r="P297" s="39">
        <f t="shared" si="79"/>
        <v>0</v>
      </c>
      <c r="Q297" s="66">
        <f t="shared" si="80"/>
        <v>400</v>
      </c>
    </row>
    <row r="298" spans="1:17" x14ac:dyDescent="0.3">
      <c r="A298" s="253"/>
      <c r="B298" s="255"/>
      <c r="C298" s="257"/>
      <c r="D298" s="36"/>
      <c r="E298" s="42"/>
      <c r="F298" s="43"/>
      <c r="G298" s="215"/>
      <c r="H298" s="43"/>
      <c r="I298" s="43"/>
      <c r="J298" s="34">
        <f t="shared" si="77"/>
        <v>0</v>
      </c>
      <c r="K298" s="55"/>
      <c r="L298" s="43"/>
      <c r="M298" s="34">
        <f t="shared" si="82"/>
        <v>0</v>
      </c>
      <c r="N298" s="55"/>
      <c r="O298" s="43"/>
      <c r="P298" s="33">
        <f t="shared" si="79"/>
        <v>0</v>
      </c>
      <c r="Q298" s="65">
        <f t="shared" si="80"/>
        <v>0</v>
      </c>
    </row>
    <row r="299" spans="1:17" x14ac:dyDescent="0.3">
      <c r="A299" s="253"/>
      <c r="B299" s="255" t="s">
        <v>219</v>
      </c>
      <c r="C299" s="257" t="s">
        <v>220</v>
      </c>
      <c r="D299" s="36"/>
      <c r="E299" s="37">
        <v>0</v>
      </c>
      <c r="F299" s="38">
        <v>0</v>
      </c>
      <c r="G299" s="210">
        <v>500</v>
      </c>
      <c r="H299" s="38">
        <v>0</v>
      </c>
      <c r="I299" s="38">
        <v>0</v>
      </c>
      <c r="J299" s="40">
        <f t="shared" si="77"/>
        <v>500</v>
      </c>
      <c r="K299" s="44">
        <v>0</v>
      </c>
      <c r="L299" s="38">
        <v>0</v>
      </c>
      <c r="M299" s="40">
        <f t="shared" si="82"/>
        <v>0</v>
      </c>
      <c r="N299" s="44">
        <v>0</v>
      </c>
      <c r="O299" s="38">
        <v>0</v>
      </c>
      <c r="P299" s="39">
        <f t="shared" si="79"/>
        <v>0</v>
      </c>
      <c r="Q299" s="66">
        <f t="shared" si="80"/>
        <v>500</v>
      </c>
    </row>
    <row r="300" spans="1:17" x14ac:dyDescent="0.3">
      <c r="A300" s="253"/>
      <c r="B300" s="255"/>
      <c r="C300" s="257"/>
      <c r="D300" s="36"/>
      <c r="E300" s="42"/>
      <c r="F300" s="43"/>
      <c r="G300" s="215"/>
      <c r="H300" s="43"/>
      <c r="I300" s="43"/>
      <c r="J300" s="34">
        <f t="shared" si="77"/>
        <v>0</v>
      </c>
      <c r="K300" s="55"/>
      <c r="L300" s="43"/>
      <c r="M300" s="34">
        <f t="shared" si="82"/>
        <v>0</v>
      </c>
      <c r="N300" s="55"/>
      <c r="O300" s="43"/>
      <c r="P300" s="33">
        <f t="shared" si="79"/>
        <v>0</v>
      </c>
      <c r="Q300" s="65">
        <f t="shared" si="80"/>
        <v>0</v>
      </c>
    </row>
    <row r="301" spans="1:17" x14ac:dyDescent="0.3">
      <c r="A301" s="253"/>
      <c r="B301" s="255" t="s">
        <v>221</v>
      </c>
      <c r="C301" s="257" t="s">
        <v>222</v>
      </c>
      <c r="D301" s="36"/>
      <c r="E301" s="37">
        <v>0</v>
      </c>
      <c r="F301" s="38">
        <v>0</v>
      </c>
      <c r="G301" s="210">
        <v>1500</v>
      </c>
      <c r="H301" s="38">
        <v>0</v>
      </c>
      <c r="I301" s="38">
        <v>0</v>
      </c>
      <c r="J301" s="40">
        <f t="shared" si="77"/>
        <v>1500</v>
      </c>
      <c r="K301" s="44">
        <v>0</v>
      </c>
      <c r="L301" s="38">
        <v>0</v>
      </c>
      <c r="M301" s="40">
        <f t="shared" si="82"/>
        <v>0</v>
      </c>
      <c r="N301" s="44">
        <v>0</v>
      </c>
      <c r="O301" s="38">
        <v>0</v>
      </c>
      <c r="P301" s="39">
        <f t="shared" si="79"/>
        <v>0</v>
      </c>
      <c r="Q301" s="66">
        <f t="shared" si="80"/>
        <v>1500</v>
      </c>
    </row>
    <row r="302" spans="1:17" x14ac:dyDescent="0.3">
      <c r="A302" s="253"/>
      <c r="B302" s="255"/>
      <c r="C302" s="257"/>
      <c r="D302" s="36"/>
      <c r="E302" s="42"/>
      <c r="F302" s="43"/>
      <c r="G302" s="43"/>
      <c r="H302" s="43"/>
      <c r="I302" s="43"/>
      <c r="J302" s="34">
        <f t="shared" si="77"/>
        <v>0</v>
      </c>
      <c r="K302" s="55"/>
      <c r="L302" s="43"/>
      <c r="M302" s="34">
        <f t="shared" si="82"/>
        <v>0</v>
      </c>
      <c r="N302" s="55"/>
      <c r="O302" s="43"/>
      <c r="P302" s="33">
        <f t="shared" si="79"/>
        <v>0</v>
      </c>
      <c r="Q302" s="65">
        <f t="shared" si="80"/>
        <v>0</v>
      </c>
    </row>
    <row r="303" spans="1:17" x14ac:dyDescent="0.3">
      <c r="A303" s="253" t="s">
        <v>202</v>
      </c>
      <c r="B303" s="249"/>
      <c r="C303" s="251" t="s">
        <v>223</v>
      </c>
      <c r="D303" s="36"/>
      <c r="E303" s="37">
        <v>0</v>
      </c>
      <c r="F303" s="38">
        <v>0</v>
      </c>
      <c r="G303" s="210">
        <v>14700</v>
      </c>
      <c r="H303" s="38">
        <v>0</v>
      </c>
      <c r="I303" s="38">
        <v>0</v>
      </c>
      <c r="J303" s="40">
        <f t="shared" si="77"/>
        <v>14700</v>
      </c>
      <c r="K303" s="44">
        <v>0</v>
      </c>
      <c r="L303" s="38">
        <v>0</v>
      </c>
      <c r="M303" s="40">
        <f t="shared" si="82"/>
        <v>0</v>
      </c>
      <c r="N303" s="44">
        <v>0</v>
      </c>
      <c r="O303" s="38">
        <v>0</v>
      </c>
      <c r="P303" s="39">
        <f t="shared" si="79"/>
        <v>0</v>
      </c>
      <c r="Q303" s="66">
        <f t="shared" si="80"/>
        <v>14700</v>
      </c>
    </row>
    <row r="304" spans="1:17" x14ac:dyDescent="0.3">
      <c r="A304" s="253"/>
      <c r="B304" s="250"/>
      <c r="C304" s="252"/>
      <c r="D304" s="36"/>
      <c r="E304" s="42"/>
      <c r="F304" s="43"/>
      <c r="G304" s="215"/>
      <c r="H304" s="43"/>
      <c r="I304" s="43"/>
      <c r="J304" s="34">
        <f t="shared" si="77"/>
        <v>0</v>
      </c>
      <c r="K304" s="55"/>
      <c r="L304" s="43"/>
      <c r="M304" s="34">
        <f t="shared" si="82"/>
        <v>0</v>
      </c>
      <c r="N304" s="55"/>
      <c r="O304" s="43"/>
      <c r="P304" s="33">
        <f t="shared" si="79"/>
        <v>0</v>
      </c>
      <c r="Q304" s="65">
        <f t="shared" si="80"/>
        <v>0</v>
      </c>
    </row>
    <row r="305" spans="1:17" x14ac:dyDescent="0.3">
      <c r="A305" s="253" t="s">
        <v>202</v>
      </c>
      <c r="B305" s="249"/>
      <c r="C305" s="251" t="s">
        <v>224</v>
      </c>
      <c r="D305" s="36"/>
      <c r="E305" s="37">
        <v>0</v>
      </c>
      <c r="F305" s="38">
        <v>0</v>
      </c>
      <c r="G305" s="210">
        <v>1200</v>
      </c>
      <c r="H305" s="38">
        <v>0</v>
      </c>
      <c r="I305" s="38">
        <v>0</v>
      </c>
      <c r="J305" s="40">
        <f t="shared" si="77"/>
        <v>1200</v>
      </c>
      <c r="K305" s="44">
        <v>0</v>
      </c>
      <c r="L305" s="38">
        <v>0</v>
      </c>
      <c r="M305" s="40">
        <f t="shared" si="82"/>
        <v>0</v>
      </c>
      <c r="N305" s="44">
        <v>0</v>
      </c>
      <c r="O305" s="38">
        <v>0</v>
      </c>
      <c r="P305" s="39">
        <f t="shared" si="79"/>
        <v>0</v>
      </c>
      <c r="Q305" s="66">
        <f t="shared" si="80"/>
        <v>1200</v>
      </c>
    </row>
    <row r="306" spans="1:17" x14ac:dyDescent="0.3">
      <c r="A306" s="253"/>
      <c r="B306" s="250"/>
      <c r="C306" s="252"/>
      <c r="D306" s="36"/>
      <c r="E306" s="42"/>
      <c r="F306" s="43"/>
      <c r="G306" s="43"/>
      <c r="H306" s="43"/>
      <c r="I306" s="43"/>
      <c r="J306" s="34">
        <f t="shared" ref="J306:J335" si="83">SUM(E306:I306)</f>
        <v>0</v>
      </c>
      <c r="K306" s="55"/>
      <c r="L306" s="43"/>
      <c r="M306" s="34">
        <f t="shared" si="82"/>
        <v>0</v>
      </c>
      <c r="N306" s="55"/>
      <c r="O306" s="43"/>
      <c r="P306" s="33">
        <f t="shared" si="79"/>
        <v>0</v>
      </c>
      <c r="Q306" s="65">
        <f t="shared" si="80"/>
        <v>0</v>
      </c>
    </row>
    <row r="307" spans="1:17" x14ac:dyDescent="0.3">
      <c r="A307" s="253" t="s">
        <v>202</v>
      </c>
      <c r="B307" s="255"/>
      <c r="C307" s="257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56083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3"/>
        <v>56083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2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9"/>
        <v>0</v>
      </c>
      <c r="Q307" s="66">
        <f t="shared" si="80"/>
        <v>56083</v>
      </c>
    </row>
    <row r="308" spans="1:17" x14ac:dyDescent="0.3">
      <c r="A308" s="253"/>
      <c r="B308" s="255"/>
      <c r="C308" s="257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3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2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9"/>
        <v>0</v>
      </c>
      <c r="Q308" s="65">
        <f t="shared" si="80"/>
        <v>0</v>
      </c>
    </row>
    <row r="309" spans="1:17" x14ac:dyDescent="0.3">
      <c r="A309" s="253"/>
      <c r="B309" s="255" t="s">
        <v>226</v>
      </c>
      <c r="C309" s="257" t="s">
        <v>227</v>
      </c>
      <c r="D309" s="36"/>
      <c r="E309" s="37">
        <v>0</v>
      </c>
      <c r="F309" s="38">
        <v>0</v>
      </c>
      <c r="G309" s="210">
        <v>2500</v>
      </c>
      <c r="H309" s="38">
        <v>0</v>
      </c>
      <c r="I309" s="38">
        <v>0</v>
      </c>
      <c r="J309" s="40">
        <f t="shared" si="83"/>
        <v>2500</v>
      </c>
      <c r="K309" s="44">
        <v>0</v>
      </c>
      <c r="L309" s="38">
        <v>0</v>
      </c>
      <c r="M309" s="40">
        <f t="shared" si="82"/>
        <v>0</v>
      </c>
      <c r="N309" s="44">
        <v>0</v>
      </c>
      <c r="O309" s="38">
        <v>0</v>
      </c>
      <c r="P309" s="39">
        <f t="shared" si="79"/>
        <v>0</v>
      </c>
      <c r="Q309" s="66">
        <f t="shared" si="80"/>
        <v>2500</v>
      </c>
    </row>
    <row r="310" spans="1:17" x14ac:dyDescent="0.3">
      <c r="A310" s="253"/>
      <c r="B310" s="255"/>
      <c r="C310" s="257"/>
      <c r="D310" s="36"/>
      <c r="E310" s="42"/>
      <c r="F310" s="43"/>
      <c r="G310" s="215"/>
      <c r="H310" s="43"/>
      <c r="I310" s="43"/>
      <c r="J310" s="34">
        <f t="shared" si="83"/>
        <v>0</v>
      </c>
      <c r="K310" s="55"/>
      <c r="L310" s="43"/>
      <c r="M310" s="34">
        <f t="shared" si="82"/>
        <v>0</v>
      </c>
      <c r="N310" s="55"/>
      <c r="O310" s="43"/>
      <c r="P310" s="33">
        <f t="shared" si="79"/>
        <v>0</v>
      </c>
      <c r="Q310" s="65">
        <f t="shared" si="80"/>
        <v>0</v>
      </c>
    </row>
    <row r="311" spans="1:17" x14ac:dyDescent="0.3">
      <c r="A311" s="253"/>
      <c r="B311" s="255" t="s">
        <v>228</v>
      </c>
      <c r="C311" s="257" t="s">
        <v>229</v>
      </c>
      <c r="D311" s="36"/>
      <c r="E311" s="37">
        <v>0</v>
      </c>
      <c r="F311" s="38">
        <v>0</v>
      </c>
      <c r="G311" s="210">
        <v>6500</v>
      </c>
      <c r="H311" s="38">
        <v>0</v>
      </c>
      <c r="I311" s="38">
        <v>0</v>
      </c>
      <c r="J311" s="40">
        <f t="shared" si="83"/>
        <v>6500</v>
      </c>
      <c r="K311" s="44">
        <v>0</v>
      </c>
      <c r="L311" s="38">
        <v>0</v>
      </c>
      <c r="M311" s="40">
        <f t="shared" si="82"/>
        <v>0</v>
      </c>
      <c r="N311" s="44">
        <v>0</v>
      </c>
      <c r="O311" s="38">
        <v>0</v>
      </c>
      <c r="P311" s="39">
        <f t="shared" si="79"/>
        <v>0</v>
      </c>
      <c r="Q311" s="66">
        <f t="shared" si="80"/>
        <v>6500</v>
      </c>
    </row>
    <row r="312" spans="1:17" x14ac:dyDescent="0.3">
      <c r="A312" s="253"/>
      <c r="B312" s="255"/>
      <c r="C312" s="257"/>
      <c r="D312" s="36"/>
      <c r="E312" s="42"/>
      <c r="F312" s="43"/>
      <c r="G312" s="215"/>
      <c r="H312" s="43"/>
      <c r="I312" s="43"/>
      <c r="J312" s="34">
        <f t="shared" si="83"/>
        <v>0</v>
      </c>
      <c r="K312" s="55"/>
      <c r="L312" s="43"/>
      <c r="M312" s="34">
        <f t="shared" si="82"/>
        <v>0</v>
      </c>
      <c r="N312" s="55"/>
      <c r="O312" s="43"/>
      <c r="P312" s="33">
        <f t="shared" si="79"/>
        <v>0</v>
      </c>
      <c r="Q312" s="65">
        <f t="shared" si="80"/>
        <v>0</v>
      </c>
    </row>
    <row r="313" spans="1:17" x14ac:dyDescent="0.3">
      <c r="A313" s="253"/>
      <c r="B313" s="255" t="s">
        <v>230</v>
      </c>
      <c r="C313" s="257" t="s">
        <v>231</v>
      </c>
      <c r="D313" s="36"/>
      <c r="E313" s="37">
        <v>0</v>
      </c>
      <c r="F313" s="38">
        <v>0</v>
      </c>
      <c r="G313" s="210">
        <v>1038</v>
      </c>
      <c r="H313" s="38">
        <v>0</v>
      </c>
      <c r="I313" s="38">
        <v>0</v>
      </c>
      <c r="J313" s="40">
        <f t="shared" si="83"/>
        <v>1038</v>
      </c>
      <c r="K313" s="44">
        <v>0</v>
      </c>
      <c r="L313" s="38">
        <v>0</v>
      </c>
      <c r="M313" s="40">
        <f t="shared" si="82"/>
        <v>0</v>
      </c>
      <c r="N313" s="44">
        <v>0</v>
      </c>
      <c r="O313" s="38">
        <v>0</v>
      </c>
      <c r="P313" s="39">
        <f t="shared" si="79"/>
        <v>0</v>
      </c>
      <c r="Q313" s="66">
        <f t="shared" si="80"/>
        <v>1038</v>
      </c>
    </row>
    <row r="314" spans="1:17" x14ac:dyDescent="0.3">
      <c r="A314" s="253"/>
      <c r="B314" s="255"/>
      <c r="C314" s="257"/>
      <c r="D314" s="36"/>
      <c r="E314" s="42"/>
      <c r="F314" s="43"/>
      <c r="G314" s="215"/>
      <c r="H314" s="43"/>
      <c r="I314" s="43"/>
      <c r="J314" s="34">
        <f t="shared" si="83"/>
        <v>0</v>
      </c>
      <c r="K314" s="55"/>
      <c r="L314" s="43"/>
      <c r="M314" s="34">
        <f t="shared" si="82"/>
        <v>0</v>
      </c>
      <c r="N314" s="55"/>
      <c r="O314" s="43"/>
      <c r="P314" s="33">
        <f t="shared" si="79"/>
        <v>0</v>
      </c>
      <c r="Q314" s="65">
        <f t="shared" si="80"/>
        <v>0</v>
      </c>
    </row>
    <row r="315" spans="1:17" x14ac:dyDescent="0.3">
      <c r="A315" s="253"/>
      <c r="B315" s="255" t="s">
        <v>232</v>
      </c>
      <c r="C315" s="257" t="s">
        <v>233</v>
      </c>
      <c r="D315" s="36"/>
      <c r="E315" s="37">
        <v>0</v>
      </c>
      <c r="F315" s="38">
        <v>0</v>
      </c>
      <c r="G315" s="210">
        <v>0</v>
      </c>
      <c r="H315" s="38">
        <v>0</v>
      </c>
      <c r="I315" s="38">
        <v>0</v>
      </c>
      <c r="J315" s="40">
        <f t="shared" si="83"/>
        <v>0</v>
      </c>
      <c r="K315" s="44">
        <v>0</v>
      </c>
      <c r="L315" s="38">
        <v>0</v>
      </c>
      <c r="M315" s="40">
        <f t="shared" si="82"/>
        <v>0</v>
      </c>
      <c r="N315" s="44">
        <v>0</v>
      </c>
      <c r="O315" s="38">
        <v>0</v>
      </c>
      <c r="P315" s="39">
        <f t="shared" si="79"/>
        <v>0</v>
      </c>
      <c r="Q315" s="66">
        <f t="shared" si="80"/>
        <v>0</v>
      </c>
    </row>
    <row r="316" spans="1:17" x14ac:dyDescent="0.3">
      <c r="A316" s="253"/>
      <c r="B316" s="255"/>
      <c r="C316" s="257"/>
      <c r="D316" s="36"/>
      <c r="E316" s="42"/>
      <c r="F316" s="43"/>
      <c r="G316" s="215"/>
      <c r="H316" s="43"/>
      <c r="I316" s="43"/>
      <c r="J316" s="34">
        <f t="shared" si="83"/>
        <v>0</v>
      </c>
      <c r="K316" s="55"/>
      <c r="L316" s="43"/>
      <c r="M316" s="34">
        <f t="shared" si="82"/>
        <v>0</v>
      </c>
      <c r="N316" s="55"/>
      <c r="O316" s="43"/>
      <c r="P316" s="33">
        <f t="shared" si="79"/>
        <v>0</v>
      </c>
      <c r="Q316" s="65">
        <f t="shared" si="80"/>
        <v>0</v>
      </c>
    </row>
    <row r="317" spans="1:17" x14ac:dyDescent="0.3">
      <c r="A317" s="253"/>
      <c r="B317" s="255" t="s">
        <v>234</v>
      </c>
      <c r="C317" s="257" t="s">
        <v>235</v>
      </c>
      <c r="D317" s="36"/>
      <c r="E317" s="37">
        <v>0</v>
      </c>
      <c r="F317" s="38">
        <v>0</v>
      </c>
      <c r="G317" s="210">
        <v>3000</v>
      </c>
      <c r="H317" s="38">
        <v>0</v>
      </c>
      <c r="I317" s="38">
        <v>0</v>
      </c>
      <c r="J317" s="40">
        <f t="shared" si="83"/>
        <v>3000</v>
      </c>
      <c r="K317" s="44">
        <v>0</v>
      </c>
      <c r="L317" s="38">
        <v>0</v>
      </c>
      <c r="M317" s="40">
        <f t="shared" si="82"/>
        <v>0</v>
      </c>
      <c r="N317" s="44">
        <v>0</v>
      </c>
      <c r="O317" s="38">
        <v>0</v>
      </c>
      <c r="P317" s="39">
        <f t="shared" si="79"/>
        <v>0</v>
      </c>
      <c r="Q317" s="66">
        <f t="shared" si="80"/>
        <v>3000</v>
      </c>
    </row>
    <row r="318" spans="1:17" x14ac:dyDescent="0.3">
      <c r="A318" s="253"/>
      <c r="B318" s="255"/>
      <c r="C318" s="257"/>
      <c r="D318" s="36"/>
      <c r="E318" s="42"/>
      <c r="F318" s="43"/>
      <c r="G318" s="215"/>
      <c r="H318" s="43"/>
      <c r="I318" s="43"/>
      <c r="J318" s="34">
        <f t="shared" si="83"/>
        <v>0</v>
      </c>
      <c r="K318" s="55"/>
      <c r="L318" s="43"/>
      <c r="M318" s="34">
        <f t="shared" si="82"/>
        <v>0</v>
      </c>
      <c r="N318" s="55"/>
      <c r="O318" s="43"/>
      <c r="P318" s="33">
        <f t="shared" si="79"/>
        <v>0</v>
      </c>
      <c r="Q318" s="65">
        <f t="shared" si="80"/>
        <v>0</v>
      </c>
    </row>
    <row r="319" spans="1:17" x14ac:dyDescent="0.3">
      <c r="A319" s="253"/>
      <c r="B319" s="255" t="s">
        <v>236</v>
      </c>
      <c r="C319" s="257" t="s">
        <v>237</v>
      </c>
      <c r="D319" s="36"/>
      <c r="E319" s="37">
        <v>0</v>
      </c>
      <c r="F319" s="38">
        <v>0</v>
      </c>
      <c r="G319" s="210">
        <v>15700</v>
      </c>
      <c r="H319" s="38">
        <v>0</v>
      </c>
      <c r="I319" s="38">
        <v>0</v>
      </c>
      <c r="J319" s="40">
        <f t="shared" si="83"/>
        <v>15700</v>
      </c>
      <c r="K319" s="44">
        <v>0</v>
      </c>
      <c r="L319" s="38">
        <v>0</v>
      </c>
      <c r="M319" s="40">
        <f t="shared" si="82"/>
        <v>0</v>
      </c>
      <c r="N319" s="44">
        <v>0</v>
      </c>
      <c r="O319" s="38">
        <v>0</v>
      </c>
      <c r="P319" s="39">
        <f t="shared" si="79"/>
        <v>0</v>
      </c>
      <c r="Q319" s="66">
        <f t="shared" si="80"/>
        <v>15700</v>
      </c>
    </row>
    <row r="320" spans="1:17" x14ac:dyDescent="0.3">
      <c r="A320" s="253"/>
      <c r="B320" s="255"/>
      <c r="C320" s="257"/>
      <c r="D320" s="36"/>
      <c r="E320" s="42"/>
      <c r="F320" s="43"/>
      <c r="G320" s="215"/>
      <c r="H320" s="43"/>
      <c r="I320" s="43"/>
      <c r="J320" s="34">
        <f t="shared" si="83"/>
        <v>0</v>
      </c>
      <c r="K320" s="55"/>
      <c r="L320" s="43"/>
      <c r="M320" s="34">
        <f t="shared" si="82"/>
        <v>0</v>
      </c>
      <c r="N320" s="55"/>
      <c r="O320" s="43"/>
      <c r="P320" s="33">
        <f t="shared" si="79"/>
        <v>0</v>
      </c>
      <c r="Q320" s="65">
        <f t="shared" si="80"/>
        <v>0</v>
      </c>
    </row>
    <row r="321" spans="1:17" x14ac:dyDescent="0.3">
      <c r="A321" s="253"/>
      <c r="B321" s="255" t="s">
        <v>238</v>
      </c>
      <c r="C321" s="257" t="s">
        <v>239</v>
      </c>
      <c r="D321" s="36"/>
      <c r="E321" s="37">
        <v>0</v>
      </c>
      <c r="F321" s="38">
        <v>0</v>
      </c>
      <c r="G321" s="210">
        <v>8200</v>
      </c>
      <c r="H321" s="38">
        <v>0</v>
      </c>
      <c r="I321" s="38">
        <v>0</v>
      </c>
      <c r="J321" s="40">
        <f t="shared" si="83"/>
        <v>8200</v>
      </c>
      <c r="K321" s="44">
        <v>0</v>
      </c>
      <c r="L321" s="38">
        <v>0</v>
      </c>
      <c r="M321" s="40">
        <f t="shared" si="82"/>
        <v>0</v>
      </c>
      <c r="N321" s="44">
        <v>0</v>
      </c>
      <c r="O321" s="38">
        <v>0</v>
      </c>
      <c r="P321" s="39">
        <f t="shared" si="79"/>
        <v>0</v>
      </c>
      <c r="Q321" s="66">
        <f t="shared" si="80"/>
        <v>8200</v>
      </c>
    </row>
    <row r="322" spans="1:17" x14ac:dyDescent="0.3">
      <c r="A322" s="253"/>
      <c r="B322" s="255"/>
      <c r="C322" s="257"/>
      <c r="D322" s="36"/>
      <c r="E322" s="42"/>
      <c r="F322" s="43"/>
      <c r="G322" s="215"/>
      <c r="H322" s="43"/>
      <c r="I322" s="43"/>
      <c r="J322" s="34">
        <f t="shared" si="83"/>
        <v>0</v>
      </c>
      <c r="K322" s="55"/>
      <c r="L322" s="43"/>
      <c r="M322" s="34">
        <f t="shared" si="82"/>
        <v>0</v>
      </c>
      <c r="N322" s="55"/>
      <c r="O322" s="43"/>
      <c r="P322" s="33">
        <f t="shared" si="79"/>
        <v>0</v>
      </c>
      <c r="Q322" s="65">
        <f t="shared" si="80"/>
        <v>0</v>
      </c>
    </row>
    <row r="323" spans="1:17" x14ac:dyDescent="0.3">
      <c r="A323" s="253"/>
      <c r="B323" s="255" t="s">
        <v>240</v>
      </c>
      <c r="C323" s="257" t="s">
        <v>241</v>
      </c>
      <c r="D323" s="36"/>
      <c r="E323" s="37">
        <v>0</v>
      </c>
      <c r="F323" s="38">
        <v>0</v>
      </c>
      <c r="G323" s="210">
        <v>3228</v>
      </c>
      <c r="H323" s="38">
        <v>0</v>
      </c>
      <c r="I323" s="38">
        <v>0</v>
      </c>
      <c r="J323" s="40">
        <f t="shared" si="83"/>
        <v>3228</v>
      </c>
      <c r="K323" s="44">
        <v>0</v>
      </c>
      <c r="L323" s="38">
        <v>0</v>
      </c>
      <c r="M323" s="40">
        <f t="shared" si="82"/>
        <v>0</v>
      </c>
      <c r="N323" s="44">
        <v>0</v>
      </c>
      <c r="O323" s="38">
        <v>0</v>
      </c>
      <c r="P323" s="39">
        <f t="shared" si="79"/>
        <v>0</v>
      </c>
      <c r="Q323" s="66">
        <f t="shared" si="80"/>
        <v>3228</v>
      </c>
    </row>
    <row r="324" spans="1:17" x14ac:dyDescent="0.3">
      <c r="A324" s="253"/>
      <c r="B324" s="255"/>
      <c r="C324" s="257"/>
      <c r="D324" s="36"/>
      <c r="E324" s="42"/>
      <c r="F324" s="43"/>
      <c r="G324" s="215"/>
      <c r="H324" s="43"/>
      <c r="I324" s="43"/>
      <c r="J324" s="34">
        <f t="shared" si="83"/>
        <v>0</v>
      </c>
      <c r="K324" s="55"/>
      <c r="L324" s="43"/>
      <c r="M324" s="34">
        <f t="shared" si="82"/>
        <v>0</v>
      </c>
      <c r="N324" s="55"/>
      <c r="O324" s="43"/>
      <c r="P324" s="33">
        <f t="shared" si="79"/>
        <v>0</v>
      </c>
      <c r="Q324" s="65">
        <f t="shared" si="80"/>
        <v>0</v>
      </c>
    </row>
    <row r="325" spans="1:17" x14ac:dyDescent="0.3">
      <c r="A325" s="253"/>
      <c r="B325" s="255" t="s">
        <v>242</v>
      </c>
      <c r="C325" s="257" t="s">
        <v>243</v>
      </c>
      <c r="D325" s="36"/>
      <c r="E325" s="37">
        <v>0</v>
      </c>
      <c r="F325" s="38">
        <v>0</v>
      </c>
      <c r="G325" s="210">
        <v>14803</v>
      </c>
      <c r="H325" s="38">
        <v>0</v>
      </c>
      <c r="I325" s="38">
        <v>0</v>
      </c>
      <c r="J325" s="40">
        <f t="shared" si="83"/>
        <v>14803</v>
      </c>
      <c r="K325" s="44">
        <v>0</v>
      </c>
      <c r="L325" s="38">
        <v>0</v>
      </c>
      <c r="M325" s="40">
        <f t="shared" si="82"/>
        <v>0</v>
      </c>
      <c r="N325" s="44">
        <v>0</v>
      </c>
      <c r="O325" s="38">
        <v>0</v>
      </c>
      <c r="P325" s="39">
        <f t="shared" si="79"/>
        <v>0</v>
      </c>
      <c r="Q325" s="66">
        <f t="shared" si="80"/>
        <v>14803</v>
      </c>
    </row>
    <row r="326" spans="1:17" x14ac:dyDescent="0.3">
      <c r="A326" s="253"/>
      <c r="B326" s="255"/>
      <c r="C326" s="257"/>
      <c r="D326" s="36"/>
      <c r="E326" s="42"/>
      <c r="F326" s="43"/>
      <c r="G326" s="215"/>
      <c r="H326" s="43"/>
      <c r="I326" s="43"/>
      <c r="J326" s="34">
        <f t="shared" si="83"/>
        <v>0</v>
      </c>
      <c r="K326" s="55"/>
      <c r="L326" s="43"/>
      <c r="M326" s="34">
        <f t="shared" si="82"/>
        <v>0</v>
      </c>
      <c r="N326" s="55"/>
      <c r="O326" s="43"/>
      <c r="P326" s="33">
        <f t="shared" si="79"/>
        <v>0</v>
      </c>
      <c r="Q326" s="65">
        <f t="shared" si="80"/>
        <v>0</v>
      </c>
    </row>
    <row r="327" spans="1:17" ht="13.8" customHeight="1" x14ac:dyDescent="0.3">
      <c r="A327" s="253"/>
      <c r="B327" s="345" t="s">
        <v>244</v>
      </c>
      <c r="C327" s="347" t="s">
        <v>318</v>
      </c>
      <c r="D327" s="36"/>
      <c r="E327" s="37">
        <v>0</v>
      </c>
      <c r="F327" s="38">
        <v>0</v>
      </c>
      <c r="G327" s="210">
        <v>14</v>
      </c>
      <c r="H327" s="38">
        <v>0</v>
      </c>
      <c r="I327" s="38">
        <v>0</v>
      </c>
      <c r="J327" s="40">
        <f t="shared" si="83"/>
        <v>14</v>
      </c>
      <c r="K327" s="44">
        <v>0</v>
      </c>
      <c r="L327" s="38">
        <v>0</v>
      </c>
      <c r="M327" s="40">
        <f t="shared" si="82"/>
        <v>0</v>
      </c>
      <c r="N327" s="44">
        <v>0</v>
      </c>
      <c r="O327" s="38">
        <v>0</v>
      </c>
      <c r="P327" s="39">
        <f t="shared" si="79"/>
        <v>0</v>
      </c>
      <c r="Q327" s="66">
        <f t="shared" si="80"/>
        <v>14</v>
      </c>
    </row>
    <row r="328" spans="1:17" x14ac:dyDescent="0.3">
      <c r="A328" s="253"/>
      <c r="B328" s="345"/>
      <c r="C328" s="347"/>
      <c r="D328" s="36"/>
      <c r="E328" s="42"/>
      <c r="F328" s="43"/>
      <c r="G328" s="215"/>
      <c r="H328" s="43"/>
      <c r="I328" s="43"/>
      <c r="J328" s="34">
        <f t="shared" si="83"/>
        <v>0</v>
      </c>
      <c r="K328" s="55"/>
      <c r="L328" s="43"/>
      <c r="M328" s="34">
        <f t="shared" si="82"/>
        <v>0</v>
      </c>
      <c r="N328" s="55"/>
      <c r="O328" s="43"/>
      <c r="P328" s="33">
        <f t="shared" si="79"/>
        <v>0</v>
      </c>
      <c r="Q328" s="65">
        <f t="shared" si="80"/>
        <v>0</v>
      </c>
    </row>
    <row r="329" spans="1:17" x14ac:dyDescent="0.3">
      <c r="A329" s="253"/>
      <c r="B329" s="255" t="s">
        <v>246</v>
      </c>
      <c r="C329" s="257" t="s">
        <v>247</v>
      </c>
      <c r="D329" s="36"/>
      <c r="E329" s="37">
        <v>0</v>
      </c>
      <c r="F329" s="38">
        <v>0</v>
      </c>
      <c r="G329" s="210">
        <v>1100</v>
      </c>
      <c r="H329" s="38">
        <v>0</v>
      </c>
      <c r="I329" s="38">
        <v>0</v>
      </c>
      <c r="J329" s="40">
        <f t="shared" si="83"/>
        <v>1100</v>
      </c>
      <c r="K329" s="44">
        <v>0</v>
      </c>
      <c r="L329" s="38">
        <v>0</v>
      </c>
      <c r="M329" s="40">
        <f t="shared" si="82"/>
        <v>0</v>
      </c>
      <c r="N329" s="44">
        <v>0</v>
      </c>
      <c r="O329" s="38">
        <v>0</v>
      </c>
      <c r="P329" s="39">
        <f t="shared" si="79"/>
        <v>0</v>
      </c>
      <c r="Q329" s="66">
        <f t="shared" si="80"/>
        <v>1100</v>
      </c>
    </row>
    <row r="330" spans="1:17" x14ac:dyDescent="0.3">
      <c r="A330" s="253"/>
      <c r="B330" s="255"/>
      <c r="C330" s="257"/>
      <c r="D330" s="36"/>
      <c r="E330" s="42"/>
      <c r="F330" s="43"/>
      <c r="G330" s="43"/>
      <c r="H330" s="43"/>
      <c r="I330" s="43"/>
      <c r="J330" s="34">
        <f t="shared" si="83"/>
        <v>0</v>
      </c>
      <c r="K330" s="55"/>
      <c r="L330" s="43"/>
      <c r="M330" s="34">
        <f t="shared" si="82"/>
        <v>0</v>
      </c>
      <c r="N330" s="55"/>
      <c r="O330" s="43"/>
      <c r="P330" s="33">
        <f t="shared" si="79"/>
        <v>0</v>
      </c>
      <c r="Q330" s="65">
        <f t="shared" si="80"/>
        <v>0</v>
      </c>
    </row>
    <row r="331" spans="1:17" x14ac:dyDescent="0.3">
      <c r="A331" s="253" t="s">
        <v>202</v>
      </c>
      <c r="B331" s="255"/>
      <c r="C331" s="257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3"/>
        <v>8506</v>
      </c>
      <c r="K331" s="44">
        <v>0</v>
      </c>
      <c r="L331" s="38">
        <v>0</v>
      </c>
      <c r="M331" s="40">
        <f t="shared" si="82"/>
        <v>0</v>
      </c>
      <c r="N331" s="44">
        <v>0</v>
      </c>
      <c r="O331" s="38">
        <v>0</v>
      </c>
      <c r="P331" s="39">
        <f t="shared" si="79"/>
        <v>0</v>
      </c>
      <c r="Q331" s="66">
        <f t="shared" si="80"/>
        <v>8506</v>
      </c>
    </row>
    <row r="332" spans="1:17" x14ac:dyDescent="0.3">
      <c r="A332" s="253"/>
      <c r="B332" s="255"/>
      <c r="C332" s="257"/>
      <c r="D332" s="36"/>
      <c r="E332" s="42"/>
      <c r="F332" s="43"/>
      <c r="G332" s="43"/>
      <c r="H332" s="43"/>
      <c r="I332" s="43"/>
      <c r="J332" s="34">
        <f t="shared" si="83"/>
        <v>0</v>
      </c>
      <c r="K332" s="55"/>
      <c r="L332" s="43"/>
      <c r="M332" s="34">
        <f t="shared" si="82"/>
        <v>0</v>
      </c>
      <c r="N332" s="55"/>
      <c r="O332" s="43"/>
      <c r="P332" s="33">
        <f t="shared" si="79"/>
        <v>0</v>
      </c>
      <c r="Q332" s="65">
        <f t="shared" si="80"/>
        <v>0</v>
      </c>
    </row>
    <row r="333" spans="1:17" x14ac:dyDescent="0.3">
      <c r="A333" s="253" t="s">
        <v>202</v>
      </c>
      <c r="B333" s="255"/>
      <c r="C333" s="257" t="s">
        <v>275</v>
      </c>
      <c r="D333" s="36"/>
      <c r="E333" s="37">
        <v>0</v>
      </c>
      <c r="F333" s="38">
        <v>0</v>
      </c>
      <c r="G333" s="38">
        <v>0</v>
      </c>
      <c r="H333" s="38">
        <v>5989</v>
      </c>
      <c r="I333" s="38">
        <v>0</v>
      </c>
      <c r="J333" s="40">
        <f t="shared" si="83"/>
        <v>5989</v>
      </c>
      <c r="K333" s="44">
        <v>0</v>
      </c>
      <c r="L333" s="38">
        <v>0</v>
      </c>
      <c r="M333" s="40">
        <f t="shared" si="82"/>
        <v>0</v>
      </c>
      <c r="N333" s="44">
        <v>0</v>
      </c>
      <c r="O333" s="38">
        <v>0</v>
      </c>
      <c r="P333" s="39">
        <f t="shared" si="79"/>
        <v>0</v>
      </c>
      <c r="Q333" s="66">
        <f t="shared" si="80"/>
        <v>5989</v>
      </c>
    </row>
    <row r="334" spans="1:17" x14ac:dyDescent="0.3">
      <c r="A334" s="253"/>
      <c r="B334" s="255"/>
      <c r="C334" s="257"/>
      <c r="D334" s="36"/>
      <c r="E334" s="42"/>
      <c r="F334" s="43"/>
      <c r="G334" s="43"/>
      <c r="H334" s="43"/>
      <c r="I334" s="43"/>
      <c r="J334" s="34">
        <f t="shared" si="83"/>
        <v>0</v>
      </c>
      <c r="K334" s="55"/>
      <c r="L334" s="43"/>
      <c r="M334" s="34">
        <f t="shared" si="82"/>
        <v>0</v>
      </c>
      <c r="N334" s="55"/>
      <c r="O334" s="43"/>
      <c r="P334" s="33">
        <f t="shared" si="79"/>
        <v>0</v>
      </c>
      <c r="Q334" s="65">
        <f t="shared" si="80"/>
        <v>0</v>
      </c>
    </row>
    <row r="335" spans="1:17" hidden="1" x14ac:dyDescent="0.3">
      <c r="A335" s="253" t="s">
        <v>202</v>
      </c>
      <c r="B335" s="255"/>
      <c r="C335" s="257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3"/>
        <v>0</v>
      </c>
      <c r="K335" s="44">
        <v>0</v>
      </c>
      <c r="L335" s="38">
        <v>0</v>
      </c>
      <c r="M335" s="40">
        <f t="shared" si="82"/>
        <v>0</v>
      </c>
      <c r="N335" s="44">
        <v>0</v>
      </c>
      <c r="O335" s="38">
        <v>0</v>
      </c>
      <c r="P335" s="39">
        <f t="shared" si="79"/>
        <v>0</v>
      </c>
      <c r="Q335" s="66">
        <f t="shared" si="80"/>
        <v>0</v>
      </c>
    </row>
    <row r="336" spans="1:17" ht="14.4" hidden="1" thickBot="1" x14ac:dyDescent="0.35">
      <c r="A336" s="254"/>
      <c r="B336" s="256"/>
      <c r="C336" s="258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80"/>
        <v>0</v>
      </c>
    </row>
  </sheetData>
  <sheetProtection sheet="1" objects="1" scenarios="1"/>
  <mergeCells count="51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I336"/>
  <sheetViews>
    <sheetView workbookViewId="0">
      <pane xSplit="5" ySplit="5" topLeftCell="I6" activePane="bottomRight" state="frozen"/>
      <selection pane="topRight" activeCell="F1" sqref="F1"/>
      <selection pane="bottomLeft" activeCell="A6" sqref="A6"/>
      <selection pane="bottomRight" activeCell="Z2" sqref="Z1:AB1048576"/>
    </sheetView>
  </sheetViews>
  <sheetFormatPr defaultRowHeight="13.8" x14ac:dyDescent="0.3"/>
  <cols>
    <col min="1" max="1" width="5.6640625" style="46" customWidth="1"/>
    <col min="2" max="2" width="6.109375" style="46" customWidth="1"/>
    <col min="3" max="3" width="30.5546875" style="47" customWidth="1"/>
    <col min="4" max="4" width="13.109375" style="87" customWidth="1"/>
    <col min="5" max="5" width="13.109375" style="88" customWidth="1"/>
    <col min="6" max="7" width="11.33203125" customWidth="1"/>
    <col min="8" max="8" width="11.33203125" hidden="1" customWidth="1"/>
    <col min="9" max="9" width="11.33203125" customWidth="1"/>
    <col min="10" max="10" width="11.33203125" hidden="1" customWidth="1"/>
    <col min="11" max="11" width="11.33203125" customWidth="1"/>
    <col min="12" max="12" width="11.33203125" hidden="1" customWidth="1"/>
    <col min="13" max="13" width="11.33203125" customWidth="1"/>
    <col min="14" max="14" width="11.33203125" hidden="1" customWidth="1"/>
    <col min="15" max="15" width="11.33203125" customWidth="1"/>
    <col min="16" max="16" width="12.6640625" hidden="1" customWidth="1"/>
    <col min="17" max="17" width="12.33203125" customWidth="1"/>
    <col min="18" max="18" width="13.88671875" hidden="1" customWidth="1"/>
    <col min="19" max="19" width="12.33203125" customWidth="1"/>
    <col min="20" max="20" width="12.6640625" hidden="1" customWidth="1"/>
    <col min="21" max="21" width="12.6640625" customWidth="1"/>
    <col min="22" max="22" width="12.6640625" hidden="1" customWidth="1"/>
    <col min="23" max="23" width="12.6640625" customWidth="1"/>
    <col min="24" max="24" width="12.6640625" hidden="1" customWidth="1"/>
    <col min="25" max="25" width="12.6640625" customWidth="1"/>
    <col min="26" max="28" width="12.6640625" hidden="1" customWidth="1"/>
    <col min="29" max="31" width="12.33203125" customWidth="1"/>
    <col min="32" max="35" width="9.109375" customWidth="1"/>
  </cols>
  <sheetData>
    <row r="1" spans="1:30" ht="14.4" customHeight="1" x14ac:dyDescent="0.3">
      <c r="A1" s="475" t="s">
        <v>312</v>
      </c>
      <c r="B1" s="475"/>
      <c r="C1" s="476"/>
      <c r="D1" s="479" t="s">
        <v>276</v>
      </c>
      <c r="E1" s="479" t="s">
        <v>277</v>
      </c>
      <c r="F1" s="70" t="s">
        <v>278</v>
      </c>
      <c r="G1" s="469" t="s">
        <v>279</v>
      </c>
      <c r="H1" s="469"/>
      <c r="I1" s="469" t="s">
        <v>280</v>
      </c>
      <c r="J1" s="469"/>
      <c r="K1" s="469" t="s">
        <v>281</v>
      </c>
      <c r="L1" s="469"/>
      <c r="M1" s="469" t="s">
        <v>282</v>
      </c>
      <c r="N1" s="469"/>
      <c r="O1" s="469" t="s">
        <v>283</v>
      </c>
      <c r="P1" s="469"/>
      <c r="Q1" s="469" t="s">
        <v>284</v>
      </c>
      <c r="R1" s="469"/>
      <c r="S1" s="469" t="s">
        <v>285</v>
      </c>
      <c r="T1" s="469"/>
      <c r="U1" s="469" t="s">
        <v>286</v>
      </c>
      <c r="V1" s="469"/>
      <c r="W1" s="469" t="s">
        <v>287</v>
      </c>
      <c r="X1" s="469"/>
      <c r="Y1" s="469" t="s">
        <v>288</v>
      </c>
      <c r="Z1" s="469"/>
      <c r="AA1" s="469" t="s">
        <v>289</v>
      </c>
      <c r="AB1" s="470"/>
      <c r="AC1" s="71"/>
      <c r="AD1" s="72"/>
    </row>
    <row r="2" spans="1:30" ht="13.8" customHeight="1" x14ac:dyDescent="0.3">
      <c r="A2" s="475"/>
      <c r="B2" s="475"/>
      <c r="C2" s="476"/>
      <c r="D2" s="480"/>
      <c r="E2" s="480"/>
      <c r="F2" s="471" t="s">
        <v>290</v>
      </c>
      <c r="G2" s="473" t="s">
        <v>290</v>
      </c>
      <c r="H2" s="73"/>
      <c r="I2" s="473" t="s">
        <v>290</v>
      </c>
      <c r="J2" s="73"/>
      <c r="K2" s="473" t="s">
        <v>290</v>
      </c>
      <c r="L2" s="73"/>
      <c r="M2" s="473" t="s">
        <v>290</v>
      </c>
      <c r="N2" s="73"/>
      <c r="O2" s="473" t="s">
        <v>290</v>
      </c>
      <c r="P2" s="73"/>
      <c r="Q2" s="473" t="s">
        <v>290</v>
      </c>
      <c r="R2" s="73"/>
      <c r="S2" s="473" t="s">
        <v>290</v>
      </c>
      <c r="T2" s="73"/>
      <c r="U2" s="473" t="s">
        <v>290</v>
      </c>
      <c r="V2" s="73"/>
      <c r="W2" s="473" t="s">
        <v>290</v>
      </c>
      <c r="X2" s="73"/>
      <c r="Y2" s="473" t="s">
        <v>290</v>
      </c>
      <c r="Z2" s="73"/>
      <c r="AA2" s="473" t="s">
        <v>290</v>
      </c>
      <c r="AB2" s="73"/>
      <c r="AC2" s="74"/>
      <c r="AD2" s="74"/>
    </row>
    <row r="3" spans="1:30" ht="14.4" customHeight="1" thickBot="1" x14ac:dyDescent="0.35">
      <c r="A3" s="477"/>
      <c r="B3" s="477"/>
      <c r="C3" s="478"/>
      <c r="D3" s="481"/>
      <c r="E3" s="481"/>
      <c r="F3" s="472"/>
      <c r="G3" s="474"/>
      <c r="H3" s="75" t="s">
        <v>291</v>
      </c>
      <c r="I3" s="474"/>
      <c r="J3" s="75" t="s">
        <v>291</v>
      </c>
      <c r="K3" s="474"/>
      <c r="L3" s="75" t="s">
        <v>291</v>
      </c>
      <c r="M3" s="474"/>
      <c r="N3" s="75" t="s">
        <v>291</v>
      </c>
      <c r="O3" s="474"/>
      <c r="P3" s="75" t="s">
        <v>291</v>
      </c>
      <c r="Q3" s="474"/>
      <c r="R3" s="75" t="s">
        <v>291</v>
      </c>
      <c r="S3" s="474"/>
      <c r="T3" s="75" t="s">
        <v>291</v>
      </c>
      <c r="U3" s="474"/>
      <c r="V3" s="75" t="s">
        <v>291</v>
      </c>
      <c r="W3" s="474"/>
      <c r="X3" s="75" t="s">
        <v>291</v>
      </c>
      <c r="Y3" s="474"/>
      <c r="Z3" s="75" t="s">
        <v>291</v>
      </c>
      <c r="AA3" s="474"/>
      <c r="AB3" s="75" t="s">
        <v>291</v>
      </c>
      <c r="AC3" s="76"/>
      <c r="AD3" s="77"/>
    </row>
    <row r="4" spans="1:30" s="78" customFormat="1" ht="14.4" x14ac:dyDescent="0.3">
      <c r="A4" s="482" t="str">
        <f>I.!A4</f>
        <v>2017</v>
      </c>
      <c r="B4" s="483">
        <f>I.!B4</f>
        <v>0</v>
      </c>
      <c r="C4" s="486" t="s">
        <v>6</v>
      </c>
      <c r="D4" s="488">
        <f>XII.!Q4</f>
        <v>4161502</v>
      </c>
      <c r="E4" s="490">
        <f>I.!Q4</f>
        <v>4401646</v>
      </c>
      <c r="F4" s="492">
        <f>I.!$Q5</f>
        <v>201051.72999999998</v>
      </c>
      <c r="G4" s="467">
        <f>H4-F4</f>
        <v>188989.10000000009</v>
      </c>
      <c r="H4" s="467">
        <f>II.!$Q5</f>
        <v>390040.83000000007</v>
      </c>
      <c r="I4" s="467">
        <f>J4-H4</f>
        <v>196972.02999999991</v>
      </c>
      <c r="J4" s="467">
        <f>III.!$Q5</f>
        <v>587012.86</v>
      </c>
      <c r="K4" s="467">
        <f>L4-J4</f>
        <v>227255.09999999986</v>
      </c>
      <c r="L4" s="467">
        <f>IV.!$Q5</f>
        <v>814267.95999999985</v>
      </c>
      <c r="M4" s="467">
        <f>N4-L4</f>
        <v>455093.50000000012</v>
      </c>
      <c r="N4" s="467">
        <f>V.!$Q5</f>
        <v>1269361.46</v>
      </c>
      <c r="O4" s="467">
        <f>P4-N4</f>
        <v>284782.06000000006</v>
      </c>
      <c r="P4" s="467">
        <f>VI.!$Q5</f>
        <v>1554143.52</v>
      </c>
      <c r="Q4" s="467">
        <f>R4-P4</f>
        <v>242084.63000000012</v>
      </c>
      <c r="R4" s="467">
        <f>VII.!$Q5</f>
        <v>1796228.1500000001</v>
      </c>
      <c r="S4" s="467">
        <f>T4-R4</f>
        <v>275540.40999999992</v>
      </c>
      <c r="T4" s="467">
        <f>VIII.!$Q5</f>
        <v>2071768.56</v>
      </c>
      <c r="U4" s="467">
        <f>V4-T4</f>
        <v>218330.95999999996</v>
      </c>
      <c r="V4" s="467">
        <f>IX.!$Q5</f>
        <v>2290099.52</v>
      </c>
      <c r="W4" s="467">
        <f>X4-V4</f>
        <v>257180.87000000011</v>
      </c>
      <c r="X4" s="467">
        <f>X.!$Q5</f>
        <v>2547280.39</v>
      </c>
      <c r="Y4" s="467">
        <f>Z4-X4</f>
        <v>400755.7799999998</v>
      </c>
      <c r="Z4" s="467">
        <f>XI.!$Q5</f>
        <v>2948036.17</v>
      </c>
      <c r="AA4" s="467">
        <f>AB4-Z4</f>
        <v>-2948036.17</v>
      </c>
      <c r="AB4" s="467">
        <f>XII.!$Q5</f>
        <v>0</v>
      </c>
      <c r="AC4" s="72"/>
      <c r="AD4" s="72"/>
    </row>
    <row r="5" spans="1:30" s="78" customFormat="1" ht="15" thickBot="1" x14ac:dyDescent="0.35">
      <c r="A5" s="484"/>
      <c r="B5" s="485"/>
      <c r="C5" s="487"/>
      <c r="D5" s="489"/>
      <c r="E5" s="491"/>
      <c r="F5" s="493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72"/>
      <c r="AD5" s="72"/>
    </row>
    <row r="6" spans="1:30" s="78" customFormat="1" ht="14.4" x14ac:dyDescent="0.3">
      <c r="A6" s="275" t="str">
        <f>I.!A6</f>
        <v>1.</v>
      </c>
      <c r="B6" s="276">
        <f>I.!B6</f>
        <v>0</v>
      </c>
      <c r="C6" s="265" t="str">
        <f>I.!C6</f>
        <v>Plánovanie manažment a kontrola</v>
      </c>
      <c r="D6" s="456">
        <f>XII.!Q6</f>
        <v>183385</v>
      </c>
      <c r="E6" s="437">
        <f>I.!Q6</f>
        <v>314468</v>
      </c>
      <c r="F6" s="492">
        <f>I.!$Q7</f>
        <v>9098.93</v>
      </c>
      <c r="G6" s="431">
        <f>H6-F6</f>
        <v>8164.9599999999991</v>
      </c>
      <c r="H6" s="431">
        <f>II.!$Q7</f>
        <v>17263.89</v>
      </c>
      <c r="I6" s="431">
        <f>J6-H6</f>
        <v>4942.8899999999994</v>
      </c>
      <c r="J6" s="431">
        <f>III.!$Q7</f>
        <v>22206.78</v>
      </c>
      <c r="K6" s="431">
        <f>L6-J6</f>
        <v>11906.380000000005</v>
      </c>
      <c r="L6" s="431">
        <f>IV.!$Q7</f>
        <v>34113.160000000003</v>
      </c>
      <c r="M6" s="431">
        <f>N6-L6</f>
        <v>7917.9499999999971</v>
      </c>
      <c r="N6" s="431">
        <f>V.!$Q7</f>
        <v>42031.11</v>
      </c>
      <c r="O6" s="431">
        <f>P6-N6</f>
        <v>6814.4700000000012</v>
      </c>
      <c r="P6" s="431">
        <f>VI.!$Q7</f>
        <v>48845.58</v>
      </c>
      <c r="Q6" s="431">
        <f>R6-P6</f>
        <v>11702.399999999994</v>
      </c>
      <c r="R6" s="431">
        <f>VII.!$Q7</f>
        <v>60547.979999999996</v>
      </c>
      <c r="S6" s="431">
        <f>T6-R6</f>
        <v>9463.5100000000093</v>
      </c>
      <c r="T6" s="431">
        <f>VIII.!$Q7</f>
        <v>70011.490000000005</v>
      </c>
      <c r="U6" s="431">
        <f>V6-T6</f>
        <v>5709.4899999999907</v>
      </c>
      <c r="V6" s="431">
        <f>IX.!$Q7</f>
        <v>75720.98</v>
      </c>
      <c r="W6" s="431">
        <f>X6-V6</f>
        <v>13223.260000000009</v>
      </c>
      <c r="X6" s="431">
        <f>X.!$Q7</f>
        <v>88944.24</v>
      </c>
      <c r="Y6" s="431">
        <f>Z6-X6</f>
        <v>13565.699999999997</v>
      </c>
      <c r="Z6" s="431">
        <f>XI.!$Q7</f>
        <v>102509.94</v>
      </c>
      <c r="AA6" s="431">
        <f>AB6-Z6</f>
        <v>-102509.94</v>
      </c>
      <c r="AB6" s="431">
        <f>XII.!$Q7</f>
        <v>0</v>
      </c>
    </row>
    <row r="7" spans="1:30" s="78" customFormat="1" ht="15" thickBot="1" x14ac:dyDescent="0.35">
      <c r="A7" s="277"/>
      <c r="B7" s="278"/>
      <c r="C7" s="266"/>
      <c r="D7" s="457"/>
      <c r="E7" s="438"/>
      <c r="F7" s="494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</row>
    <row r="8" spans="1:30" ht="12.75" customHeight="1" x14ac:dyDescent="0.3">
      <c r="A8" s="248" t="str">
        <f>I.!A8</f>
        <v>1.1</v>
      </c>
      <c r="B8" s="250"/>
      <c r="C8" s="252" t="str">
        <f>I.!C8</f>
        <v>Riadenie mesta</v>
      </c>
      <c r="D8" s="448">
        <f>XII.!Q8</f>
        <v>59552</v>
      </c>
      <c r="E8" s="448">
        <f>I.!Q8</f>
        <v>59552</v>
      </c>
      <c r="F8" s="466">
        <f>I.!$Q9</f>
        <v>5399.82</v>
      </c>
      <c r="G8" s="422">
        <f>H8-F8</f>
        <v>3971.7999999999993</v>
      </c>
      <c r="H8" s="422">
        <f>II.!$Q9</f>
        <v>9371.619999999999</v>
      </c>
      <c r="I8" s="422">
        <f>J8-H8</f>
        <v>3843.8900000000012</v>
      </c>
      <c r="J8" s="422">
        <f>III.!$Q9</f>
        <v>13215.51</v>
      </c>
      <c r="K8" s="422">
        <f>L8-J8</f>
        <v>5887.3799999999992</v>
      </c>
      <c r="L8" s="422">
        <f>IV.!$Q9</f>
        <v>19102.89</v>
      </c>
      <c r="M8" s="422">
        <f>N8-L8</f>
        <v>4149.9500000000044</v>
      </c>
      <c r="N8" s="422">
        <f>V.!$Q9</f>
        <v>23252.840000000004</v>
      </c>
      <c r="O8" s="422">
        <f>P8-N8</f>
        <v>4841.4699999999939</v>
      </c>
      <c r="P8" s="422">
        <f>VI.!$Q9</f>
        <v>28094.309999999998</v>
      </c>
      <c r="Q8" s="422">
        <f>R8-P8</f>
        <v>6337.7099999999991</v>
      </c>
      <c r="R8" s="422">
        <f>VII.!$Q9</f>
        <v>34432.019999999997</v>
      </c>
      <c r="S8" s="422">
        <f>T8-R8</f>
        <v>4057.510000000002</v>
      </c>
      <c r="T8" s="422">
        <f>VIII.!$Q9</f>
        <v>38489.53</v>
      </c>
      <c r="U8" s="422">
        <f>V8-T8</f>
        <v>3686.489999999998</v>
      </c>
      <c r="V8" s="422">
        <f>IX.!$Q9</f>
        <v>42176.02</v>
      </c>
      <c r="W8" s="422">
        <f>X8-V8</f>
        <v>5170.260000000002</v>
      </c>
      <c r="X8" s="422">
        <f>X.!$Q9</f>
        <v>47346.28</v>
      </c>
      <c r="Y8" s="422">
        <f>Z8-X8</f>
        <v>4095.8300000000017</v>
      </c>
      <c r="Z8" s="422">
        <f>XI.!$Q9</f>
        <v>51442.11</v>
      </c>
      <c r="AA8" s="422">
        <f>AB8-Z8</f>
        <v>-51442.11</v>
      </c>
      <c r="AB8" s="422">
        <f>XII.!$Q9</f>
        <v>0</v>
      </c>
    </row>
    <row r="9" spans="1:30" ht="13.5" customHeight="1" x14ac:dyDescent="0.3">
      <c r="A9" s="253"/>
      <c r="B9" s="255"/>
      <c r="C9" s="257"/>
      <c r="D9" s="426"/>
      <c r="E9" s="426"/>
      <c r="F9" s="464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</row>
    <row r="10" spans="1:30" ht="12.75" customHeight="1" x14ac:dyDescent="0.3">
      <c r="A10" s="253"/>
      <c r="B10" s="255" t="str">
        <f>I.!B10</f>
        <v>1.1.1</v>
      </c>
      <c r="C10" s="257" t="str">
        <f>I.!C10</f>
        <v>Výkon funkcie primátora</v>
      </c>
      <c r="D10" s="425">
        <f>XII.!Q10</f>
        <v>43726</v>
      </c>
      <c r="E10" s="425">
        <f>I.!Q10</f>
        <v>43726</v>
      </c>
      <c r="F10" s="464">
        <f>I.!$Q11</f>
        <v>3286.51</v>
      </c>
      <c r="G10" s="411">
        <f>H10-F10</f>
        <v>3384.7699999999995</v>
      </c>
      <c r="H10" s="411">
        <f>II.!$Q11</f>
        <v>6671.28</v>
      </c>
      <c r="I10" s="411">
        <f>J10-H10</f>
        <v>3246.3599999999997</v>
      </c>
      <c r="J10" s="411">
        <f>III.!$Q11</f>
        <v>9917.64</v>
      </c>
      <c r="K10" s="411">
        <f>L10-J10</f>
        <v>3676.3900000000012</v>
      </c>
      <c r="L10" s="411">
        <f>IV.!$Q11</f>
        <v>13594.03</v>
      </c>
      <c r="M10" s="411">
        <f>N10-L10</f>
        <v>3532.92</v>
      </c>
      <c r="N10" s="411">
        <f>V.!$Q11</f>
        <v>17126.95</v>
      </c>
      <c r="O10" s="411">
        <f>P10-N10</f>
        <v>4206.4399999999987</v>
      </c>
      <c r="P10" s="411">
        <f>VI.!$Q11</f>
        <v>21333.39</v>
      </c>
      <c r="Q10" s="411">
        <f>R10-P10</f>
        <v>4381.5200000000004</v>
      </c>
      <c r="R10" s="411">
        <f>VII.!$Q11</f>
        <v>25714.91</v>
      </c>
      <c r="S10" s="411">
        <f>T10-R10</f>
        <v>3470.4799999999959</v>
      </c>
      <c r="T10" s="411">
        <f>VIII.!$Q11</f>
        <v>29185.389999999996</v>
      </c>
      <c r="U10" s="411">
        <f>V10-T10</f>
        <v>3077.9600000000028</v>
      </c>
      <c r="V10" s="411">
        <f>IX.!$Q11</f>
        <v>32263.35</v>
      </c>
      <c r="W10" s="411">
        <f>X10-V10</f>
        <v>3403.0699999999997</v>
      </c>
      <c r="X10" s="411">
        <f>X.!$Q11</f>
        <v>35666.42</v>
      </c>
      <c r="Y10" s="411">
        <f>Z10-X10</f>
        <v>3487.3000000000029</v>
      </c>
      <c r="Z10" s="411">
        <f>XI.!$Q11</f>
        <v>39153.72</v>
      </c>
      <c r="AA10" s="411">
        <f>AB10-Z10</f>
        <v>-39153.72</v>
      </c>
      <c r="AB10" s="411">
        <f>XII.!$Q11</f>
        <v>0</v>
      </c>
    </row>
    <row r="11" spans="1:30" ht="13.5" customHeight="1" x14ac:dyDescent="0.3">
      <c r="A11" s="253"/>
      <c r="B11" s="255"/>
      <c r="C11" s="257"/>
      <c r="D11" s="426"/>
      <c r="E11" s="426"/>
      <c r="F11" s="464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</row>
    <row r="12" spans="1:30" ht="12.75" customHeight="1" x14ac:dyDescent="0.3">
      <c r="A12" s="253"/>
      <c r="B12" s="255" t="str">
        <f>I.!B12</f>
        <v>1.1.2</v>
      </c>
      <c r="C12" s="257" t="str">
        <f>I.!C12</f>
        <v>Výkon samosprávnych orgánov mesta - odmeny poslancom</v>
      </c>
      <c r="D12" s="425">
        <f>XII.!Q12</f>
        <v>15826</v>
      </c>
      <c r="E12" s="425">
        <f>I.!Q12</f>
        <v>15826</v>
      </c>
      <c r="F12" s="464">
        <f>I.!$Q13</f>
        <v>2113.31</v>
      </c>
      <c r="G12" s="411">
        <f>H12-F12</f>
        <v>587.0300000000002</v>
      </c>
      <c r="H12" s="411">
        <f>II.!$Q13</f>
        <v>2700.34</v>
      </c>
      <c r="I12" s="411">
        <f>J12-H12</f>
        <v>597.52999999999975</v>
      </c>
      <c r="J12" s="411">
        <f>III.!$Q13</f>
        <v>3297.87</v>
      </c>
      <c r="K12" s="411">
        <f>L12-J12</f>
        <v>2210.9899999999998</v>
      </c>
      <c r="L12" s="411">
        <f>IV.!$Q13</f>
        <v>5508.86</v>
      </c>
      <c r="M12" s="411">
        <f>N12-L12</f>
        <v>617.02999999999975</v>
      </c>
      <c r="N12" s="411">
        <f>V.!$Q13</f>
        <v>6125.8899999999994</v>
      </c>
      <c r="O12" s="411">
        <f>P12-N12</f>
        <v>635.03000000000065</v>
      </c>
      <c r="P12" s="411">
        <f>VI.!$Q13</f>
        <v>6760.92</v>
      </c>
      <c r="Q12" s="411">
        <f>R12-P12</f>
        <v>1956.1900000000005</v>
      </c>
      <c r="R12" s="411">
        <f>VII.!$Q13</f>
        <v>8717.11</v>
      </c>
      <c r="S12" s="411">
        <f>T12-R12</f>
        <v>587.02999999999884</v>
      </c>
      <c r="T12" s="411">
        <f>VIII.!$Q13</f>
        <v>9304.14</v>
      </c>
      <c r="U12" s="411">
        <f>V12-T12</f>
        <v>608.53000000000065</v>
      </c>
      <c r="V12" s="411">
        <f>IX.!$Q13</f>
        <v>9912.67</v>
      </c>
      <c r="W12" s="411">
        <f>X12-V12</f>
        <v>1767.1900000000005</v>
      </c>
      <c r="X12" s="411">
        <f>X.!$Q13</f>
        <v>11679.86</v>
      </c>
      <c r="Y12" s="411">
        <f>Z12-X12</f>
        <v>608.52999999999884</v>
      </c>
      <c r="Z12" s="411">
        <f>XI.!$Q13</f>
        <v>12288.39</v>
      </c>
      <c r="AA12" s="411">
        <f>AB12-Z12</f>
        <v>-12288.39</v>
      </c>
      <c r="AB12" s="411">
        <f>XII.!$Q13</f>
        <v>0</v>
      </c>
    </row>
    <row r="13" spans="1:30" ht="13.5" customHeight="1" x14ac:dyDescent="0.3">
      <c r="A13" s="253"/>
      <c r="B13" s="255"/>
      <c r="C13" s="257"/>
      <c r="D13" s="426"/>
      <c r="E13" s="426"/>
      <c r="F13" s="464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</row>
    <row r="14" spans="1:30" ht="12.75" customHeight="1" x14ac:dyDescent="0.3">
      <c r="A14" s="253" t="str">
        <f>I.!A14</f>
        <v>1.2</v>
      </c>
      <c r="B14" s="255"/>
      <c r="C14" s="257" t="str">
        <f>I.!C14</f>
        <v>Členstvo v organizáciach a združeniach - členské príspevky</v>
      </c>
      <c r="D14" s="425">
        <f>XII.!Q14</f>
        <v>2600</v>
      </c>
      <c r="E14" s="425">
        <f>I.!Q14</f>
        <v>2600</v>
      </c>
      <c r="F14" s="464">
        <f>I.!$Q15</f>
        <v>699.11</v>
      </c>
      <c r="G14" s="411">
        <f>H14-F14</f>
        <v>1113.1599999999999</v>
      </c>
      <c r="H14" s="411">
        <f>II.!$Q15</f>
        <v>1812.27</v>
      </c>
      <c r="I14" s="411">
        <f>J14-H14</f>
        <v>160</v>
      </c>
      <c r="J14" s="411">
        <f>III.!$Q15</f>
        <v>1972.27</v>
      </c>
      <c r="K14" s="411">
        <f>L14-J14</f>
        <v>0</v>
      </c>
      <c r="L14" s="411">
        <f>IV.!$Q15</f>
        <v>1972.27</v>
      </c>
      <c r="M14" s="411">
        <f>N14-L14</f>
        <v>0</v>
      </c>
      <c r="N14" s="411">
        <f>V.!$Q15</f>
        <v>1972.27</v>
      </c>
      <c r="O14" s="411">
        <f>P14-N14</f>
        <v>0</v>
      </c>
      <c r="P14" s="411">
        <f>VI.!$Q15</f>
        <v>1972.27</v>
      </c>
      <c r="Q14" s="411">
        <f>R14-P14</f>
        <v>0</v>
      </c>
      <c r="R14" s="411">
        <f>VII.!$Q15</f>
        <v>1972.27</v>
      </c>
      <c r="S14" s="411">
        <f>T14-R14</f>
        <v>0</v>
      </c>
      <c r="T14" s="411">
        <f>VIII.!$Q15</f>
        <v>1972.27</v>
      </c>
      <c r="U14" s="411">
        <f>V14-T14</f>
        <v>0</v>
      </c>
      <c r="V14" s="411">
        <f>IX.!$Q15</f>
        <v>1972.27</v>
      </c>
      <c r="W14" s="411">
        <f>X14-V14</f>
        <v>0</v>
      </c>
      <c r="X14" s="411">
        <f>X.!$Q15</f>
        <v>1972.27</v>
      </c>
      <c r="Y14" s="411">
        <f>Z14-X14</f>
        <v>0</v>
      </c>
      <c r="Z14" s="411">
        <f>XI.!$Q15</f>
        <v>1972.27</v>
      </c>
      <c r="AA14" s="411">
        <f>AB14-Z14</f>
        <v>-1972.27</v>
      </c>
      <c r="AB14" s="411">
        <f>XII.!$Q15</f>
        <v>0</v>
      </c>
    </row>
    <row r="15" spans="1:30" ht="13.5" customHeight="1" x14ac:dyDescent="0.3">
      <c r="A15" s="253"/>
      <c r="B15" s="255"/>
      <c r="C15" s="257"/>
      <c r="D15" s="426"/>
      <c r="E15" s="426"/>
      <c r="F15" s="464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</row>
    <row r="16" spans="1:30" ht="12.75" customHeight="1" x14ac:dyDescent="0.3">
      <c r="A16" s="253" t="str">
        <f>I.!A16</f>
        <v>1.3</v>
      </c>
      <c r="B16" s="255"/>
      <c r="C16" s="257" t="str">
        <f>I.!C16</f>
        <v>Občianskemu združeniu, nadácii a neinv.fondu</v>
      </c>
      <c r="D16" s="425">
        <f>XII.!Q16</f>
        <v>12020</v>
      </c>
      <c r="E16" s="425">
        <f>I.!Q16</f>
        <v>11020</v>
      </c>
      <c r="F16" s="464">
        <f>I.!$Q17</f>
        <v>0</v>
      </c>
      <c r="G16" s="411">
        <f>H16-F16</f>
        <v>1364</v>
      </c>
      <c r="H16" s="411">
        <f>II.!$Q17</f>
        <v>1364</v>
      </c>
      <c r="I16" s="411">
        <f>J16-H16</f>
        <v>856</v>
      </c>
      <c r="J16" s="411">
        <f>III.!$Q17</f>
        <v>2220</v>
      </c>
      <c r="K16" s="411">
        <f>L16-J16</f>
        <v>740</v>
      </c>
      <c r="L16" s="411">
        <f>IV.!$Q17</f>
        <v>2960</v>
      </c>
      <c r="M16" s="411">
        <f>N16-L16</f>
        <v>740</v>
      </c>
      <c r="N16" s="411">
        <f>V.!$Q17</f>
        <v>3700</v>
      </c>
      <c r="O16" s="411">
        <f>P16-N16</f>
        <v>740</v>
      </c>
      <c r="P16" s="411">
        <f>VI.!$Q17</f>
        <v>4440</v>
      </c>
      <c r="Q16" s="411">
        <f>R16-P16</f>
        <v>740</v>
      </c>
      <c r="R16" s="411">
        <f>VII.!$Q17</f>
        <v>5180</v>
      </c>
      <c r="S16" s="411">
        <f>T16-R16</f>
        <v>740</v>
      </c>
      <c r="T16" s="411">
        <f>VIII.!$Q17</f>
        <v>5920</v>
      </c>
      <c r="U16" s="411">
        <f>V16-T16</f>
        <v>1040</v>
      </c>
      <c r="V16" s="411">
        <f>IX.!$Q17</f>
        <v>6960</v>
      </c>
      <c r="W16" s="411">
        <f>X16-V16</f>
        <v>1365</v>
      </c>
      <c r="X16" s="411">
        <f>X.!$Q17</f>
        <v>8325</v>
      </c>
      <c r="Y16" s="411">
        <f>Z16-X16</f>
        <v>1500</v>
      </c>
      <c r="Z16" s="411">
        <f>XI.!$Q17</f>
        <v>9825</v>
      </c>
      <c r="AA16" s="411">
        <f>AB16-Z16</f>
        <v>-9825</v>
      </c>
      <c r="AB16" s="411">
        <f>XII.!$Q17</f>
        <v>0</v>
      </c>
    </row>
    <row r="17" spans="1:28" ht="13.5" customHeight="1" x14ac:dyDescent="0.3">
      <c r="A17" s="253"/>
      <c r="B17" s="255"/>
      <c r="C17" s="257"/>
      <c r="D17" s="426"/>
      <c r="E17" s="426"/>
      <c r="F17" s="464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</row>
    <row r="18" spans="1:28" ht="12.75" customHeight="1" x14ac:dyDescent="0.3">
      <c r="A18" s="253" t="str">
        <f>I.!A18</f>
        <v>1.3</v>
      </c>
      <c r="B18" s="255"/>
      <c r="C18" s="257" t="str">
        <f>I.!C18</f>
        <v>Cirkvi, náboženskej spoločnosti a cirk.charite</v>
      </c>
      <c r="D18" s="425">
        <f>XII.!Q18</f>
        <v>1000</v>
      </c>
      <c r="E18" s="425">
        <f>I.!Q18</f>
        <v>1000</v>
      </c>
      <c r="F18" s="464">
        <f>I.!$Q19</f>
        <v>0</v>
      </c>
      <c r="G18" s="411">
        <f>H18-F18</f>
        <v>166</v>
      </c>
      <c r="H18" s="411">
        <f>II.!$Q19</f>
        <v>166</v>
      </c>
      <c r="I18" s="411">
        <f>J18-H18</f>
        <v>83</v>
      </c>
      <c r="J18" s="411">
        <f>III.!$Q19</f>
        <v>249</v>
      </c>
      <c r="K18" s="411">
        <f>L18-J18</f>
        <v>83</v>
      </c>
      <c r="L18" s="411">
        <f>IV.!$Q19</f>
        <v>332</v>
      </c>
      <c r="M18" s="411">
        <f>N18-L18</f>
        <v>83</v>
      </c>
      <c r="N18" s="411">
        <f>V.!$Q19</f>
        <v>415</v>
      </c>
      <c r="O18" s="411">
        <f>P18-N18</f>
        <v>83</v>
      </c>
      <c r="P18" s="411">
        <f>VI.!$Q19</f>
        <v>498</v>
      </c>
      <c r="Q18" s="411">
        <f>R18-P18</f>
        <v>83</v>
      </c>
      <c r="R18" s="411">
        <f>VII.!$Q19</f>
        <v>581</v>
      </c>
      <c r="S18" s="411">
        <f>T18-R18</f>
        <v>83</v>
      </c>
      <c r="T18" s="411">
        <f>VIII.!$Q19</f>
        <v>664</v>
      </c>
      <c r="U18" s="411">
        <f>V18-T18</f>
        <v>83</v>
      </c>
      <c r="V18" s="411">
        <f>IX.!$Q19</f>
        <v>747</v>
      </c>
      <c r="W18" s="411">
        <f>X18-V18</f>
        <v>83</v>
      </c>
      <c r="X18" s="411">
        <f>X.!$Q19</f>
        <v>830</v>
      </c>
      <c r="Y18" s="411">
        <f>Z18-X18</f>
        <v>170</v>
      </c>
      <c r="Z18" s="411">
        <f>XI.!$Q19</f>
        <v>1000</v>
      </c>
      <c r="AA18" s="411">
        <f>AB18-Z18</f>
        <v>-1000</v>
      </c>
      <c r="AB18" s="411">
        <f>XII.!$Q19</f>
        <v>0</v>
      </c>
    </row>
    <row r="19" spans="1:28" ht="13.5" customHeight="1" x14ac:dyDescent="0.3">
      <c r="A19" s="253"/>
      <c r="B19" s="255"/>
      <c r="C19" s="257"/>
      <c r="D19" s="426"/>
      <c r="E19" s="426"/>
      <c r="F19" s="464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</row>
    <row r="20" spans="1:28" ht="12.75" customHeight="1" x14ac:dyDescent="0.3">
      <c r="A20" s="253" t="str">
        <f>I.!A20</f>
        <v>1.4</v>
      </c>
      <c r="B20" s="255"/>
      <c r="C20" s="257" t="str">
        <f>I.!C20</f>
        <v>Manažment investícií - príprava projektovej dokumentácie</v>
      </c>
      <c r="D20" s="425">
        <f>XII.!Q20</f>
        <v>30717</v>
      </c>
      <c r="E20" s="425">
        <f>I.!Q20</f>
        <v>41000</v>
      </c>
      <c r="F20" s="464">
        <f>I.!$Q21</f>
        <v>3000</v>
      </c>
      <c r="G20" s="411">
        <f>H20-F20</f>
        <v>200</v>
      </c>
      <c r="H20" s="411">
        <f>II.!$Q21</f>
        <v>3200</v>
      </c>
      <c r="I20" s="411">
        <f>J20-H20</f>
        <v>0</v>
      </c>
      <c r="J20" s="411">
        <f>III.!$Q21</f>
        <v>3200</v>
      </c>
      <c r="K20" s="411">
        <f>L20-J20</f>
        <v>3000</v>
      </c>
      <c r="L20" s="411">
        <f>IV.!$Q21</f>
        <v>6200</v>
      </c>
      <c r="M20" s="411">
        <f>N20-L20</f>
        <v>650</v>
      </c>
      <c r="N20" s="411">
        <f>V.!$Q21</f>
        <v>6850</v>
      </c>
      <c r="O20" s="411">
        <f>P20-N20</f>
        <v>1150</v>
      </c>
      <c r="P20" s="411">
        <f>VI.!$Q21</f>
        <v>8000</v>
      </c>
      <c r="Q20" s="411">
        <f>R20-P20</f>
        <v>2582.9899999999998</v>
      </c>
      <c r="R20" s="411">
        <f>VII.!$Q21</f>
        <v>10582.99</v>
      </c>
      <c r="S20" s="411">
        <f>T20-R20</f>
        <v>383</v>
      </c>
      <c r="T20" s="411">
        <f>VIII.!$Q21</f>
        <v>10965.99</v>
      </c>
      <c r="U20" s="411">
        <f>V20-T20</f>
        <v>0</v>
      </c>
      <c r="V20" s="411">
        <f>IX.!$Q21</f>
        <v>10965.99</v>
      </c>
      <c r="W20" s="411">
        <f>X20-V20</f>
        <v>5300</v>
      </c>
      <c r="X20" s="411">
        <f>X.!$Q21</f>
        <v>16265.99</v>
      </c>
      <c r="Y20" s="411">
        <f>Z20-X20</f>
        <v>1219.9999999999982</v>
      </c>
      <c r="Z20" s="411">
        <f>XI.!$Q21</f>
        <v>17485.989999999998</v>
      </c>
      <c r="AA20" s="411">
        <f>AB20-Z20</f>
        <v>-17485.989999999998</v>
      </c>
      <c r="AB20" s="411">
        <f>XII.!$Q21</f>
        <v>0</v>
      </c>
    </row>
    <row r="21" spans="1:28" ht="13.5" customHeight="1" x14ac:dyDescent="0.3">
      <c r="A21" s="253"/>
      <c r="B21" s="255"/>
      <c r="C21" s="257"/>
      <c r="D21" s="426"/>
      <c r="E21" s="426"/>
      <c r="F21" s="464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</row>
    <row r="22" spans="1:28" ht="12.75" customHeight="1" x14ac:dyDescent="0.3">
      <c r="A22" s="253" t="str">
        <f>I.!A22</f>
        <v>1.5</v>
      </c>
      <c r="B22" s="255"/>
      <c r="C22" s="257" t="str">
        <f>I.!C22</f>
        <v>Strategické plánovanie a projekty</v>
      </c>
      <c r="D22" s="425">
        <f>XII.!Q22</f>
        <v>73600</v>
      </c>
      <c r="E22" s="425">
        <f>I.!Q22</f>
        <v>195900</v>
      </c>
      <c r="F22" s="464">
        <f>I.!$Q23</f>
        <v>0</v>
      </c>
      <c r="G22" s="411">
        <f>H22-F22</f>
        <v>1350</v>
      </c>
      <c r="H22" s="411">
        <f>II.!$Q23</f>
        <v>1350</v>
      </c>
      <c r="I22" s="411">
        <f>J22-H22</f>
        <v>0</v>
      </c>
      <c r="J22" s="411">
        <f>III.!$Q23</f>
        <v>1350</v>
      </c>
      <c r="K22" s="411">
        <f>L22-J22</f>
        <v>0</v>
      </c>
      <c r="L22" s="411">
        <f>IV.!$Q23</f>
        <v>1350</v>
      </c>
      <c r="M22" s="411">
        <f>N22-L22</f>
        <v>2295</v>
      </c>
      <c r="N22" s="411">
        <f>V.!$Q23</f>
        <v>3645</v>
      </c>
      <c r="O22" s="411">
        <f>P22-N22</f>
        <v>0</v>
      </c>
      <c r="P22" s="411">
        <f>VI.!$Q23</f>
        <v>3645</v>
      </c>
      <c r="Q22" s="411">
        <f>R22-P22</f>
        <v>1958.6999999999998</v>
      </c>
      <c r="R22" s="411">
        <f>VII.!$Q23</f>
        <v>5603.7</v>
      </c>
      <c r="S22" s="411">
        <f>T22-R22</f>
        <v>3000.0000000000009</v>
      </c>
      <c r="T22" s="411">
        <f>VIII.!$Q23</f>
        <v>8603.7000000000007</v>
      </c>
      <c r="U22" s="411">
        <f>V22-T22</f>
        <v>900</v>
      </c>
      <c r="V22" s="411">
        <f>IX.!$Q23</f>
        <v>9503.7000000000007</v>
      </c>
      <c r="W22" s="411">
        <f>X22-V22</f>
        <v>1305</v>
      </c>
      <c r="X22" s="411">
        <f>X.!$Q23</f>
        <v>10808.7</v>
      </c>
      <c r="Y22" s="411">
        <f>Z22-X22</f>
        <v>6179.869999999999</v>
      </c>
      <c r="Z22" s="411">
        <f>XI.!$Q23</f>
        <v>16988.57</v>
      </c>
      <c r="AA22" s="411">
        <f>AB22-Z22</f>
        <v>-16988.57</v>
      </c>
      <c r="AB22" s="411">
        <f>XII.!$Q23</f>
        <v>0</v>
      </c>
    </row>
    <row r="23" spans="1:28" ht="13.5" customHeight="1" x14ac:dyDescent="0.3">
      <c r="A23" s="253"/>
      <c r="B23" s="255"/>
      <c r="C23" s="257"/>
      <c r="D23" s="426"/>
      <c r="E23" s="426"/>
      <c r="F23" s="464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</row>
    <row r="24" spans="1:28" ht="12.75" customHeight="1" x14ac:dyDescent="0.3">
      <c r="A24" s="253"/>
      <c r="B24" s="255" t="str">
        <f>I.!B24</f>
        <v>1.5.1</v>
      </c>
      <c r="C24" s="257" t="str">
        <f>I.!C24</f>
        <v>Koncepcia tepelného hospodárstva</v>
      </c>
      <c r="D24" s="425">
        <f>XII.!Q24</f>
        <v>20700</v>
      </c>
      <c r="E24" s="425">
        <f>I.!Q24</f>
        <v>11000</v>
      </c>
      <c r="F24" s="464">
        <f>I.!$Q25</f>
        <v>0</v>
      </c>
      <c r="G24" s="411">
        <f>H24-F24</f>
        <v>1350</v>
      </c>
      <c r="H24" s="411">
        <f>II.!$Q25</f>
        <v>1350</v>
      </c>
      <c r="I24" s="411">
        <f>J24-H24</f>
        <v>0</v>
      </c>
      <c r="J24" s="411">
        <f>III.!$Q25</f>
        <v>1350</v>
      </c>
      <c r="K24" s="411">
        <f>L24-J24</f>
        <v>0</v>
      </c>
      <c r="L24" s="411">
        <f>IV.!$Q25</f>
        <v>1350</v>
      </c>
      <c r="M24" s="411">
        <f>N24-L24</f>
        <v>855</v>
      </c>
      <c r="N24" s="411">
        <f>V.!$Q25</f>
        <v>2205</v>
      </c>
      <c r="O24" s="411">
        <f>P24-N24</f>
        <v>0</v>
      </c>
      <c r="P24" s="411">
        <f>VI.!$Q25</f>
        <v>2205</v>
      </c>
      <c r="Q24" s="411">
        <f>R24-P24</f>
        <v>1800</v>
      </c>
      <c r="R24" s="411">
        <f>VII.!$Q25</f>
        <v>4005</v>
      </c>
      <c r="S24" s="411">
        <f>T24-R24</f>
        <v>3000</v>
      </c>
      <c r="T24" s="411">
        <f>VIII.!$Q25</f>
        <v>7005</v>
      </c>
      <c r="U24" s="411">
        <f>V24-T24</f>
        <v>900</v>
      </c>
      <c r="V24" s="411">
        <f>IX.!$Q25</f>
        <v>7905</v>
      </c>
      <c r="W24" s="411">
        <f>X24-V24</f>
        <v>585</v>
      </c>
      <c r="X24" s="411">
        <f>X.!$Q25</f>
        <v>8490</v>
      </c>
      <c r="Y24" s="411">
        <f>Z24-X24</f>
        <v>0</v>
      </c>
      <c r="Z24" s="411">
        <f>XI.!$Q25</f>
        <v>8490</v>
      </c>
      <c r="AA24" s="411">
        <f>AB24-Z24</f>
        <v>-8490</v>
      </c>
      <c r="AB24" s="411">
        <f>XII.!$Q25</f>
        <v>0</v>
      </c>
    </row>
    <row r="25" spans="1:28" ht="13.5" customHeight="1" x14ac:dyDescent="0.3">
      <c r="A25" s="253"/>
      <c r="B25" s="255"/>
      <c r="C25" s="257"/>
      <c r="D25" s="426"/>
      <c r="E25" s="426"/>
      <c r="F25" s="464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</row>
    <row r="26" spans="1:28" ht="12.75" customHeight="1" x14ac:dyDescent="0.3">
      <c r="A26" s="253"/>
      <c r="B26" s="255" t="str">
        <f>I.!B26</f>
        <v>1.5.3</v>
      </c>
      <c r="C26" s="257" t="str">
        <f>I.!C26</f>
        <v>Reminder</v>
      </c>
      <c r="D26" s="425">
        <f>XII.!Q26</f>
        <v>0</v>
      </c>
      <c r="E26" s="425">
        <f>I.!Q26</f>
        <v>136900</v>
      </c>
      <c r="F26" s="464">
        <f>I.!$Q27</f>
        <v>0</v>
      </c>
      <c r="G26" s="411">
        <f>H26-F26</f>
        <v>0</v>
      </c>
      <c r="H26" s="411">
        <f>II.!$Q27</f>
        <v>0</v>
      </c>
      <c r="I26" s="411">
        <f>J26-H26</f>
        <v>0</v>
      </c>
      <c r="J26" s="411">
        <f>III.!$Q27</f>
        <v>0</v>
      </c>
      <c r="K26" s="411">
        <f>L26-J26</f>
        <v>0</v>
      </c>
      <c r="L26" s="411">
        <f>IV.!$Q27</f>
        <v>0</v>
      </c>
      <c r="M26" s="411">
        <f>N26-L26</f>
        <v>0</v>
      </c>
      <c r="N26" s="411">
        <f>V.!$Q27</f>
        <v>0</v>
      </c>
      <c r="O26" s="411">
        <f>P26-N26</f>
        <v>0</v>
      </c>
      <c r="P26" s="411">
        <f>VI.!$Q27</f>
        <v>0</v>
      </c>
      <c r="Q26" s="411">
        <f>R26-P26</f>
        <v>0</v>
      </c>
      <c r="R26" s="411">
        <f>VII.!$Q27</f>
        <v>0</v>
      </c>
      <c r="S26" s="411">
        <f>T26-R26</f>
        <v>0</v>
      </c>
      <c r="T26" s="411">
        <f>VIII.!$Q27</f>
        <v>0</v>
      </c>
      <c r="U26" s="411">
        <f>V26-T26</f>
        <v>0</v>
      </c>
      <c r="V26" s="411">
        <f>IX.!$Q27</f>
        <v>0</v>
      </c>
      <c r="W26" s="411">
        <f>X26-V26</f>
        <v>0</v>
      </c>
      <c r="X26" s="411">
        <f>X.!$Q27</f>
        <v>0</v>
      </c>
      <c r="Y26" s="411">
        <f>Z26-X26</f>
        <v>0</v>
      </c>
      <c r="Z26" s="411">
        <f>XI.!$Q27</f>
        <v>0</v>
      </c>
      <c r="AA26" s="411">
        <f>AB26-Z26</f>
        <v>0</v>
      </c>
      <c r="AB26" s="411">
        <f>XII.!$Q27</f>
        <v>0</v>
      </c>
    </row>
    <row r="27" spans="1:28" ht="13.5" customHeight="1" x14ac:dyDescent="0.3">
      <c r="A27" s="253"/>
      <c r="B27" s="255"/>
      <c r="C27" s="257"/>
      <c r="D27" s="426"/>
      <c r="E27" s="426"/>
      <c r="F27" s="464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</row>
    <row r="28" spans="1:28" ht="12.75" customHeight="1" x14ac:dyDescent="0.3">
      <c r="A28" s="253"/>
      <c r="B28" s="255" t="str">
        <f>I.!B28</f>
        <v>1.5.3</v>
      </c>
      <c r="C28" s="251" t="str">
        <f>I.!C28</f>
        <v>Špeciálne služby externý manažment</v>
      </c>
      <c r="D28" s="425">
        <f>XII.!Q28</f>
        <v>4500</v>
      </c>
      <c r="E28" s="425">
        <f>I.!Q28</f>
        <v>8000</v>
      </c>
      <c r="F28" s="464">
        <f>I.!$Q29</f>
        <v>0</v>
      </c>
      <c r="G28" s="411">
        <f>H28-F28</f>
        <v>0</v>
      </c>
      <c r="H28" s="411">
        <f>II.!$Q29</f>
        <v>0</v>
      </c>
      <c r="I28" s="411">
        <f>J28-H28</f>
        <v>0</v>
      </c>
      <c r="J28" s="411">
        <f>III.!$Q29</f>
        <v>0</v>
      </c>
      <c r="K28" s="411">
        <f>L28-J28</f>
        <v>0</v>
      </c>
      <c r="L28" s="411">
        <f>IV.!$Q29</f>
        <v>0</v>
      </c>
      <c r="M28" s="411">
        <f>N28-L28</f>
        <v>1440</v>
      </c>
      <c r="N28" s="411">
        <f>V.!$Q29</f>
        <v>1440</v>
      </c>
      <c r="O28" s="411">
        <f>P28-N28</f>
        <v>0</v>
      </c>
      <c r="P28" s="411">
        <f>VI.!$Q29</f>
        <v>1440</v>
      </c>
      <c r="Q28" s="411">
        <f>R28-P28</f>
        <v>158.70000000000005</v>
      </c>
      <c r="R28" s="411">
        <f>VII.!$Q29</f>
        <v>1598.7</v>
      </c>
      <c r="S28" s="411">
        <f>T28-R28</f>
        <v>0</v>
      </c>
      <c r="T28" s="411">
        <f>VIII.!$Q29</f>
        <v>1598.7</v>
      </c>
      <c r="U28" s="411">
        <f>V28-T28</f>
        <v>0</v>
      </c>
      <c r="V28" s="411">
        <f>IX.!$Q29</f>
        <v>1598.7</v>
      </c>
      <c r="W28" s="411">
        <f>X28-V28</f>
        <v>719.99999999999977</v>
      </c>
      <c r="X28" s="411">
        <f>X.!$Q29</f>
        <v>2318.6999999999998</v>
      </c>
      <c r="Y28" s="411">
        <f>Z28-X28</f>
        <v>180</v>
      </c>
      <c r="Z28" s="411">
        <f>XI.!$Q29</f>
        <v>2498.6999999999998</v>
      </c>
      <c r="AA28" s="411">
        <f>AB28-Z28</f>
        <v>-2498.6999999999998</v>
      </c>
      <c r="AB28" s="411">
        <f>XII.!$Q29</f>
        <v>0</v>
      </c>
    </row>
    <row r="29" spans="1:28" ht="13.5" customHeight="1" x14ac:dyDescent="0.3">
      <c r="A29" s="253"/>
      <c r="B29" s="255"/>
      <c r="C29" s="252"/>
      <c r="D29" s="426"/>
      <c r="E29" s="426"/>
      <c r="F29" s="464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</row>
    <row r="30" spans="1:28" ht="12.75" customHeight="1" x14ac:dyDescent="0.3">
      <c r="A30" s="253"/>
      <c r="B30" s="255" t="str">
        <f>I.!B30</f>
        <v>1.5.4</v>
      </c>
      <c r="C30" s="251" t="str">
        <f>I.!C30</f>
        <v xml:space="preserve">Špeciálne služby Akčný plán </v>
      </c>
      <c r="D30" s="425">
        <f>XII.!Q30</f>
        <v>10400</v>
      </c>
      <c r="E30" s="425">
        <f>I.!Q30</f>
        <v>0</v>
      </c>
      <c r="F30" s="464">
        <f>I.!$Q31</f>
        <v>0</v>
      </c>
      <c r="G30" s="411">
        <f>H30-F30</f>
        <v>0</v>
      </c>
      <c r="H30" s="411">
        <f>II.!$Q31</f>
        <v>0</v>
      </c>
      <c r="I30" s="411">
        <f>J30-H30</f>
        <v>0</v>
      </c>
      <c r="J30" s="411">
        <f>III.!$Q31</f>
        <v>0</v>
      </c>
      <c r="K30" s="411">
        <f>L30-J30</f>
        <v>0</v>
      </c>
      <c r="L30" s="411">
        <f>IV.!$Q31</f>
        <v>0</v>
      </c>
      <c r="M30" s="411">
        <f>N30-L30</f>
        <v>0</v>
      </c>
      <c r="N30" s="411">
        <f>V.!$Q31</f>
        <v>0</v>
      </c>
      <c r="O30" s="411">
        <f>P30-N30</f>
        <v>0</v>
      </c>
      <c r="P30" s="411">
        <f>VI.!$Q31</f>
        <v>0</v>
      </c>
      <c r="Q30" s="411">
        <f>R30-P30</f>
        <v>0</v>
      </c>
      <c r="R30" s="411">
        <f>VII.!$Q31</f>
        <v>0</v>
      </c>
      <c r="S30" s="411">
        <f>T30-R30</f>
        <v>0</v>
      </c>
      <c r="T30" s="411">
        <f>VIII.!$Q31</f>
        <v>0</v>
      </c>
      <c r="U30" s="411">
        <f>V30-T30</f>
        <v>0</v>
      </c>
      <c r="V30" s="411">
        <f>IX.!$Q31</f>
        <v>0</v>
      </c>
      <c r="W30" s="411">
        <f>X30-V30</f>
        <v>0</v>
      </c>
      <c r="X30" s="411">
        <f>X.!$Q31</f>
        <v>0</v>
      </c>
      <c r="Y30" s="411">
        <f>Z30-X30</f>
        <v>5999.87</v>
      </c>
      <c r="Z30" s="411">
        <f>XI.!$Q31</f>
        <v>5999.87</v>
      </c>
      <c r="AA30" s="411">
        <f>AB30-Z30</f>
        <v>-5999.87</v>
      </c>
      <c r="AB30" s="411">
        <f>XII.!$Q31</f>
        <v>0</v>
      </c>
    </row>
    <row r="31" spans="1:28" ht="13.5" customHeight="1" x14ac:dyDescent="0.3">
      <c r="A31" s="253"/>
      <c r="B31" s="255"/>
      <c r="C31" s="252"/>
      <c r="D31" s="426"/>
      <c r="E31" s="426"/>
      <c r="F31" s="464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</row>
    <row r="32" spans="1:28" ht="12.75" customHeight="1" x14ac:dyDescent="0.3">
      <c r="A32" s="253"/>
      <c r="B32" s="255" t="str">
        <f>I.!B32</f>
        <v>1.5.5</v>
      </c>
      <c r="C32" s="257" t="str">
        <f>I.!C32</f>
        <v>Akčný plán energetického rozvoja</v>
      </c>
      <c r="D32" s="425">
        <f>XII.!Q32</f>
        <v>38000</v>
      </c>
      <c r="E32" s="425">
        <f>I.!Q32</f>
        <v>40000</v>
      </c>
      <c r="F32" s="464">
        <f>I.!$Q33</f>
        <v>0</v>
      </c>
      <c r="G32" s="411">
        <f>H32-F32</f>
        <v>0</v>
      </c>
      <c r="H32" s="411">
        <f>II.!$Q33</f>
        <v>0</v>
      </c>
      <c r="I32" s="411">
        <f>J32-H32</f>
        <v>0</v>
      </c>
      <c r="J32" s="411">
        <f>III.!$Q33</f>
        <v>0</v>
      </c>
      <c r="K32" s="411">
        <f>L32-J32</f>
        <v>0</v>
      </c>
      <c r="L32" s="411">
        <f>IV.!$Q33</f>
        <v>0</v>
      </c>
      <c r="M32" s="411">
        <f>N32-L32</f>
        <v>0</v>
      </c>
      <c r="N32" s="411">
        <f>V.!$Q33</f>
        <v>0</v>
      </c>
      <c r="O32" s="411">
        <f>P32-N32</f>
        <v>0</v>
      </c>
      <c r="P32" s="411">
        <f>VI.!$Q33</f>
        <v>0</v>
      </c>
      <c r="Q32" s="411">
        <f>R32-P32</f>
        <v>0</v>
      </c>
      <c r="R32" s="411">
        <f>VII.!$Q33</f>
        <v>0</v>
      </c>
      <c r="S32" s="411">
        <f>T32-R32</f>
        <v>0</v>
      </c>
      <c r="T32" s="411">
        <f>VIII.!$Q33</f>
        <v>0</v>
      </c>
      <c r="U32" s="411">
        <f>V32-T32</f>
        <v>0</v>
      </c>
      <c r="V32" s="411">
        <f>IX.!$Q33</f>
        <v>0</v>
      </c>
      <c r="W32" s="411">
        <f>X32-V32</f>
        <v>0</v>
      </c>
      <c r="X32" s="411">
        <f>X.!$Q33</f>
        <v>0</v>
      </c>
      <c r="Y32" s="411">
        <f>Z32-X32</f>
        <v>0</v>
      </c>
      <c r="Z32" s="411">
        <f>XI.!$Q33</f>
        <v>0</v>
      </c>
      <c r="AA32" s="411">
        <f>AB32-Z32</f>
        <v>0</v>
      </c>
      <c r="AB32" s="411">
        <f>XII.!$Q33</f>
        <v>0</v>
      </c>
    </row>
    <row r="33" spans="1:28" ht="13.5" customHeight="1" x14ac:dyDescent="0.3">
      <c r="A33" s="253"/>
      <c r="B33" s="255"/>
      <c r="C33" s="257"/>
      <c r="D33" s="426"/>
      <c r="E33" s="426"/>
      <c r="F33" s="464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</row>
    <row r="34" spans="1:28" ht="12.75" hidden="1" customHeight="1" x14ac:dyDescent="0.3">
      <c r="A34" s="253" t="str">
        <f>I.!A34</f>
        <v>1.6</v>
      </c>
      <c r="B34" s="255"/>
      <c r="C34" s="257" t="str">
        <f>I.!C34</f>
        <v>Územné plánovanie</v>
      </c>
      <c r="D34" s="425">
        <f>XII.!Q34</f>
        <v>500</v>
      </c>
      <c r="E34" s="425">
        <f>I.!Q34</f>
        <v>0</v>
      </c>
      <c r="F34" s="464">
        <f>I.!$Q35</f>
        <v>0</v>
      </c>
      <c r="G34" s="411">
        <f>H34-F34</f>
        <v>0</v>
      </c>
      <c r="H34" s="411">
        <f>II.!$Q35</f>
        <v>0</v>
      </c>
      <c r="I34" s="411">
        <f>J34-H34</f>
        <v>0</v>
      </c>
      <c r="J34" s="411">
        <f>III.!$Q35</f>
        <v>0</v>
      </c>
      <c r="K34" s="411">
        <f>L34-J34</f>
        <v>0</v>
      </c>
      <c r="L34" s="411">
        <f>IV.!$Q35</f>
        <v>0</v>
      </c>
      <c r="M34" s="411">
        <f>N34-L34</f>
        <v>0</v>
      </c>
      <c r="N34" s="411">
        <f>V.!$Q35</f>
        <v>0</v>
      </c>
      <c r="O34" s="411">
        <f>P34-N34</f>
        <v>0</v>
      </c>
      <c r="P34" s="411">
        <f>VI.!$Q35</f>
        <v>0</v>
      </c>
      <c r="Q34" s="411">
        <f>R34-P34</f>
        <v>0</v>
      </c>
      <c r="R34" s="411">
        <f>VII.!$Q35</f>
        <v>0</v>
      </c>
      <c r="S34" s="411">
        <f>T34-R34</f>
        <v>0</v>
      </c>
      <c r="T34" s="411">
        <f>VIII.!$Q35</f>
        <v>0</v>
      </c>
      <c r="U34" s="411">
        <f>V34-T34</f>
        <v>0</v>
      </c>
      <c r="V34" s="411">
        <f>IX.!$Q35</f>
        <v>0</v>
      </c>
      <c r="W34" s="411">
        <f>X34-V34</f>
        <v>0</v>
      </c>
      <c r="X34" s="411">
        <f>X.!$Q35</f>
        <v>0</v>
      </c>
      <c r="Y34" s="411">
        <f>Z34-X34</f>
        <v>400</v>
      </c>
      <c r="Z34" s="411">
        <f>XI.!$Q35</f>
        <v>400</v>
      </c>
      <c r="AA34" s="411">
        <f>AB34-Z34</f>
        <v>-400</v>
      </c>
      <c r="AB34" s="411">
        <f>XII.!$Q35</f>
        <v>0</v>
      </c>
    </row>
    <row r="35" spans="1:28" ht="13.5" hidden="1" customHeight="1" x14ac:dyDescent="0.3">
      <c r="A35" s="253"/>
      <c r="B35" s="255"/>
      <c r="C35" s="257"/>
      <c r="D35" s="426"/>
      <c r="E35" s="426"/>
      <c r="F35" s="464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</row>
    <row r="36" spans="1:28" ht="12.75" customHeight="1" x14ac:dyDescent="0.3">
      <c r="A36" s="253" t="str">
        <f>I.!A36</f>
        <v>1.7</v>
      </c>
      <c r="B36" s="255"/>
      <c r="C36" s="257" t="str">
        <f>I.!C36</f>
        <v>Daňová a rozpočtová politika mesta</v>
      </c>
      <c r="D36" s="425">
        <f>XII.!Q36</f>
        <v>3396</v>
      </c>
      <c r="E36" s="425">
        <f>I.!Q36</f>
        <v>3396</v>
      </c>
      <c r="F36" s="464">
        <f>I.!$Q37</f>
        <v>0</v>
      </c>
      <c r="G36" s="411">
        <f>H36-F36</f>
        <v>0</v>
      </c>
      <c r="H36" s="411">
        <f>II.!$Q37</f>
        <v>0</v>
      </c>
      <c r="I36" s="411">
        <f>J36-H36</f>
        <v>0</v>
      </c>
      <c r="J36" s="411">
        <f>III.!$Q37</f>
        <v>0</v>
      </c>
      <c r="K36" s="411">
        <f>L36-J36</f>
        <v>2196</v>
      </c>
      <c r="L36" s="411">
        <f>IV.!$Q37</f>
        <v>2196</v>
      </c>
      <c r="M36" s="411">
        <f>N36-L36</f>
        <v>0</v>
      </c>
      <c r="N36" s="411">
        <f>V.!$Q37</f>
        <v>2196</v>
      </c>
      <c r="O36" s="411">
        <f>P36-N36</f>
        <v>0</v>
      </c>
      <c r="P36" s="411">
        <f>VI.!$Q37</f>
        <v>2196</v>
      </c>
      <c r="Q36" s="411">
        <f>R36-P36</f>
        <v>0</v>
      </c>
      <c r="R36" s="411">
        <f>VII.!$Q37</f>
        <v>2196</v>
      </c>
      <c r="S36" s="411">
        <f>T36-R36</f>
        <v>1200</v>
      </c>
      <c r="T36" s="411">
        <f>VIII.!$Q37</f>
        <v>3396</v>
      </c>
      <c r="U36" s="411">
        <f>V36-T36</f>
        <v>0</v>
      </c>
      <c r="V36" s="411">
        <f>IX.!$Q37</f>
        <v>3396</v>
      </c>
      <c r="W36" s="411">
        <f>X36-V36</f>
        <v>0</v>
      </c>
      <c r="X36" s="411">
        <f>X.!$Q37</f>
        <v>3396</v>
      </c>
      <c r="Y36" s="411">
        <f>Z36-X36</f>
        <v>0</v>
      </c>
      <c r="Z36" s="411">
        <f>XI.!$Q37</f>
        <v>3396</v>
      </c>
      <c r="AA36" s="411">
        <f>AB36-Z36</f>
        <v>-3396</v>
      </c>
      <c r="AB36" s="411">
        <f>XII.!$Q37</f>
        <v>0</v>
      </c>
    </row>
    <row r="37" spans="1:28" ht="13.5" customHeight="1" thickBot="1" x14ac:dyDescent="0.35">
      <c r="A37" s="254"/>
      <c r="B37" s="256"/>
      <c r="C37" s="257"/>
      <c r="D37" s="463"/>
      <c r="E37" s="463"/>
      <c r="F37" s="465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</row>
    <row r="38" spans="1:28" s="82" customFormat="1" ht="14.4" thickBot="1" x14ac:dyDescent="0.35">
      <c r="A38" s="69"/>
      <c r="B38" s="69"/>
      <c r="C38" s="47"/>
      <c r="D38" s="79"/>
      <c r="E38" s="79"/>
      <c r="F38" s="80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s="78" customFormat="1" ht="14.4" x14ac:dyDescent="0.3">
      <c r="A39" s="275" t="str">
        <f>I.!A39</f>
        <v>2.</v>
      </c>
      <c r="B39" s="276">
        <f>I.!B39</f>
        <v>0</v>
      </c>
      <c r="C39" s="265" t="str">
        <f>I.!C39</f>
        <v>Propagácia a marketing</v>
      </c>
      <c r="D39" s="435">
        <f>XII.!Q39</f>
        <v>14050</v>
      </c>
      <c r="E39" s="437">
        <f>I.!Q39</f>
        <v>13450</v>
      </c>
      <c r="F39" s="461">
        <f>I.!$Q40</f>
        <v>359.14</v>
      </c>
      <c r="G39" s="431">
        <f>H39-F39</f>
        <v>481.02</v>
      </c>
      <c r="H39" s="431">
        <f>II.!$Q40</f>
        <v>840.16</v>
      </c>
      <c r="I39" s="431">
        <f>J39-H39</f>
        <v>1251.83</v>
      </c>
      <c r="J39" s="431">
        <f>III.!$Q40</f>
        <v>2091.9899999999998</v>
      </c>
      <c r="K39" s="431">
        <f>L39-J39</f>
        <v>428.52000000000044</v>
      </c>
      <c r="L39" s="431">
        <f>IV.!$Q40</f>
        <v>2520.5100000000002</v>
      </c>
      <c r="M39" s="431">
        <f>N39-L39</f>
        <v>2405.1299999999992</v>
      </c>
      <c r="N39" s="431">
        <f>V.!$Q40</f>
        <v>4925.6399999999994</v>
      </c>
      <c r="O39" s="431">
        <f>P39-N39</f>
        <v>679.78000000000065</v>
      </c>
      <c r="P39" s="431">
        <f>VI.!$Q40</f>
        <v>5605.42</v>
      </c>
      <c r="Q39" s="431">
        <f>R39-P39</f>
        <v>1873.6099999999997</v>
      </c>
      <c r="R39" s="431">
        <f>VII.!$Q40</f>
        <v>7479.03</v>
      </c>
      <c r="S39" s="431">
        <f>T39-R39</f>
        <v>437.18000000000029</v>
      </c>
      <c r="T39" s="431">
        <f>VIII.!$Q40</f>
        <v>7916.21</v>
      </c>
      <c r="U39" s="431">
        <f>V39-T39</f>
        <v>513.08999999999924</v>
      </c>
      <c r="V39" s="431">
        <f>IX.!$Q40</f>
        <v>8429.2999999999993</v>
      </c>
      <c r="W39" s="431">
        <f>X39-V39</f>
        <v>1567.8400000000001</v>
      </c>
      <c r="X39" s="431">
        <f>X.!$Q40</f>
        <v>9997.14</v>
      </c>
      <c r="Y39" s="431">
        <f>Z39-X39</f>
        <v>2035.119999999999</v>
      </c>
      <c r="Z39" s="431">
        <f>XI.!$Q40</f>
        <v>12032.259999999998</v>
      </c>
      <c r="AA39" s="431">
        <f>AB39-Z39</f>
        <v>-12032.259999999998</v>
      </c>
      <c r="AB39" s="431">
        <f>XII.!$Q40</f>
        <v>0</v>
      </c>
    </row>
    <row r="40" spans="1:28" s="78" customFormat="1" ht="15" thickBot="1" x14ac:dyDescent="0.35">
      <c r="A40" s="277"/>
      <c r="B40" s="278"/>
      <c r="C40" s="266"/>
      <c r="D40" s="436"/>
      <c r="E40" s="438"/>
      <c r="F40" s="46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</row>
    <row r="41" spans="1:28" x14ac:dyDescent="0.3">
      <c r="A41" s="248" t="str">
        <f>I.!A41</f>
        <v>2.1</v>
      </c>
      <c r="B41" s="250"/>
      <c r="C41" s="252" t="str">
        <f>I.!C41</f>
        <v>Propagácia a prezentácia mesta</v>
      </c>
      <c r="D41" s="426">
        <f>XII.!Q41</f>
        <v>3000</v>
      </c>
      <c r="E41" s="433">
        <f>I.!Q41</f>
        <v>3000</v>
      </c>
      <c r="F41" s="428">
        <f>I.!$Q42</f>
        <v>0</v>
      </c>
      <c r="G41" s="422">
        <f>H41-F41</f>
        <v>57.6</v>
      </c>
      <c r="H41" s="422">
        <f>II.!$Q42</f>
        <v>57.6</v>
      </c>
      <c r="I41" s="422">
        <f>J41-H41</f>
        <v>100</v>
      </c>
      <c r="J41" s="422">
        <f>III.!$Q42</f>
        <v>157.6</v>
      </c>
      <c r="K41" s="422">
        <f>L41-J41</f>
        <v>0</v>
      </c>
      <c r="L41" s="422">
        <f>IV.!$Q42</f>
        <v>157.6</v>
      </c>
      <c r="M41" s="422">
        <f>N41-L41</f>
        <v>901.04000000000008</v>
      </c>
      <c r="N41" s="422">
        <f>V.!$Q42</f>
        <v>1058.6400000000001</v>
      </c>
      <c r="O41" s="422">
        <f>P41-N41</f>
        <v>285.55999999999995</v>
      </c>
      <c r="P41" s="422">
        <f>VI.!$Q42</f>
        <v>1344.2</v>
      </c>
      <c r="Q41" s="422">
        <f>R41-P41</f>
        <v>0</v>
      </c>
      <c r="R41" s="422">
        <f>VII.!$Q42</f>
        <v>1344.2</v>
      </c>
      <c r="S41" s="422">
        <f>T41-R41</f>
        <v>46.799999999999955</v>
      </c>
      <c r="T41" s="422">
        <f>VIII.!$Q42</f>
        <v>1391</v>
      </c>
      <c r="U41" s="422">
        <f>V41-T41</f>
        <v>298.86999999999989</v>
      </c>
      <c r="V41" s="422">
        <f>IX.!$Q42</f>
        <v>1689.87</v>
      </c>
      <c r="W41" s="422">
        <f>X41-V41</f>
        <v>102.99000000000001</v>
      </c>
      <c r="X41" s="422">
        <f>X.!$Q42</f>
        <v>1792.86</v>
      </c>
      <c r="Y41" s="422">
        <f>Z41-X41</f>
        <v>445.06000000000017</v>
      </c>
      <c r="Z41" s="422">
        <f>XI.!$Q42</f>
        <v>2237.92</v>
      </c>
      <c r="AA41" s="422">
        <f>AB41-Z41</f>
        <v>-2237.92</v>
      </c>
      <c r="AB41" s="422">
        <f>XII.!$Q42</f>
        <v>0</v>
      </c>
    </row>
    <row r="42" spans="1:28" x14ac:dyDescent="0.3">
      <c r="A42" s="253"/>
      <c r="B42" s="255"/>
      <c r="C42" s="257"/>
      <c r="D42" s="417"/>
      <c r="E42" s="413"/>
      <c r="F42" s="452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</row>
    <row r="43" spans="1:28" x14ac:dyDescent="0.3">
      <c r="A43" s="253" t="str">
        <f>I.!A43</f>
        <v>2.2</v>
      </c>
      <c r="B43" s="255"/>
      <c r="C43" s="257" t="str">
        <f>I.!C43</f>
        <v>Kronika mesta Nováky</v>
      </c>
      <c r="D43" s="417">
        <f>XII.!Q43</f>
        <v>1585</v>
      </c>
      <c r="E43" s="413">
        <f>I.!Q43</f>
        <v>1585</v>
      </c>
      <c r="F43" s="452">
        <f>I.!$Q44</f>
        <v>119.55</v>
      </c>
      <c r="G43" s="411">
        <f>H43-F43</f>
        <v>119.55</v>
      </c>
      <c r="H43" s="411">
        <f>II.!$Q44</f>
        <v>239.1</v>
      </c>
      <c r="I43" s="411">
        <f>J43-H43</f>
        <v>119.54999999999998</v>
      </c>
      <c r="J43" s="411">
        <f>III.!$Q44</f>
        <v>358.65</v>
      </c>
      <c r="K43" s="411">
        <f>L43-J43</f>
        <v>119.55000000000001</v>
      </c>
      <c r="L43" s="411">
        <f>IV.!$Q44</f>
        <v>478.2</v>
      </c>
      <c r="M43" s="411">
        <f>N43-L43</f>
        <v>119.55000000000001</v>
      </c>
      <c r="N43" s="411">
        <f>V.!$Q44</f>
        <v>597.75</v>
      </c>
      <c r="O43" s="411">
        <f>P43-N43</f>
        <v>119.54999999999995</v>
      </c>
      <c r="P43" s="411">
        <f>VI.!$Q44</f>
        <v>717.3</v>
      </c>
      <c r="Q43" s="411">
        <f>R43-P43</f>
        <v>123.24000000000012</v>
      </c>
      <c r="R43" s="411">
        <f>VII.!$Q44</f>
        <v>840.54000000000008</v>
      </c>
      <c r="S43" s="411">
        <f>T43-R43</f>
        <v>119.54999999999995</v>
      </c>
      <c r="T43" s="411">
        <f>VIII.!$Q44</f>
        <v>960.09</v>
      </c>
      <c r="U43" s="411">
        <f>V43-T43</f>
        <v>119.55000000000007</v>
      </c>
      <c r="V43" s="411">
        <f>IX.!$Q44</f>
        <v>1079.6400000000001</v>
      </c>
      <c r="W43" s="411">
        <f>X43-V43</f>
        <v>119.54999999999995</v>
      </c>
      <c r="X43" s="411">
        <f>X.!$Q44</f>
        <v>1199.19</v>
      </c>
      <c r="Y43" s="411">
        <f>Z43-X43</f>
        <v>119.54999999999995</v>
      </c>
      <c r="Z43" s="411">
        <f>XI.!$Q44</f>
        <v>1318.74</v>
      </c>
      <c r="AA43" s="411">
        <f>AB43-Z43</f>
        <v>-1318.74</v>
      </c>
      <c r="AB43" s="411">
        <f>XII.!$Q44</f>
        <v>0</v>
      </c>
    </row>
    <row r="44" spans="1:28" x14ac:dyDescent="0.3">
      <c r="A44" s="253"/>
      <c r="B44" s="255"/>
      <c r="C44" s="257"/>
      <c r="D44" s="417"/>
      <c r="E44" s="413"/>
      <c r="F44" s="452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</row>
    <row r="45" spans="1:28" hidden="1" x14ac:dyDescent="0.3">
      <c r="A45" s="253"/>
      <c r="B45" s="255" t="str">
        <f>I.!B45</f>
        <v>2.2.1</v>
      </c>
      <c r="C45" s="257" t="str">
        <f>I.!C45</f>
        <v xml:space="preserve">Kronika  </v>
      </c>
      <c r="D45" s="417">
        <f>XII.!Q45</f>
        <v>0</v>
      </c>
      <c r="E45" s="413">
        <f>I.!Q45</f>
        <v>0</v>
      </c>
      <c r="F45" s="452">
        <f>I.!$Q46</f>
        <v>0</v>
      </c>
      <c r="G45" s="411">
        <f>H45-F45</f>
        <v>0</v>
      </c>
      <c r="H45" s="411">
        <f>II.!$Q46</f>
        <v>0</v>
      </c>
      <c r="I45" s="411">
        <f>J45-H45</f>
        <v>0</v>
      </c>
      <c r="J45" s="411">
        <f>III.!$Q46</f>
        <v>0</v>
      </c>
      <c r="K45" s="411">
        <f>L45-J45</f>
        <v>0</v>
      </c>
      <c r="L45" s="411">
        <f>IV.!$Q46</f>
        <v>0</v>
      </c>
      <c r="M45" s="411">
        <f>N45-L45</f>
        <v>0</v>
      </c>
      <c r="N45" s="411">
        <f>V.!$Q46</f>
        <v>0</v>
      </c>
      <c r="O45" s="411">
        <f>P45-N45</f>
        <v>0</v>
      </c>
      <c r="P45" s="411">
        <f>VI.!$Q46</f>
        <v>0</v>
      </c>
      <c r="Q45" s="411">
        <f>R45-P45</f>
        <v>0</v>
      </c>
      <c r="R45" s="411">
        <f>VII.!$Q46</f>
        <v>0</v>
      </c>
      <c r="S45" s="411">
        <f>T45-R45</f>
        <v>0</v>
      </c>
      <c r="T45" s="411">
        <f>VIII.!$Q46</f>
        <v>0</v>
      </c>
      <c r="U45" s="411">
        <f>V45-T45</f>
        <v>0</v>
      </c>
      <c r="V45" s="411">
        <f>IX.!$Q46</f>
        <v>0</v>
      </c>
      <c r="W45" s="411">
        <f>X45-V45</f>
        <v>0</v>
      </c>
      <c r="X45" s="411">
        <f>X.!$Q46</f>
        <v>0</v>
      </c>
      <c r="Y45" s="411">
        <f>Z45-X45</f>
        <v>0</v>
      </c>
      <c r="Z45" s="411">
        <f>XI.!$Q46</f>
        <v>0</v>
      </c>
      <c r="AA45" s="411">
        <f>AB45-Z45</f>
        <v>0</v>
      </c>
      <c r="AB45" s="411">
        <f>XII.!$Q46</f>
        <v>0</v>
      </c>
    </row>
    <row r="46" spans="1:28" hidden="1" x14ac:dyDescent="0.3">
      <c r="A46" s="253"/>
      <c r="B46" s="255"/>
      <c r="C46" s="257"/>
      <c r="D46" s="417"/>
      <c r="E46" s="413"/>
      <c r="F46" s="452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A46" s="411"/>
      <c r="AB46" s="411"/>
    </row>
    <row r="47" spans="1:28" hidden="1" x14ac:dyDescent="0.3">
      <c r="A47" s="253"/>
      <c r="B47" s="255" t="str">
        <f>I.!B47</f>
        <v>2.2.2</v>
      </c>
      <c r="C47" s="257" t="str">
        <f>I.!C47</f>
        <v>Monografia mesta</v>
      </c>
      <c r="D47" s="417">
        <f>XII.!Q47</f>
        <v>0</v>
      </c>
      <c r="E47" s="413">
        <f>I.!Q47</f>
        <v>0</v>
      </c>
      <c r="F47" s="452">
        <f>I.!$Q48</f>
        <v>0</v>
      </c>
      <c r="G47" s="411">
        <f>H47-F47</f>
        <v>0</v>
      </c>
      <c r="H47" s="411">
        <f>II.!$Q48</f>
        <v>0</v>
      </c>
      <c r="I47" s="411">
        <f>J47-H47</f>
        <v>0</v>
      </c>
      <c r="J47" s="411">
        <f>III.!$Q48</f>
        <v>0</v>
      </c>
      <c r="K47" s="411">
        <f>L47-J47</f>
        <v>0</v>
      </c>
      <c r="L47" s="411">
        <f>IV.!$Q48</f>
        <v>0</v>
      </c>
      <c r="M47" s="411">
        <f>N47-L47</f>
        <v>0</v>
      </c>
      <c r="N47" s="411">
        <f>V.!$Q48</f>
        <v>0</v>
      </c>
      <c r="O47" s="411">
        <f>P47-N47</f>
        <v>0</v>
      </c>
      <c r="P47" s="411">
        <f>VI.!$Q48</f>
        <v>0</v>
      </c>
      <c r="Q47" s="411">
        <f>R47-P47</f>
        <v>0</v>
      </c>
      <c r="R47" s="411">
        <f>VII.!$Q48</f>
        <v>0</v>
      </c>
      <c r="S47" s="411">
        <f>T47-R47</f>
        <v>0</v>
      </c>
      <c r="T47" s="411">
        <f>VIII.!$Q48</f>
        <v>0</v>
      </c>
      <c r="U47" s="411">
        <f>V47-T47</f>
        <v>0</v>
      </c>
      <c r="V47" s="411">
        <f>IX.!$Q48</f>
        <v>0</v>
      </c>
      <c r="W47" s="411">
        <f>X47-V47</f>
        <v>0</v>
      </c>
      <c r="X47" s="411">
        <f>X.!$Q48</f>
        <v>0</v>
      </c>
      <c r="Y47" s="411">
        <f>Z47-X47</f>
        <v>0</v>
      </c>
      <c r="Z47" s="411">
        <f>XI.!$Q48</f>
        <v>0</v>
      </c>
      <c r="AA47" s="411">
        <f>AB47-Z47</f>
        <v>0</v>
      </c>
      <c r="AB47" s="411">
        <f>XII.!$Q48</f>
        <v>0</v>
      </c>
    </row>
    <row r="48" spans="1:28" hidden="1" x14ac:dyDescent="0.3">
      <c r="A48" s="253"/>
      <c r="B48" s="255"/>
      <c r="C48" s="257"/>
      <c r="D48" s="417"/>
      <c r="E48" s="413"/>
      <c r="F48" s="452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</row>
    <row r="49" spans="1:30" ht="14.4" x14ac:dyDescent="0.3">
      <c r="A49" s="253" t="str">
        <f>I.!A49</f>
        <v>2.3</v>
      </c>
      <c r="B49" s="255"/>
      <c r="C49" s="257" t="str">
        <f>I.!C49</f>
        <v>Mestský rozhlas - všeobecné služby</v>
      </c>
      <c r="D49" s="417">
        <f>XII.!Q49</f>
        <v>265</v>
      </c>
      <c r="E49" s="413">
        <f>I.!Q49</f>
        <v>265</v>
      </c>
      <c r="F49" s="452">
        <f>I.!$Q50</f>
        <v>0</v>
      </c>
      <c r="G49" s="411">
        <f>H49-F49</f>
        <v>25.2</v>
      </c>
      <c r="H49" s="411">
        <f>II.!$Q50</f>
        <v>25.2</v>
      </c>
      <c r="I49" s="411">
        <f>J49-H49</f>
        <v>0</v>
      </c>
      <c r="J49" s="411">
        <f>III.!$Q50</f>
        <v>25.2</v>
      </c>
      <c r="K49" s="411">
        <f>L49-J49</f>
        <v>38.5</v>
      </c>
      <c r="L49" s="411">
        <f>IV.!$Q50</f>
        <v>63.7</v>
      </c>
      <c r="M49" s="411">
        <f>N49-L49</f>
        <v>0</v>
      </c>
      <c r="N49" s="411">
        <f>V.!$Q50</f>
        <v>63.7</v>
      </c>
      <c r="O49" s="411">
        <f>P49-N49</f>
        <v>0</v>
      </c>
      <c r="P49" s="411">
        <f>VI.!$Q50</f>
        <v>63.7</v>
      </c>
      <c r="Q49" s="411">
        <f>R49-P49</f>
        <v>0</v>
      </c>
      <c r="R49" s="411">
        <f>VII.!$Q50</f>
        <v>63.7</v>
      </c>
      <c r="S49" s="411">
        <f>T49-R49</f>
        <v>0</v>
      </c>
      <c r="T49" s="411">
        <f>VIII.!$Q50</f>
        <v>63.7</v>
      </c>
      <c r="U49" s="411">
        <f>V49-T49</f>
        <v>0</v>
      </c>
      <c r="V49" s="411">
        <f>IX.!$Q50</f>
        <v>63.7</v>
      </c>
      <c r="W49" s="411">
        <f>X49-V49</f>
        <v>0</v>
      </c>
      <c r="X49" s="411">
        <f>X.!$Q50</f>
        <v>63.7</v>
      </c>
      <c r="Y49" s="411">
        <f>Z49-X49</f>
        <v>0</v>
      </c>
      <c r="Z49" s="411">
        <f>XI.!$Q50</f>
        <v>63.7</v>
      </c>
      <c r="AA49" s="411">
        <f>AB49-Z49</f>
        <v>-63.7</v>
      </c>
      <c r="AB49" s="411">
        <f>XII.!$Q50</f>
        <v>0</v>
      </c>
      <c r="AC49" s="72"/>
      <c r="AD49" s="72"/>
    </row>
    <row r="50" spans="1:30" ht="14.4" x14ac:dyDescent="0.3">
      <c r="A50" s="253"/>
      <c r="B50" s="255"/>
      <c r="C50" s="257"/>
      <c r="D50" s="417"/>
      <c r="E50" s="413"/>
      <c r="F50" s="452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72"/>
      <c r="AD50" s="72"/>
    </row>
    <row r="51" spans="1:30" x14ac:dyDescent="0.3">
      <c r="A51" s="253" t="str">
        <f>I.!A51</f>
        <v>2.3</v>
      </c>
      <c r="B51" s="255"/>
      <c r="C51" s="257" t="str">
        <f>I.!C51</f>
        <v>Mestský rozhlas - údržba</v>
      </c>
      <c r="D51" s="417">
        <f>XII.!Q51</f>
        <v>5500</v>
      </c>
      <c r="E51" s="413">
        <f>I.!Q51</f>
        <v>3000</v>
      </c>
      <c r="F51" s="452">
        <f>I.!$Q52</f>
        <v>159.91999999999999</v>
      </c>
      <c r="G51" s="411">
        <f>H51-F51</f>
        <v>0</v>
      </c>
      <c r="H51" s="411">
        <f>II.!$Q52</f>
        <v>159.91999999999999</v>
      </c>
      <c r="I51" s="411">
        <f>J51-H51</f>
        <v>698.81000000000006</v>
      </c>
      <c r="J51" s="411">
        <f>III.!$Q52</f>
        <v>858.73</v>
      </c>
      <c r="K51" s="411">
        <f>L51-J51</f>
        <v>0</v>
      </c>
      <c r="L51" s="411">
        <f>IV.!$Q52</f>
        <v>858.73</v>
      </c>
      <c r="M51" s="411">
        <f>N51-L51</f>
        <v>1187.6299999999999</v>
      </c>
      <c r="N51" s="411">
        <f>V.!$Q52</f>
        <v>2046.36</v>
      </c>
      <c r="O51" s="411">
        <f>P51-N51</f>
        <v>0</v>
      </c>
      <c r="P51" s="411">
        <f>VI.!$Q52</f>
        <v>2046.36</v>
      </c>
      <c r="Q51" s="411">
        <f>R51-P51</f>
        <v>1297.6099999999999</v>
      </c>
      <c r="R51" s="411">
        <f>VII.!$Q52</f>
        <v>3343.97</v>
      </c>
      <c r="S51" s="411">
        <f>T51-R51</f>
        <v>176.16000000000031</v>
      </c>
      <c r="T51" s="411">
        <f>VIII.!$Q52</f>
        <v>3520.13</v>
      </c>
      <c r="U51" s="411">
        <f>V51-T51</f>
        <v>0</v>
      </c>
      <c r="V51" s="411">
        <f>IX.!$Q52</f>
        <v>3520.13</v>
      </c>
      <c r="W51" s="411">
        <f>X51-V51</f>
        <v>1130.6300000000001</v>
      </c>
      <c r="X51" s="411">
        <f>X.!$Q52</f>
        <v>4650.76</v>
      </c>
      <c r="Y51" s="411">
        <f>Z51-X51</f>
        <v>245.21999999999935</v>
      </c>
      <c r="Z51" s="411">
        <f>XI.!$Q52</f>
        <v>4895.9799999999996</v>
      </c>
      <c r="AA51" s="411">
        <f>AB51-Z51</f>
        <v>-4895.9799999999996</v>
      </c>
      <c r="AB51" s="411">
        <f>XII.!$Q52</f>
        <v>0</v>
      </c>
    </row>
    <row r="52" spans="1:30" x14ac:dyDescent="0.3">
      <c r="A52" s="253"/>
      <c r="B52" s="255"/>
      <c r="C52" s="257"/>
      <c r="D52" s="417"/>
      <c r="E52" s="413"/>
      <c r="F52" s="452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</row>
    <row r="53" spans="1:30" x14ac:dyDescent="0.3">
      <c r="A53" s="253" t="str">
        <f>I.!A53</f>
        <v>2.4</v>
      </c>
      <c r="B53" s="255"/>
      <c r="C53" s="257" t="str">
        <f>I.!C53</f>
        <v>Internetová komunikácia</v>
      </c>
      <c r="D53" s="417">
        <f>XII.!Q53</f>
        <v>3600</v>
      </c>
      <c r="E53" s="413">
        <f>I.!Q53</f>
        <v>3000</v>
      </c>
      <c r="F53" s="452">
        <f>I.!$Q54</f>
        <v>79.67</v>
      </c>
      <c r="G53" s="411">
        <f>H53-F53</f>
        <v>278.66999999999996</v>
      </c>
      <c r="H53" s="411">
        <f>II.!$Q54</f>
        <v>358.34</v>
      </c>
      <c r="I53" s="411">
        <f>J53-H53</f>
        <v>333.46999999999997</v>
      </c>
      <c r="J53" s="411">
        <f>III.!$Q54</f>
        <v>691.81</v>
      </c>
      <c r="K53" s="411">
        <f>L53-J53</f>
        <v>270.47000000000003</v>
      </c>
      <c r="L53" s="411">
        <f>IV.!$Q54</f>
        <v>962.28</v>
      </c>
      <c r="M53" s="411">
        <f>N53-L53</f>
        <v>196.91000000000008</v>
      </c>
      <c r="N53" s="411">
        <f>V.!$Q54</f>
        <v>1159.19</v>
      </c>
      <c r="O53" s="411">
        <f>P53-N53</f>
        <v>274.66999999999985</v>
      </c>
      <c r="P53" s="411">
        <f>VI.!$Q54</f>
        <v>1433.86</v>
      </c>
      <c r="Q53" s="411">
        <f>R53-P53</f>
        <v>452.76</v>
      </c>
      <c r="R53" s="411">
        <f>VII.!$Q54</f>
        <v>1886.62</v>
      </c>
      <c r="S53" s="411">
        <f>T53-R53</f>
        <v>94.670000000000073</v>
      </c>
      <c r="T53" s="411">
        <f>VIII.!$Q54</f>
        <v>1981.29</v>
      </c>
      <c r="U53" s="411">
        <f>V53-T53</f>
        <v>94.670000000000073</v>
      </c>
      <c r="V53" s="411">
        <f>IX.!$Q54</f>
        <v>2075.96</v>
      </c>
      <c r="W53" s="411">
        <f>X53-V53</f>
        <v>214.67000000000007</v>
      </c>
      <c r="X53" s="411">
        <f>X.!$Q54</f>
        <v>2290.63</v>
      </c>
      <c r="Y53" s="411">
        <f>Z53-X53</f>
        <v>1225.29</v>
      </c>
      <c r="Z53" s="411">
        <f>XI.!$Q54</f>
        <v>3515.92</v>
      </c>
      <c r="AA53" s="411">
        <f>AB53-Z53</f>
        <v>-3515.92</v>
      </c>
      <c r="AB53" s="411">
        <f>XII.!$Q54</f>
        <v>0</v>
      </c>
    </row>
    <row r="54" spans="1:30" x14ac:dyDescent="0.3">
      <c r="A54" s="253"/>
      <c r="B54" s="255"/>
      <c r="C54" s="257"/>
      <c r="D54" s="417"/>
      <c r="E54" s="413"/>
      <c r="F54" s="452"/>
      <c r="G54" s="411"/>
      <c r="H54" s="411"/>
      <c r="I54" s="411"/>
      <c r="J54" s="411"/>
      <c r="K54" s="411"/>
      <c r="L54" s="411"/>
      <c r="M54" s="411"/>
      <c r="N54" s="411"/>
      <c r="O54" s="411"/>
      <c r="P54" s="411"/>
      <c r="Q54" s="411"/>
      <c r="R54" s="411"/>
      <c r="S54" s="411"/>
      <c r="T54" s="411"/>
      <c r="U54" s="411"/>
      <c r="V54" s="411"/>
      <c r="W54" s="411"/>
      <c r="X54" s="411"/>
      <c r="Y54" s="411"/>
      <c r="Z54" s="411"/>
      <c r="AA54" s="411"/>
      <c r="AB54" s="411"/>
    </row>
    <row r="55" spans="1:30" x14ac:dyDescent="0.3">
      <c r="A55" s="253" t="str">
        <f>I.!A55</f>
        <v>2.5</v>
      </c>
      <c r="B55" s="255"/>
      <c r="C55" s="257" t="str">
        <f>I.!C55</f>
        <v>Mestské vysielanie a videotext</v>
      </c>
      <c r="D55" s="417">
        <f>XII.!Q55</f>
        <v>100</v>
      </c>
      <c r="E55" s="413">
        <f>I.!Q55</f>
        <v>2600</v>
      </c>
      <c r="F55" s="452">
        <f>I.!$Q56</f>
        <v>0</v>
      </c>
      <c r="G55" s="411">
        <f>H55-F55</f>
        <v>0</v>
      </c>
      <c r="H55" s="411">
        <f>II.!$Q56</f>
        <v>0</v>
      </c>
      <c r="I55" s="411">
        <f>J55-H55</f>
        <v>0</v>
      </c>
      <c r="J55" s="411">
        <f>III.!$Q56</f>
        <v>0</v>
      </c>
      <c r="K55" s="411">
        <f>L55-J55</f>
        <v>0</v>
      </c>
      <c r="L55" s="411">
        <f>IV.!$Q56</f>
        <v>0</v>
      </c>
      <c r="M55" s="411">
        <f>N55-L55</f>
        <v>0</v>
      </c>
      <c r="N55" s="411">
        <f>V.!$Q56</f>
        <v>0</v>
      </c>
      <c r="O55" s="411">
        <f>P55-N55</f>
        <v>0</v>
      </c>
      <c r="P55" s="411">
        <f>VI.!$Q56</f>
        <v>0</v>
      </c>
      <c r="Q55" s="411">
        <f>R55-P55</f>
        <v>0</v>
      </c>
      <c r="R55" s="411">
        <f>VII.!$Q56</f>
        <v>0</v>
      </c>
      <c r="S55" s="411">
        <f>T55-R55</f>
        <v>0</v>
      </c>
      <c r="T55" s="411">
        <f>VIII.!$Q56</f>
        <v>0</v>
      </c>
      <c r="U55" s="411">
        <f>V55-T55</f>
        <v>0</v>
      </c>
      <c r="V55" s="411">
        <f>IX.!$Q56</f>
        <v>0</v>
      </c>
      <c r="W55" s="411">
        <f>X55-V55</f>
        <v>0</v>
      </c>
      <c r="X55" s="411">
        <f>X.!$Q56</f>
        <v>0</v>
      </c>
      <c r="Y55" s="411">
        <f>Z55-X55</f>
        <v>0</v>
      </c>
      <c r="Z55" s="411">
        <f>XI.!$Q56</f>
        <v>0</v>
      </c>
      <c r="AA55" s="411">
        <f>AB55-Z55</f>
        <v>0</v>
      </c>
      <c r="AB55" s="411">
        <f>XII.!$Q56</f>
        <v>0</v>
      </c>
    </row>
    <row r="56" spans="1:30" ht="14.4" thickBot="1" x14ac:dyDescent="0.35">
      <c r="A56" s="254"/>
      <c r="B56" s="256"/>
      <c r="C56" s="258"/>
      <c r="D56" s="418"/>
      <c r="E56" s="414"/>
      <c r="F56" s="460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</row>
    <row r="57" spans="1:30" s="82" customFormat="1" ht="14.4" thickBot="1" x14ac:dyDescent="0.35">
      <c r="A57" s="69"/>
      <c r="B57" s="69"/>
      <c r="C57" s="47"/>
      <c r="D57" s="79"/>
      <c r="E57" s="79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30" s="78" customFormat="1" ht="14.4" x14ac:dyDescent="0.3">
      <c r="A58" s="275" t="str">
        <f>I.!A58</f>
        <v>3.</v>
      </c>
      <c r="B58" s="276">
        <f>I.!B58</f>
        <v>0</v>
      </c>
      <c r="C58" s="265" t="str">
        <f>I.!C58</f>
        <v>Interné služby mesta</v>
      </c>
      <c r="D58" s="435">
        <f>XII.!Q58</f>
        <v>73164</v>
      </c>
      <c r="E58" s="456">
        <f>I.!Q58</f>
        <v>75872</v>
      </c>
      <c r="F58" s="458">
        <f>I.!$Q59</f>
        <v>5161.25</v>
      </c>
      <c r="G58" s="454">
        <f>H58-F58</f>
        <v>5347.5199999999986</v>
      </c>
      <c r="H58" s="431">
        <f>II.!$Q59</f>
        <v>10508.769999999999</v>
      </c>
      <c r="I58" s="454">
        <f>J58-H58</f>
        <v>3362.7800000000025</v>
      </c>
      <c r="J58" s="431">
        <f>III.!$Q59</f>
        <v>13871.550000000001</v>
      </c>
      <c r="K58" s="454">
        <f>L58-J58</f>
        <v>5302.6600000000017</v>
      </c>
      <c r="L58" s="431">
        <f>IV.!$Q59</f>
        <v>19174.210000000003</v>
      </c>
      <c r="M58" s="454">
        <f>N58-L58</f>
        <v>8935.6700000000019</v>
      </c>
      <c r="N58" s="431">
        <f>V.!$Q59</f>
        <v>28109.880000000005</v>
      </c>
      <c r="O58" s="431">
        <f>P58-N58</f>
        <v>4256.0299999999952</v>
      </c>
      <c r="P58" s="431">
        <f>VI.!$Q59</f>
        <v>32365.91</v>
      </c>
      <c r="Q58" s="431">
        <f>R58-P58</f>
        <v>3105.3999999999978</v>
      </c>
      <c r="R58" s="431">
        <f>VII.!$Q59</f>
        <v>35471.31</v>
      </c>
      <c r="S58" s="431">
        <f>T58-R58</f>
        <v>8373.1299999999974</v>
      </c>
      <c r="T58" s="431">
        <f>VIII.!$Q59</f>
        <v>43844.439999999995</v>
      </c>
      <c r="U58" s="431">
        <f>V58-T58</f>
        <v>3088.3900000000067</v>
      </c>
      <c r="V58" s="431">
        <f>IX.!$Q59</f>
        <v>46932.83</v>
      </c>
      <c r="W58" s="431">
        <f>X58-V58</f>
        <v>3736.5600000000049</v>
      </c>
      <c r="X58" s="431">
        <f>X.!$Q59</f>
        <v>50669.390000000007</v>
      </c>
      <c r="Y58" s="431">
        <f>Z58-X58</f>
        <v>12514.619999999988</v>
      </c>
      <c r="Z58" s="431">
        <f>XI.!$Q59</f>
        <v>63184.009999999995</v>
      </c>
      <c r="AA58" s="431">
        <f>AB58-Z58</f>
        <v>-63184.009999999995</v>
      </c>
      <c r="AB58" s="431">
        <f>XII.!$Q59</f>
        <v>0</v>
      </c>
    </row>
    <row r="59" spans="1:30" s="78" customFormat="1" ht="15" thickBot="1" x14ac:dyDescent="0.35">
      <c r="A59" s="277"/>
      <c r="B59" s="278"/>
      <c r="C59" s="266"/>
      <c r="D59" s="436"/>
      <c r="E59" s="457"/>
      <c r="F59" s="459"/>
      <c r="G59" s="455"/>
      <c r="H59" s="432"/>
      <c r="I59" s="455"/>
      <c r="J59" s="432"/>
      <c r="K59" s="455"/>
      <c r="L59" s="432"/>
      <c r="M59" s="455"/>
      <c r="N59" s="432"/>
      <c r="O59" s="432"/>
      <c r="P59" s="432"/>
      <c r="Q59" s="432"/>
      <c r="R59" s="432"/>
      <c r="S59" s="432"/>
      <c r="T59" s="432"/>
      <c r="U59" s="432"/>
      <c r="V59" s="432"/>
      <c r="W59" s="432"/>
      <c r="X59" s="432"/>
      <c r="Y59" s="432"/>
      <c r="Z59" s="432"/>
      <c r="AA59" s="432"/>
      <c r="AB59" s="432"/>
    </row>
    <row r="60" spans="1:30" s="9" customFormat="1" ht="12.75" customHeight="1" x14ac:dyDescent="0.3">
      <c r="A60" s="250" t="str">
        <f>I.!A60</f>
        <v>3.1</v>
      </c>
      <c r="B60" s="250"/>
      <c r="C60" s="252" t="str">
        <f>I.!C60</f>
        <v>Právne a zmluvné služby pre mesto</v>
      </c>
      <c r="D60" s="426">
        <f>XII.!Q60</f>
        <v>12500</v>
      </c>
      <c r="E60" s="453">
        <f>I.!Q60</f>
        <v>12500</v>
      </c>
      <c r="F60" s="452">
        <f>I.!$Q61</f>
        <v>1019.92</v>
      </c>
      <c r="G60" s="411">
        <f>H60-F60</f>
        <v>1019.92</v>
      </c>
      <c r="H60" s="422">
        <f>II.!$Q61</f>
        <v>2039.84</v>
      </c>
      <c r="I60" s="422">
        <f>J60-H60</f>
        <v>1019.9200000000003</v>
      </c>
      <c r="J60" s="422">
        <f>III.!$Q61</f>
        <v>3059.76</v>
      </c>
      <c r="K60" s="422">
        <f>L60-J60</f>
        <v>1019.9199999999996</v>
      </c>
      <c r="L60" s="422">
        <f>IV.!$Q61</f>
        <v>4079.68</v>
      </c>
      <c r="M60" s="422">
        <f>N60-L60</f>
        <v>1019.9200000000005</v>
      </c>
      <c r="N60" s="422">
        <f>V.!$Q61</f>
        <v>5099.6000000000004</v>
      </c>
      <c r="O60" s="422">
        <f>P60-N60</f>
        <v>1019.9200000000001</v>
      </c>
      <c r="P60" s="422">
        <f>VI.!$Q61</f>
        <v>6119.52</v>
      </c>
      <c r="Q60" s="422">
        <f>R60-P60</f>
        <v>1019.9199999999992</v>
      </c>
      <c r="R60" s="422">
        <f>VII.!$Q61</f>
        <v>7139.44</v>
      </c>
      <c r="S60" s="422">
        <f>T60-R60</f>
        <v>1019.9200000000001</v>
      </c>
      <c r="T60" s="422">
        <f>VIII.!$Q61</f>
        <v>8159.36</v>
      </c>
      <c r="U60" s="422">
        <f>V60-T60</f>
        <v>1019.920000000001</v>
      </c>
      <c r="V60" s="422">
        <f>IX.!$Q61</f>
        <v>9179.2800000000007</v>
      </c>
      <c r="W60" s="422">
        <f>X60-V60</f>
        <v>1019.9200000000001</v>
      </c>
      <c r="X60" s="422">
        <f>X.!$Q61</f>
        <v>10199.200000000001</v>
      </c>
      <c r="Y60" s="422">
        <f>Z60-X60</f>
        <v>2039.8400000000001</v>
      </c>
      <c r="Z60" s="422">
        <f>XI.!$Q61</f>
        <v>12239.04</v>
      </c>
      <c r="AA60" s="422">
        <f>AB60-Z60</f>
        <v>-12239.04</v>
      </c>
      <c r="AB60" s="422">
        <f>XII.!$Q61</f>
        <v>0</v>
      </c>
    </row>
    <row r="61" spans="1:30" s="9" customFormat="1" ht="13.5" customHeight="1" x14ac:dyDescent="0.3">
      <c r="A61" s="255"/>
      <c r="B61" s="255"/>
      <c r="C61" s="257"/>
      <c r="D61" s="417"/>
      <c r="E61" s="433"/>
      <c r="F61" s="452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1"/>
    </row>
    <row r="62" spans="1:30" s="9" customFormat="1" ht="12.75" customHeight="1" x14ac:dyDescent="0.3">
      <c r="A62" s="255" t="str">
        <f>I.!A62</f>
        <v>3.2</v>
      </c>
      <c r="B62" s="255"/>
      <c r="C62" s="257" t="str">
        <f>I.!C62</f>
        <v>Hospodárska správa, údržba a prevádzka budovy Msú a v. WC</v>
      </c>
      <c r="D62" s="417">
        <f>XII.!Q62</f>
        <v>25476</v>
      </c>
      <c r="E62" s="451">
        <f>I.!Q62</f>
        <v>27221</v>
      </c>
      <c r="F62" s="452">
        <f>I.!$Q63</f>
        <v>1879.63</v>
      </c>
      <c r="G62" s="411">
        <f>H62-F62</f>
        <v>1478.23</v>
      </c>
      <c r="H62" s="411">
        <f>II.!$Q63</f>
        <v>3357.86</v>
      </c>
      <c r="I62" s="411">
        <f>J62-H62</f>
        <v>1338.6299999999997</v>
      </c>
      <c r="J62" s="411">
        <f>III.!$Q63</f>
        <v>4696.49</v>
      </c>
      <c r="K62" s="411">
        <f>L62-J62</f>
        <v>3368.5</v>
      </c>
      <c r="L62" s="411">
        <f>IV.!$Q63</f>
        <v>8064.99</v>
      </c>
      <c r="M62" s="411">
        <f>N62-L62</f>
        <v>3971.1399999999994</v>
      </c>
      <c r="N62" s="411">
        <f>V.!$Q63</f>
        <v>12036.13</v>
      </c>
      <c r="O62" s="411">
        <f>P62-N62</f>
        <v>1646.0700000000015</v>
      </c>
      <c r="P62" s="411">
        <f>VI.!$Q63</f>
        <v>13682.2</v>
      </c>
      <c r="Q62" s="411">
        <f>R62-P62</f>
        <v>1054.4299999999985</v>
      </c>
      <c r="R62" s="411">
        <f>VII.!$Q63</f>
        <v>14736.63</v>
      </c>
      <c r="S62" s="411">
        <f>T62-R62</f>
        <v>1140.1600000000017</v>
      </c>
      <c r="T62" s="411">
        <f>VIII.!$Q63</f>
        <v>15876.79</v>
      </c>
      <c r="U62" s="411">
        <f>V62-T62</f>
        <v>1269.8199999999997</v>
      </c>
      <c r="V62" s="411">
        <f>IX.!$Q63</f>
        <v>17146.61</v>
      </c>
      <c r="W62" s="411">
        <f>X62-V62</f>
        <v>1708.2000000000007</v>
      </c>
      <c r="X62" s="411">
        <f>X.!$Q63</f>
        <v>18854.810000000001</v>
      </c>
      <c r="Y62" s="411">
        <f>Z62-X62</f>
        <v>4725.9599999999991</v>
      </c>
      <c r="Z62" s="411">
        <f>XI.!$Q63</f>
        <v>23580.77</v>
      </c>
      <c r="AA62" s="411">
        <f>AB62-Z62</f>
        <v>-23580.77</v>
      </c>
      <c r="AB62" s="411">
        <f>XII.!$Q63</f>
        <v>0</v>
      </c>
    </row>
    <row r="63" spans="1:30" s="9" customFormat="1" ht="13.5" customHeight="1" x14ac:dyDescent="0.3">
      <c r="A63" s="255"/>
      <c r="B63" s="255"/>
      <c r="C63" s="257"/>
      <c r="D63" s="417"/>
      <c r="E63" s="433"/>
      <c r="F63" s="452"/>
      <c r="G63" s="411"/>
      <c r="H63" s="411"/>
      <c r="I63" s="411"/>
      <c r="J63" s="411"/>
      <c r="K63" s="411"/>
      <c r="L63" s="411"/>
      <c r="M63" s="411"/>
      <c r="N63" s="411"/>
      <c r="O63" s="411"/>
      <c r="P63" s="411"/>
      <c r="Q63" s="411"/>
      <c r="R63" s="411"/>
      <c r="S63" s="411"/>
      <c r="T63" s="411"/>
      <c r="U63" s="411"/>
      <c r="V63" s="411"/>
      <c r="W63" s="411"/>
      <c r="X63" s="411"/>
      <c r="Y63" s="411"/>
      <c r="Z63" s="411"/>
      <c r="AA63" s="411"/>
      <c r="AB63" s="411"/>
    </row>
    <row r="64" spans="1:30" s="9" customFormat="1" ht="12.75" customHeight="1" x14ac:dyDescent="0.3">
      <c r="A64" s="255" t="str">
        <f>I.!A64</f>
        <v>3.3</v>
      </c>
      <c r="B64" s="255"/>
      <c r="C64" s="257" t="str">
        <f>I.!C64</f>
        <v>Majetkovo právne vyrovnanie nehnuteľností (MPVN) - Dane</v>
      </c>
      <c r="D64" s="417">
        <f>XII.!Q64</f>
        <v>20</v>
      </c>
      <c r="E64" s="451">
        <f>I.!Q64</f>
        <v>20</v>
      </c>
      <c r="F64" s="452">
        <f>I.!$Q65</f>
        <v>0</v>
      </c>
      <c r="G64" s="411">
        <f>H64-F64</f>
        <v>0</v>
      </c>
      <c r="H64" s="411">
        <f>II.!$Q65</f>
        <v>0</v>
      </c>
      <c r="I64" s="411">
        <f>J64-H64</f>
        <v>0</v>
      </c>
      <c r="J64" s="411">
        <f>III.!$Q65</f>
        <v>0</v>
      </c>
      <c r="K64" s="411">
        <f>L64-J64</f>
        <v>0</v>
      </c>
      <c r="L64" s="411">
        <f>IV.!$Q65</f>
        <v>0</v>
      </c>
      <c r="M64" s="411">
        <f>N64-L64</f>
        <v>0</v>
      </c>
      <c r="N64" s="411">
        <f>V.!$Q65</f>
        <v>0</v>
      </c>
      <c r="O64" s="411">
        <f>P64-N64</f>
        <v>19.95</v>
      </c>
      <c r="P64" s="411">
        <f>VI.!$Q65</f>
        <v>19.95</v>
      </c>
      <c r="Q64" s="411">
        <f>R64-P64</f>
        <v>0</v>
      </c>
      <c r="R64" s="411">
        <f>VII.!$Q65</f>
        <v>19.95</v>
      </c>
      <c r="S64" s="411">
        <f>T64-R64</f>
        <v>0</v>
      </c>
      <c r="T64" s="411">
        <f>VIII.!$Q65</f>
        <v>19.95</v>
      </c>
      <c r="U64" s="411">
        <f>V64-T64</f>
        <v>0</v>
      </c>
      <c r="V64" s="411">
        <f>IX.!$Q65</f>
        <v>19.95</v>
      </c>
      <c r="W64" s="411">
        <f>X64-V64</f>
        <v>0</v>
      </c>
      <c r="X64" s="411">
        <f>X.!$Q65</f>
        <v>19.95</v>
      </c>
      <c r="Y64" s="411">
        <f>Z64-X64</f>
        <v>0</v>
      </c>
      <c r="Z64" s="411">
        <f>XI.!$Q65</f>
        <v>19.95</v>
      </c>
      <c r="AA64" s="411">
        <f>AB64-Z64</f>
        <v>-19.95</v>
      </c>
      <c r="AB64" s="411">
        <f>XII.!$Q65</f>
        <v>0</v>
      </c>
    </row>
    <row r="65" spans="1:28" s="9" customFormat="1" ht="13.5" customHeight="1" x14ac:dyDescent="0.3">
      <c r="A65" s="255"/>
      <c r="B65" s="255"/>
      <c r="C65" s="257"/>
      <c r="D65" s="417"/>
      <c r="E65" s="433"/>
      <c r="F65" s="452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</row>
    <row r="66" spans="1:28" s="9" customFormat="1" ht="12.75" customHeight="1" x14ac:dyDescent="0.3">
      <c r="A66" s="255" t="str">
        <f>I.!A66</f>
        <v>3.3</v>
      </c>
      <c r="B66" s="255"/>
      <c r="C66" s="257" t="str">
        <f>I.!C66</f>
        <v>MPVN - Nákup pozemkov pod poľné hnojisko</v>
      </c>
      <c r="D66" s="417">
        <f>XII.!Q66</f>
        <v>2000</v>
      </c>
      <c r="E66" s="451">
        <f>I.!Q66</f>
        <v>3000</v>
      </c>
      <c r="F66" s="452">
        <f>I.!$Q67</f>
        <v>0</v>
      </c>
      <c r="G66" s="411">
        <f>H66-F66</f>
        <v>0</v>
      </c>
      <c r="H66" s="411">
        <f>II.!$Q67</f>
        <v>0</v>
      </c>
      <c r="I66" s="411">
        <f>J66-H66</f>
        <v>0</v>
      </c>
      <c r="J66" s="411">
        <f>III.!$Q67</f>
        <v>0</v>
      </c>
      <c r="K66" s="411">
        <f>L66-J66</f>
        <v>0</v>
      </c>
      <c r="L66" s="411">
        <f>IV.!$Q67</f>
        <v>0</v>
      </c>
      <c r="M66" s="411">
        <f>N66-L66</f>
        <v>0</v>
      </c>
      <c r="N66" s="411">
        <f>V.!$Q67</f>
        <v>0</v>
      </c>
      <c r="O66" s="411">
        <f>P66-N66</f>
        <v>0</v>
      </c>
      <c r="P66" s="411">
        <f>VI.!$Q67</f>
        <v>0</v>
      </c>
      <c r="Q66" s="411">
        <f>R66-P66</f>
        <v>0</v>
      </c>
      <c r="R66" s="411">
        <f>VII.!$Q67</f>
        <v>0</v>
      </c>
      <c r="S66" s="411">
        <f>T66-R66</f>
        <v>0</v>
      </c>
      <c r="T66" s="411">
        <f>VIII.!$Q67</f>
        <v>0</v>
      </c>
      <c r="U66" s="411">
        <f>V66-T66</f>
        <v>0</v>
      </c>
      <c r="V66" s="411">
        <f>IX.!$Q67</f>
        <v>0</v>
      </c>
      <c r="W66" s="411">
        <f>X66-V66</f>
        <v>0</v>
      </c>
      <c r="X66" s="411">
        <f>X.!$Q67</f>
        <v>0</v>
      </c>
      <c r="Y66" s="411">
        <f>Z66-X66</f>
        <v>0</v>
      </c>
      <c r="Z66" s="411">
        <f>XI.!$Q67</f>
        <v>0</v>
      </c>
      <c r="AA66" s="411">
        <f>AB66-Z66</f>
        <v>0</v>
      </c>
      <c r="AB66" s="411">
        <f>XII.!$Q67</f>
        <v>0</v>
      </c>
    </row>
    <row r="67" spans="1:28" s="9" customFormat="1" ht="13.5" customHeight="1" x14ac:dyDescent="0.3">
      <c r="A67" s="255"/>
      <c r="B67" s="255"/>
      <c r="C67" s="257"/>
      <c r="D67" s="417"/>
      <c r="E67" s="433"/>
      <c r="F67" s="452"/>
      <c r="G67" s="411"/>
      <c r="H67" s="411"/>
      <c r="I67" s="411"/>
      <c r="J67" s="411"/>
      <c r="K67" s="411"/>
      <c r="L67" s="411"/>
      <c r="M67" s="411"/>
      <c r="N67" s="411"/>
      <c r="O67" s="411"/>
      <c r="P67" s="411"/>
      <c r="Q67" s="411"/>
      <c r="R67" s="411"/>
      <c r="S67" s="411"/>
      <c r="T67" s="411"/>
      <c r="U67" s="411"/>
      <c r="V67" s="411"/>
      <c r="W67" s="411"/>
      <c r="X67" s="411"/>
      <c r="Y67" s="411"/>
      <c r="Z67" s="411"/>
      <c r="AA67" s="411"/>
      <c r="AB67" s="411"/>
    </row>
    <row r="68" spans="1:28" s="9" customFormat="1" ht="12.75" customHeight="1" x14ac:dyDescent="0.3">
      <c r="A68" s="255" t="str">
        <f>I.!A68</f>
        <v>3.3</v>
      </c>
      <c r="B68" s="255"/>
      <c r="C68" s="257" t="str">
        <f>I.!C68</f>
        <v>MPVN geodetické práce a ostatné služby</v>
      </c>
      <c r="D68" s="417">
        <f>XII.!Q68</f>
        <v>5821</v>
      </c>
      <c r="E68" s="451">
        <f>I.!Q68</f>
        <v>5601</v>
      </c>
      <c r="F68" s="452">
        <f>I.!$Q69</f>
        <v>189.5</v>
      </c>
      <c r="G68" s="411">
        <f>H68-F68</f>
        <v>249.36</v>
      </c>
      <c r="H68" s="411">
        <f>II.!$Q69</f>
        <v>438.86</v>
      </c>
      <c r="I68" s="411">
        <f>J68-H68</f>
        <v>1.0399999999999636</v>
      </c>
      <c r="J68" s="411">
        <f>III.!$Q69</f>
        <v>439.9</v>
      </c>
      <c r="K68" s="411">
        <f>L68-J68</f>
        <v>24</v>
      </c>
      <c r="L68" s="411">
        <f>IV.!$Q69</f>
        <v>463.9</v>
      </c>
      <c r="M68" s="411">
        <f>N68-L68</f>
        <v>3102</v>
      </c>
      <c r="N68" s="411">
        <f>V.!$Q69</f>
        <v>3565.9</v>
      </c>
      <c r="O68" s="411">
        <f>P68-N68</f>
        <v>748.59999999999991</v>
      </c>
      <c r="P68" s="411">
        <f>VI.!$Q69</f>
        <v>4314.5</v>
      </c>
      <c r="Q68" s="411">
        <f>R68-P68</f>
        <v>152</v>
      </c>
      <c r="R68" s="411">
        <f>VII.!$Q69</f>
        <v>4466.5</v>
      </c>
      <c r="S68" s="411">
        <f>T68-R68</f>
        <v>1.3999999999996362</v>
      </c>
      <c r="T68" s="411">
        <f>VIII.!$Q69</f>
        <v>4467.8999999999996</v>
      </c>
      <c r="U68" s="411">
        <f>V68-T68</f>
        <v>66</v>
      </c>
      <c r="V68" s="411">
        <f>IX.!$Q69</f>
        <v>4533.8999999999996</v>
      </c>
      <c r="W68" s="411">
        <f>X68-V68</f>
        <v>0</v>
      </c>
      <c r="X68" s="411">
        <f>X.!$Q69</f>
        <v>4533.8999999999996</v>
      </c>
      <c r="Y68" s="411">
        <f>Z68-X68</f>
        <v>388</v>
      </c>
      <c r="Z68" s="411">
        <f>XI.!$Q69</f>
        <v>4921.8999999999996</v>
      </c>
      <c r="AA68" s="411">
        <f>AB68-Z68</f>
        <v>-4921.8999999999996</v>
      </c>
      <c r="AB68" s="411">
        <f>XII.!$Q69</f>
        <v>0</v>
      </c>
    </row>
    <row r="69" spans="1:28" s="9" customFormat="1" ht="13.5" customHeight="1" x14ac:dyDescent="0.3">
      <c r="A69" s="255"/>
      <c r="B69" s="255"/>
      <c r="C69" s="257"/>
      <c r="D69" s="417"/>
      <c r="E69" s="433"/>
      <c r="F69" s="452"/>
      <c r="G69" s="411"/>
      <c r="H69" s="411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1"/>
      <c r="T69" s="411"/>
      <c r="U69" s="411"/>
      <c r="V69" s="411"/>
      <c r="W69" s="411"/>
      <c r="X69" s="411"/>
      <c r="Y69" s="411"/>
      <c r="Z69" s="411"/>
      <c r="AA69" s="411"/>
      <c r="AB69" s="411"/>
    </row>
    <row r="70" spans="1:28" s="9" customFormat="1" ht="12.75" hidden="1" customHeight="1" x14ac:dyDescent="0.3">
      <c r="A70" s="255" t="str">
        <f>I.!A70</f>
        <v>3.3</v>
      </c>
      <c r="B70" s="255"/>
      <c r="C70" s="257" t="str">
        <f>I.!C70</f>
        <v>MPVN - ostatné služby</v>
      </c>
      <c r="D70" s="417">
        <f>XII.!Q70</f>
        <v>0</v>
      </c>
      <c r="E70" s="451">
        <f>I.!Q70</f>
        <v>0</v>
      </c>
      <c r="F70" s="452">
        <f>I.!$Q71</f>
        <v>0</v>
      </c>
      <c r="G70" s="411">
        <f>H70-F70</f>
        <v>0</v>
      </c>
      <c r="H70" s="411">
        <f>II.!$Q71</f>
        <v>0</v>
      </c>
      <c r="I70" s="411">
        <f>J70-H70</f>
        <v>0</v>
      </c>
      <c r="J70" s="411">
        <f>III.!$Q71</f>
        <v>0</v>
      </c>
      <c r="K70" s="411">
        <f>L70-J70</f>
        <v>0</v>
      </c>
      <c r="L70" s="411">
        <f>IV.!$Q71</f>
        <v>0</v>
      </c>
      <c r="M70" s="411">
        <f>N70-L70</f>
        <v>0</v>
      </c>
      <c r="N70" s="411">
        <f>V.!$Q71</f>
        <v>0</v>
      </c>
      <c r="O70" s="411">
        <f>P70-N70</f>
        <v>0</v>
      </c>
      <c r="P70" s="411">
        <f>VI.!$Q71</f>
        <v>0</v>
      </c>
      <c r="Q70" s="411">
        <f>R70-P70</f>
        <v>0</v>
      </c>
      <c r="R70" s="411">
        <f>VII.!$Q71</f>
        <v>0</v>
      </c>
      <c r="S70" s="411">
        <f>T70-R70</f>
        <v>0</v>
      </c>
      <c r="T70" s="411">
        <f>VIII.!$Q71</f>
        <v>0</v>
      </c>
      <c r="U70" s="411">
        <f>V70-T70</f>
        <v>0</v>
      </c>
      <c r="V70" s="411">
        <f>IX.!$Q71</f>
        <v>0</v>
      </c>
      <c r="W70" s="411">
        <f>X70-V70</f>
        <v>0</v>
      </c>
      <c r="X70" s="411">
        <f>X.!$Q71</f>
        <v>0</v>
      </c>
      <c r="Y70" s="411">
        <f>Z70-X70</f>
        <v>0</v>
      </c>
      <c r="Z70" s="411">
        <f>XI.!$Q71</f>
        <v>0</v>
      </c>
      <c r="AA70" s="411">
        <f>AB70-Z70</f>
        <v>0</v>
      </c>
      <c r="AB70" s="411">
        <f>XII.!$Q71</f>
        <v>0</v>
      </c>
    </row>
    <row r="71" spans="1:28" s="9" customFormat="1" ht="13.5" hidden="1" customHeight="1" x14ac:dyDescent="0.3">
      <c r="A71" s="255"/>
      <c r="B71" s="255"/>
      <c r="C71" s="257"/>
      <c r="D71" s="417"/>
      <c r="E71" s="433"/>
      <c r="F71" s="452"/>
      <c r="G71" s="411"/>
      <c r="H71" s="411"/>
      <c r="I71" s="411"/>
      <c r="J71" s="411"/>
      <c r="K71" s="411"/>
      <c r="L71" s="411"/>
      <c r="M71" s="411"/>
      <c r="N71" s="411"/>
      <c r="O71" s="411"/>
      <c r="P71" s="411"/>
      <c r="Q71" s="411"/>
      <c r="R71" s="411"/>
      <c r="S71" s="411"/>
      <c r="T71" s="411"/>
      <c r="U71" s="411"/>
      <c r="V71" s="411"/>
      <c r="W71" s="411"/>
      <c r="X71" s="411"/>
      <c r="Y71" s="411"/>
      <c r="Z71" s="411"/>
      <c r="AA71" s="411"/>
      <c r="AB71" s="411"/>
    </row>
    <row r="72" spans="1:28" s="9" customFormat="1" ht="12.75" customHeight="1" x14ac:dyDescent="0.3">
      <c r="A72" s="249" t="str">
        <f>I.!A72</f>
        <v>3.3</v>
      </c>
      <c r="B72" s="249"/>
      <c r="C72" s="251" t="str">
        <f>I.!C72</f>
        <v>MPVN - Nákup pozemkov MK, VP ul. Lesná, ul. Tajovského</v>
      </c>
      <c r="D72" s="417">
        <f>XII.!Q72</f>
        <v>3200</v>
      </c>
      <c r="E72" s="451">
        <f>I.!Q72</f>
        <v>6000</v>
      </c>
      <c r="F72" s="452">
        <f>I.!$Q73</f>
        <v>0</v>
      </c>
      <c r="G72" s="411">
        <f>H72-F72</f>
        <v>0</v>
      </c>
      <c r="H72" s="411">
        <f>II.!$Q73</f>
        <v>0</v>
      </c>
      <c r="I72" s="411">
        <f>J72-H72</f>
        <v>0</v>
      </c>
      <c r="J72" s="411">
        <f>III.!$Q73</f>
        <v>0</v>
      </c>
      <c r="K72" s="411">
        <f>L72-J72</f>
        <v>0</v>
      </c>
      <c r="L72" s="411">
        <f>IV.!$Q73</f>
        <v>0</v>
      </c>
      <c r="M72" s="411">
        <f>N72-L72</f>
        <v>0</v>
      </c>
      <c r="N72" s="411">
        <f>V.!$Q73</f>
        <v>0</v>
      </c>
      <c r="O72" s="411">
        <f>P72-N72</f>
        <v>0</v>
      </c>
      <c r="P72" s="411">
        <f>VI.!$Q73</f>
        <v>0</v>
      </c>
      <c r="Q72" s="411">
        <f>R72-P72</f>
        <v>0</v>
      </c>
      <c r="R72" s="411">
        <f>VII.!$Q73</f>
        <v>0</v>
      </c>
      <c r="S72" s="411">
        <f>T72-R72</f>
        <v>3160</v>
      </c>
      <c r="T72" s="411">
        <f>VIII.!$Q73</f>
        <v>3160</v>
      </c>
      <c r="U72" s="411">
        <f>V72-T72</f>
        <v>0</v>
      </c>
      <c r="V72" s="411">
        <f>IX.!$Q73</f>
        <v>3160</v>
      </c>
      <c r="W72" s="411">
        <f>X72-V72</f>
        <v>0</v>
      </c>
      <c r="X72" s="411">
        <f>X.!$Q73</f>
        <v>3160</v>
      </c>
      <c r="Y72" s="411">
        <f>Z72-X72</f>
        <v>0</v>
      </c>
      <c r="Z72" s="411">
        <f>XI.!$Q73</f>
        <v>3160</v>
      </c>
      <c r="AA72" s="411">
        <f>AB72-Z72</f>
        <v>-3160</v>
      </c>
      <c r="AB72" s="411">
        <f>XII.!$Q73</f>
        <v>0</v>
      </c>
    </row>
    <row r="73" spans="1:28" s="9" customFormat="1" ht="13.5" customHeight="1" x14ac:dyDescent="0.3">
      <c r="A73" s="250"/>
      <c r="B73" s="250"/>
      <c r="C73" s="252"/>
      <c r="D73" s="417"/>
      <c r="E73" s="433"/>
      <c r="F73" s="452"/>
      <c r="G73" s="411"/>
      <c r="H73" s="411"/>
      <c r="I73" s="411"/>
      <c r="J73" s="411"/>
      <c r="K73" s="411"/>
      <c r="L73" s="411"/>
      <c r="M73" s="411"/>
      <c r="N73" s="411"/>
      <c r="O73" s="411"/>
      <c r="P73" s="411"/>
      <c r="Q73" s="411"/>
      <c r="R73" s="411"/>
      <c r="S73" s="411"/>
      <c r="T73" s="411"/>
      <c r="U73" s="411"/>
      <c r="V73" s="411"/>
      <c r="W73" s="411"/>
      <c r="X73" s="411"/>
      <c r="Y73" s="411"/>
      <c r="Z73" s="411"/>
      <c r="AA73" s="411"/>
      <c r="AB73" s="411"/>
    </row>
    <row r="74" spans="1:28" s="9" customFormat="1" ht="12.75" customHeight="1" x14ac:dyDescent="0.3">
      <c r="A74" s="255" t="str">
        <f>I.!A74</f>
        <v>3.4</v>
      </c>
      <c r="B74" s="255"/>
      <c r="C74" s="257" t="str">
        <f>I.!C74</f>
        <v>Zabezpečenie úkonov spojených s voľbami</v>
      </c>
      <c r="D74" s="417">
        <f>XII.!Q74</f>
        <v>4163</v>
      </c>
      <c r="E74" s="451">
        <f>I.!Q74</f>
        <v>4163</v>
      </c>
      <c r="F74" s="452">
        <f>I.!$Q75</f>
        <v>0</v>
      </c>
      <c r="G74" s="411">
        <f>H74-F74</f>
        <v>0</v>
      </c>
      <c r="H74" s="411">
        <f>II.!$Q75</f>
        <v>0</v>
      </c>
      <c r="I74" s="411">
        <f>J74-H74</f>
        <v>0</v>
      </c>
      <c r="J74" s="411">
        <f>III.!$Q75</f>
        <v>0</v>
      </c>
      <c r="K74" s="411">
        <f>L74-J74</f>
        <v>0</v>
      </c>
      <c r="L74" s="411">
        <f>IV.!$Q75</f>
        <v>0</v>
      </c>
      <c r="M74" s="411">
        <f>N74-L74</f>
        <v>0</v>
      </c>
      <c r="N74" s="411">
        <f>V.!$Q75</f>
        <v>0</v>
      </c>
      <c r="O74" s="411">
        <f>P74-N74</f>
        <v>0</v>
      </c>
      <c r="P74" s="411">
        <f>VI.!$Q75</f>
        <v>0</v>
      </c>
      <c r="Q74" s="411">
        <f>R74-P74</f>
        <v>0</v>
      </c>
      <c r="R74" s="411">
        <f>VII.!$Q75</f>
        <v>0</v>
      </c>
      <c r="S74" s="411">
        <f>T74-R74</f>
        <v>0</v>
      </c>
      <c r="T74" s="411">
        <f>VIII.!$Q75</f>
        <v>0</v>
      </c>
      <c r="U74" s="411">
        <f>V74-T74</f>
        <v>40.4</v>
      </c>
      <c r="V74" s="411">
        <f>IX.!$Q75</f>
        <v>40.4</v>
      </c>
      <c r="W74" s="411">
        <f>X74-V74</f>
        <v>350.40000000000003</v>
      </c>
      <c r="X74" s="411">
        <f>X.!$Q75</f>
        <v>390.8</v>
      </c>
      <c r="Y74" s="411">
        <f>Z74-X74</f>
        <v>2505.6499999999996</v>
      </c>
      <c r="Z74" s="411">
        <f>XI.!$Q75</f>
        <v>2896.45</v>
      </c>
      <c r="AA74" s="411">
        <f>AB74-Z74</f>
        <v>-2896.45</v>
      </c>
      <c r="AB74" s="411">
        <f>XII.!$Q75</f>
        <v>0</v>
      </c>
    </row>
    <row r="75" spans="1:28" s="9" customFormat="1" ht="13.5" customHeight="1" x14ac:dyDescent="0.3">
      <c r="A75" s="255"/>
      <c r="B75" s="255"/>
      <c r="C75" s="257"/>
      <c r="D75" s="417"/>
      <c r="E75" s="433"/>
      <c r="F75" s="452"/>
      <c r="G75" s="411"/>
      <c r="H75" s="411"/>
      <c r="I75" s="411"/>
      <c r="J75" s="411"/>
      <c r="K75" s="411"/>
      <c r="L75" s="411"/>
      <c r="M75" s="411"/>
      <c r="N75" s="411"/>
      <c r="O75" s="411"/>
      <c r="P75" s="411"/>
      <c r="Q75" s="411"/>
      <c r="R75" s="411"/>
      <c r="S75" s="411"/>
      <c r="T75" s="411"/>
      <c r="U75" s="411"/>
      <c r="V75" s="411"/>
      <c r="W75" s="411"/>
      <c r="X75" s="411"/>
      <c r="Y75" s="411"/>
      <c r="Z75" s="411"/>
      <c r="AA75" s="411"/>
      <c r="AB75" s="411"/>
    </row>
    <row r="76" spans="1:28" s="9" customFormat="1" ht="12.75" customHeight="1" x14ac:dyDescent="0.3">
      <c r="A76" s="255" t="str">
        <f>I.!A76</f>
        <v>3.5</v>
      </c>
      <c r="B76" s="255"/>
      <c r="C76" s="257" t="str">
        <f>I.!C76</f>
        <v>Arichív a registratúra</v>
      </c>
      <c r="D76" s="417">
        <f>XII.!Q76</f>
        <v>64</v>
      </c>
      <c r="E76" s="451">
        <f>I.!Q76</f>
        <v>100</v>
      </c>
      <c r="F76" s="452">
        <f>I.!$Q77</f>
        <v>0</v>
      </c>
      <c r="G76" s="411">
        <f>H76-F76</f>
        <v>0</v>
      </c>
      <c r="H76" s="411">
        <f>II.!$Q77</f>
        <v>0</v>
      </c>
      <c r="I76" s="411">
        <f>J76-H76</f>
        <v>0</v>
      </c>
      <c r="J76" s="411">
        <f>III.!$Q77</f>
        <v>0</v>
      </c>
      <c r="K76" s="411">
        <f>L76-J76</f>
        <v>0</v>
      </c>
      <c r="L76" s="411">
        <f>IV.!$Q77</f>
        <v>0</v>
      </c>
      <c r="M76" s="411">
        <f>N76-L76</f>
        <v>0</v>
      </c>
      <c r="N76" s="411">
        <f>V.!$Q77</f>
        <v>0</v>
      </c>
      <c r="O76" s="411">
        <f>P76-N76</f>
        <v>8.42</v>
      </c>
      <c r="P76" s="411">
        <f>VI.!$Q77</f>
        <v>8.42</v>
      </c>
      <c r="Q76" s="411">
        <f>R76-P76</f>
        <v>0</v>
      </c>
      <c r="R76" s="411">
        <f>VII.!$Q77</f>
        <v>8.42</v>
      </c>
      <c r="S76" s="411">
        <f>T76-R76</f>
        <v>0</v>
      </c>
      <c r="T76" s="411">
        <f>VIII.!$Q77</f>
        <v>8.42</v>
      </c>
      <c r="U76" s="411">
        <f>V76-T76</f>
        <v>0</v>
      </c>
      <c r="V76" s="411">
        <f>IX.!$Q77</f>
        <v>8.42</v>
      </c>
      <c r="W76" s="411">
        <f>X76-V76</f>
        <v>0</v>
      </c>
      <c r="X76" s="411">
        <f>X.!$Q77</f>
        <v>8.42</v>
      </c>
      <c r="Y76" s="411">
        <f>Z76-X76</f>
        <v>54.58</v>
      </c>
      <c r="Z76" s="411">
        <f>XI.!$Q77</f>
        <v>63</v>
      </c>
      <c r="AA76" s="411">
        <f>AB76-Z76</f>
        <v>-63</v>
      </c>
      <c r="AB76" s="411">
        <f>XII.!$Q77</f>
        <v>0</v>
      </c>
    </row>
    <row r="77" spans="1:28" s="9" customFormat="1" ht="13.5" customHeight="1" x14ac:dyDescent="0.3">
      <c r="A77" s="255"/>
      <c r="B77" s="255"/>
      <c r="C77" s="257"/>
      <c r="D77" s="417"/>
      <c r="E77" s="433"/>
      <c r="F77" s="452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411"/>
      <c r="S77" s="411"/>
      <c r="T77" s="411"/>
      <c r="U77" s="411"/>
      <c r="V77" s="411"/>
      <c r="W77" s="411"/>
      <c r="X77" s="411"/>
      <c r="Y77" s="411"/>
      <c r="Z77" s="411"/>
      <c r="AA77" s="411"/>
      <c r="AB77" s="411"/>
    </row>
    <row r="78" spans="1:28" s="9" customFormat="1" ht="12.75" customHeight="1" x14ac:dyDescent="0.3">
      <c r="A78" s="255" t="str">
        <f>I.!A78</f>
        <v>3.7</v>
      </c>
      <c r="B78" s="255"/>
      <c r="C78" s="257" t="str">
        <f>I.!C78</f>
        <v>Autodoprava MsÚ</v>
      </c>
      <c r="D78" s="417">
        <f>XII.!Q78</f>
        <v>17267</v>
      </c>
      <c r="E78" s="451">
        <f>I.!Q78</f>
        <v>14167</v>
      </c>
      <c r="F78" s="452">
        <f>I.!$Q79</f>
        <v>1888.7999999999997</v>
      </c>
      <c r="G78" s="411">
        <f>H78-F78</f>
        <v>2462.6</v>
      </c>
      <c r="H78" s="411">
        <f>II.!$Q79</f>
        <v>4351.3999999999996</v>
      </c>
      <c r="I78" s="411">
        <f>J78-H78</f>
        <v>840.81000000000131</v>
      </c>
      <c r="J78" s="411">
        <f>III.!$Q79</f>
        <v>5192.2100000000009</v>
      </c>
      <c r="K78" s="411">
        <f>L78-J78</f>
        <v>766.77999999999884</v>
      </c>
      <c r="L78" s="411">
        <f>IV.!$Q79</f>
        <v>5958.99</v>
      </c>
      <c r="M78" s="411">
        <f>N78-L78</f>
        <v>714.01000000000022</v>
      </c>
      <c r="N78" s="411">
        <f>V.!$Q79</f>
        <v>6673</v>
      </c>
      <c r="O78" s="411">
        <f>P78-N78</f>
        <v>687.38000000000011</v>
      </c>
      <c r="P78" s="411">
        <f>VI.!$Q79</f>
        <v>7360.38</v>
      </c>
      <c r="Q78" s="411">
        <f>R78-P78</f>
        <v>725.85999999999967</v>
      </c>
      <c r="R78" s="411">
        <f>VII.!$Q79</f>
        <v>8086.24</v>
      </c>
      <c r="S78" s="411">
        <f>T78-R78</f>
        <v>2874.2899999999991</v>
      </c>
      <c r="T78" s="411">
        <f>VIII.!$Q79</f>
        <v>10960.529999999999</v>
      </c>
      <c r="U78" s="411">
        <f>V78-T78</f>
        <v>588.09000000000196</v>
      </c>
      <c r="V78" s="411">
        <f>IX.!$Q79</f>
        <v>11548.62</v>
      </c>
      <c r="W78" s="411">
        <f>X78-V78</f>
        <v>539.46999999999935</v>
      </c>
      <c r="X78" s="411">
        <f>X.!$Q79</f>
        <v>12088.09</v>
      </c>
      <c r="Y78" s="411">
        <f>Z78-X78</f>
        <v>2383.7299999999996</v>
      </c>
      <c r="Z78" s="411">
        <f>XI.!$Q79</f>
        <v>14471.82</v>
      </c>
      <c r="AA78" s="411">
        <f>AB78-Z78</f>
        <v>-14471.82</v>
      </c>
      <c r="AB78" s="411">
        <f>XII.!$Q79</f>
        <v>0</v>
      </c>
    </row>
    <row r="79" spans="1:28" s="9" customFormat="1" ht="13.5" customHeight="1" x14ac:dyDescent="0.3">
      <c r="A79" s="255"/>
      <c r="B79" s="255"/>
      <c r="C79" s="257"/>
      <c r="D79" s="417"/>
      <c r="E79" s="433"/>
      <c r="F79" s="452"/>
      <c r="G79" s="411"/>
      <c r="H79" s="411"/>
      <c r="I79" s="411"/>
      <c r="J79" s="411"/>
      <c r="K79" s="411"/>
      <c r="L79" s="411"/>
      <c r="M79" s="411"/>
      <c r="N79" s="411"/>
      <c r="O79" s="411"/>
      <c r="P79" s="411"/>
      <c r="Q79" s="411"/>
      <c r="R79" s="411"/>
      <c r="S79" s="411"/>
      <c r="T79" s="411"/>
      <c r="U79" s="411"/>
      <c r="V79" s="411"/>
      <c r="W79" s="411"/>
      <c r="X79" s="411"/>
      <c r="Y79" s="411"/>
      <c r="Z79" s="411"/>
      <c r="AA79" s="411"/>
      <c r="AB79" s="411"/>
    </row>
    <row r="80" spans="1:28" s="9" customFormat="1" ht="12.75" customHeight="1" x14ac:dyDescent="0.3">
      <c r="A80" s="255" t="str">
        <f>I.!A80</f>
        <v>3.7</v>
      </c>
      <c r="B80" s="255"/>
      <c r="C80" s="257" t="str">
        <f>I.!C80</f>
        <v>Autodoprava MsP</v>
      </c>
      <c r="D80" s="417">
        <f>XII.!Q80</f>
        <v>2653</v>
      </c>
      <c r="E80" s="451">
        <f>I.!Q80</f>
        <v>3100</v>
      </c>
      <c r="F80" s="452">
        <f>I.!$Q81</f>
        <v>183.4</v>
      </c>
      <c r="G80" s="411">
        <f>H80-F80</f>
        <v>137.41</v>
      </c>
      <c r="H80" s="411">
        <f>II.!$Q81</f>
        <v>320.81</v>
      </c>
      <c r="I80" s="411">
        <f>J80-H80</f>
        <v>162.38</v>
      </c>
      <c r="J80" s="411">
        <f>III.!$Q81</f>
        <v>483.19</v>
      </c>
      <c r="K80" s="411">
        <f>L80-J80</f>
        <v>123.45999999999998</v>
      </c>
      <c r="L80" s="411">
        <f>IV.!$Q81</f>
        <v>606.65</v>
      </c>
      <c r="M80" s="411">
        <f>N80-L80</f>
        <v>128.60000000000002</v>
      </c>
      <c r="N80" s="411">
        <f>V.!$Q81</f>
        <v>735.25</v>
      </c>
      <c r="O80" s="411">
        <f>P80-N80</f>
        <v>125.69000000000005</v>
      </c>
      <c r="P80" s="411">
        <f>VI.!$Q81</f>
        <v>860.94</v>
      </c>
      <c r="Q80" s="411">
        <f>R80-P80</f>
        <v>153.18999999999994</v>
      </c>
      <c r="R80" s="411">
        <f>VII.!$Q81</f>
        <v>1014.13</v>
      </c>
      <c r="S80" s="411">
        <f>T80-R80</f>
        <v>177.36</v>
      </c>
      <c r="T80" s="411">
        <f>VIII.!$Q81</f>
        <v>1191.49</v>
      </c>
      <c r="U80" s="411">
        <f>V80-T80</f>
        <v>104.16000000000008</v>
      </c>
      <c r="V80" s="411">
        <f>IX.!$Q81</f>
        <v>1295.6500000000001</v>
      </c>
      <c r="W80" s="411">
        <f>X80-V80</f>
        <v>118.56999999999994</v>
      </c>
      <c r="X80" s="411">
        <f>X.!$Q81</f>
        <v>1414.22</v>
      </c>
      <c r="Y80" s="411">
        <f>Z80-X80</f>
        <v>416.8599999999999</v>
      </c>
      <c r="Z80" s="411">
        <f>XI.!$Q81</f>
        <v>1831.08</v>
      </c>
      <c r="AA80" s="411">
        <f>AB80-Z80</f>
        <v>-1831.08</v>
      </c>
      <c r="AB80" s="411">
        <f>XII.!$Q81</f>
        <v>0</v>
      </c>
    </row>
    <row r="81" spans="1:28" s="9" customFormat="1" ht="13.5" customHeight="1" x14ac:dyDescent="0.3">
      <c r="A81" s="255"/>
      <c r="B81" s="255"/>
      <c r="C81" s="257"/>
      <c r="D81" s="417"/>
      <c r="E81" s="433"/>
      <c r="F81" s="452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</row>
    <row r="82" spans="1:28" s="9" customFormat="1" ht="12.75" hidden="1" customHeight="1" x14ac:dyDescent="0.3">
      <c r="A82" s="255" t="str">
        <f>I.!A82</f>
        <v>3.7</v>
      </c>
      <c r="B82" s="255"/>
      <c r="C82" s="257" t="str">
        <f>I.!C82</f>
        <v>Autodoprava</v>
      </c>
      <c r="D82" s="417">
        <f>XII.!Q82</f>
        <v>0</v>
      </c>
      <c r="E82" s="413">
        <f>I.!Q82</f>
        <v>0</v>
      </c>
      <c r="F82" s="415">
        <f>I.!$Q83</f>
        <v>0</v>
      </c>
      <c r="G82" s="415">
        <f>H82-F82</f>
        <v>0</v>
      </c>
      <c r="H82" s="411">
        <f>II.!$Q83</f>
        <v>0</v>
      </c>
      <c r="I82" s="411">
        <f>J82-H82</f>
        <v>0</v>
      </c>
      <c r="J82" s="411">
        <f>III.!$Q83</f>
        <v>0</v>
      </c>
      <c r="K82" s="411">
        <f>L82-J82</f>
        <v>0</v>
      </c>
      <c r="L82" s="411">
        <f>IV.!$Q83</f>
        <v>0</v>
      </c>
      <c r="M82" s="411">
        <f>N82-L82</f>
        <v>0</v>
      </c>
      <c r="N82" s="411">
        <f>V.!$Q83</f>
        <v>0</v>
      </c>
      <c r="O82" s="411">
        <f>P82-N82</f>
        <v>0</v>
      </c>
      <c r="P82" s="411">
        <f>VI.!$Q83</f>
        <v>0</v>
      </c>
      <c r="Q82" s="411">
        <f>R82-P82</f>
        <v>0</v>
      </c>
      <c r="R82" s="411">
        <f>VII.!$Q83</f>
        <v>0</v>
      </c>
      <c r="S82" s="411">
        <f>T82-R82</f>
        <v>0</v>
      </c>
      <c r="T82" s="411">
        <f>VIII.!$Q83</f>
        <v>0</v>
      </c>
      <c r="U82" s="411">
        <f>V82-T82</f>
        <v>0</v>
      </c>
      <c r="V82" s="411">
        <f>IX.!$Q83</f>
        <v>0</v>
      </c>
      <c r="W82" s="411">
        <f>X82-V82</f>
        <v>0</v>
      </c>
      <c r="X82" s="411">
        <f>X.!$Q83</f>
        <v>0</v>
      </c>
      <c r="Y82" s="411">
        <f>Z82-X82</f>
        <v>0</v>
      </c>
      <c r="Z82" s="411">
        <f>XI.!$Q83</f>
        <v>0</v>
      </c>
      <c r="AA82" s="411">
        <f>AB82-Z82</f>
        <v>0</v>
      </c>
      <c r="AB82" s="411">
        <f>XII.!$Q83</f>
        <v>0</v>
      </c>
    </row>
    <row r="83" spans="1:28" s="9" customFormat="1" ht="13.5" hidden="1" customHeight="1" thickBot="1" x14ac:dyDescent="0.35">
      <c r="A83" s="256"/>
      <c r="B83" s="256"/>
      <c r="C83" s="258"/>
      <c r="D83" s="418"/>
      <c r="E83" s="414"/>
      <c r="F83" s="416"/>
      <c r="G83" s="416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412"/>
    </row>
    <row r="84" spans="1:28" s="82" customFormat="1" ht="14.4" thickBot="1" x14ac:dyDescent="0.35">
      <c r="A84" s="69"/>
      <c r="B84" s="69"/>
      <c r="C84" s="47"/>
      <c r="D84" s="79"/>
      <c r="E84" s="79"/>
      <c r="F84" s="83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 s="9" customFormat="1" ht="13.8" customHeight="1" x14ac:dyDescent="0.3">
      <c r="A85" s="275" t="str">
        <f>I.!A85</f>
        <v>4.</v>
      </c>
      <c r="B85" s="276">
        <f>I.!B85</f>
        <v>0</v>
      </c>
      <c r="C85" s="265" t="str">
        <f>I.!C85</f>
        <v>Služby občanom a podnikateľom</v>
      </c>
      <c r="D85" s="435">
        <f>XII.!Q85</f>
        <v>19163</v>
      </c>
      <c r="E85" s="437">
        <f>I.!Q85</f>
        <v>18849</v>
      </c>
      <c r="F85" s="441">
        <f>I.!$Q86</f>
        <v>671.51</v>
      </c>
      <c r="G85" s="431">
        <f>H85-F85</f>
        <v>241.98000000000002</v>
      </c>
      <c r="H85" s="431">
        <f>II.!$Q86</f>
        <v>913.49</v>
      </c>
      <c r="I85" s="431">
        <f>J85-H85</f>
        <v>106.7299999999999</v>
      </c>
      <c r="J85" s="431">
        <f>III.!$Q86</f>
        <v>1020.2199999999999</v>
      </c>
      <c r="K85" s="431">
        <f>L85-J85</f>
        <v>1165.6300000000001</v>
      </c>
      <c r="L85" s="431">
        <f>IV.!$Q86</f>
        <v>2185.85</v>
      </c>
      <c r="M85" s="431">
        <f>N85-L85</f>
        <v>3720.0800000000004</v>
      </c>
      <c r="N85" s="431">
        <f>V.!$Q86</f>
        <v>5905.93</v>
      </c>
      <c r="O85" s="431">
        <f>P85-N85</f>
        <v>2939.9300000000003</v>
      </c>
      <c r="P85" s="431">
        <f>VI.!$Q86</f>
        <v>8845.86</v>
      </c>
      <c r="Q85" s="431">
        <f>R85-P85</f>
        <v>677.77999999999884</v>
      </c>
      <c r="R85" s="431">
        <f>VII.!$Q86</f>
        <v>9523.64</v>
      </c>
      <c r="S85" s="431">
        <f>T85-R85</f>
        <v>365.18000000000029</v>
      </c>
      <c r="T85" s="431">
        <f>VIII.!$Q86</f>
        <v>9888.82</v>
      </c>
      <c r="U85" s="431">
        <f>V85-T85</f>
        <v>446.9900000000016</v>
      </c>
      <c r="V85" s="431">
        <f>IX.!$Q86</f>
        <v>10335.810000000001</v>
      </c>
      <c r="W85" s="431">
        <f>X85-V85</f>
        <v>1485.2099999999973</v>
      </c>
      <c r="X85" s="431">
        <f>X.!$Q86</f>
        <v>11821.019999999999</v>
      </c>
      <c r="Y85" s="431">
        <f>Z85-X85</f>
        <v>632.03000000000247</v>
      </c>
      <c r="Z85" s="431">
        <f>XI.!$Q86</f>
        <v>12453.050000000001</v>
      </c>
      <c r="AA85" s="431">
        <f>AB85-Z85</f>
        <v>-12453.050000000001</v>
      </c>
      <c r="AB85" s="431">
        <f>XII.!$Q86</f>
        <v>0</v>
      </c>
    </row>
    <row r="86" spans="1:28" s="78" customFormat="1" ht="15" thickBot="1" x14ac:dyDescent="0.35">
      <c r="A86" s="277"/>
      <c r="B86" s="278"/>
      <c r="C86" s="266"/>
      <c r="D86" s="436"/>
      <c r="E86" s="438"/>
      <c r="F86" s="442"/>
      <c r="G86" s="432"/>
      <c r="H86" s="432"/>
      <c r="I86" s="432"/>
      <c r="J86" s="432"/>
      <c r="K86" s="432"/>
      <c r="L86" s="432"/>
      <c r="M86" s="432"/>
      <c r="N86" s="432"/>
      <c r="O86" s="432"/>
      <c r="P86" s="432"/>
      <c r="Q86" s="432"/>
      <c r="R86" s="432"/>
      <c r="S86" s="432"/>
      <c r="T86" s="432"/>
      <c r="U86" s="432"/>
      <c r="V86" s="432"/>
      <c r="W86" s="432"/>
      <c r="X86" s="432"/>
      <c r="Y86" s="432"/>
      <c r="Z86" s="432"/>
      <c r="AA86" s="432"/>
      <c r="AB86" s="432"/>
    </row>
    <row r="87" spans="1:28" x14ac:dyDescent="0.3">
      <c r="A87" s="248" t="str">
        <f>I.!A87</f>
        <v>4.1</v>
      </c>
      <c r="B87" s="250"/>
      <c r="C87" s="252" t="str">
        <f>I.!C87</f>
        <v>Činnosť matriky</v>
      </c>
      <c r="D87" s="426">
        <f>XII.!Q87</f>
        <v>5340</v>
      </c>
      <c r="E87" s="433">
        <f>I.!Q87</f>
        <v>5205</v>
      </c>
      <c r="F87" s="443">
        <f>I.!$Q88</f>
        <v>0</v>
      </c>
      <c r="G87" s="422">
        <f>H87-F87</f>
        <v>8</v>
      </c>
      <c r="H87" s="422">
        <f>II.!$Q88</f>
        <v>8</v>
      </c>
      <c r="I87" s="422">
        <f>J87-H87</f>
        <v>6.3000000000000007</v>
      </c>
      <c r="J87" s="422">
        <f>III.!$Q88</f>
        <v>14.3</v>
      </c>
      <c r="K87" s="422">
        <f>L87-J87</f>
        <v>185.95999999999998</v>
      </c>
      <c r="L87" s="422">
        <f>IV.!$Q88</f>
        <v>200.26</v>
      </c>
      <c r="M87" s="422">
        <f>N87-L87</f>
        <v>0</v>
      </c>
      <c r="N87" s="422">
        <f>V.!$Q88</f>
        <v>200.26</v>
      </c>
      <c r="O87" s="422">
        <f>P87-N87</f>
        <v>2254.38</v>
      </c>
      <c r="P87" s="422">
        <f>VI.!$Q88</f>
        <v>2454.64</v>
      </c>
      <c r="Q87" s="422">
        <f>R87-P87</f>
        <v>0</v>
      </c>
      <c r="R87" s="422">
        <f>VII.!$Q88</f>
        <v>2454.64</v>
      </c>
      <c r="S87" s="422">
        <f>T87-R87</f>
        <v>0</v>
      </c>
      <c r="T87" s="422">
        <f>VIII.!$Q88</f>
        <v>2454.64</v>
      </c>
      <c r="U87" s="422">
        <f>V87-T87</f>
        <v>113</v>
      </c>
      <c r="V87" s="422">
        <f>IX.!$Q88</f>
        <v>2567.64</v>
      </c>
      <c r="W87" s="422">
        <f>X87-V87</f>
        <v>23.2800000000002</v>
      </c>
      <c r="X87" s="422">
        <f>X.!$Q88</f>
        <v>2590.92</v>
      </c>
      <c r="Y87" s="422">
        <f>Z87-X87</f>
        <v>103.17000000000007</v>
      </c>
      <c r="Z87" s="422">
        <f>XI.!$Q88</f>
        <v>2694.09</v>
      </c>
      <c r="AA87" s="422">
        <f>AB87-Z87</f>
        <v>-2694.09</v>
      </c>
      <c r="AB87" s="422">
        <f>XII.!$Q88</f>
        <v>0</v>
      </c>
    </row>
    <row r="88" spans="1:28" x14ac:dyDescent="0.3">
      <c r="A88" s="253"/>
      <c r="B88" s="255"/>
      <c r="C88" s="257"/>
      <c r="D88" s="417"/>
      <c r="E88" s="413"/>
      <c r="F88" s="415"/>
      <c r="G88" s="411"/>
      <c r="H88" s="411"/>
      <c r="I88" s="411"/>
      <c r="J88" s="411"/>
      <c r="K88" s="411"/>
      <c r="L88" s="411"/>
      <c r="M88" s="411"/>
      <c r="N88" s="411"/>
      <c r="O88" s="411"/>
      <c r="P88" s="411"/>
      <c r="Q88" s="411"/>
      <c r="R88" s="411"/>
      <c r="S88" s="411"/>
      <c r="T88" s="411"/>
      <c r="U88" s="411"/>
      <c r="V88" s="411"/>
      <c r="W88" s="411"/>
      <c r="X88" s="411"/>
      <c r="Y88" s="411"/>
      <c r="Z88" s="411"/>
      <c r="AA88" s="411"/>
      <c r="AB88" s="411"/>
    </row>
    <row r="89" spans="1:28" hidden="1" x14ac:dyDescent="0.3">
      <c r="A89" s="253" t="str">
        <f>I.!A89</f>
        <v>4.1</v>
      </c>
      <c r="B89" s="255"/>
      <c r="C89" s="257" t="str">
        <f>I.!C89</f>
        <v>Klientské služby</v>
      </c>
      <c r="D89" s="417">
        <f>XII.!Q89</f>
        <v>0</v>
      </c>
      <c r="E89" s="413">
        <f>I.!P89</f>
        <v>0</v>
      </c>
      <c r="F89" s="415">
        <f>I.!$P90</f>
        <v>0</v>
      </c>
      <c r="G89" s="411">
        <f>H89-F89</f>
        <v>0</v>
      </c>
      <c r="H89" s="411">
        <f>II.!$P90</f>
        <v>0</v>
      </c>
      <c r="I89" s="411">
        <f>J89-H89</f>
        <v>0</v>
      </c>
      <c r="J89" s="411">
        <f>III.!$Q90</f>
        <v>0</v>
      </c>
      <c r="K89" s="411">
        <f>L89-J89</f>
        <v>0</v>
      </c>
      <c r="L89" s="411">
        <f>IV.!$P90</f>
        <v>0</v>
      </c>
      <c r="M89" s="411">
        <f>N89-L89</f>
        <v>0</v>
      </c>
      <c r="N89" s="411">
        <f>V.!$P90</f>
        <v>0</v>
      </c>
      <c r="O89" s="411">
        <f>P89-N89</f>
        <v>0</v>
      </c>
      <c r="P89" s="411">
        <f>VI.!$P90</f>
        <v>0</v>
      </c>
      <c r="Q89" s="411">
        <f>R89-P89</f>
        <v>0</v>
      </c>
      <c r="R89" s="411">
        <f>VII.!$Q90</f>
        <v>0</v>
      </c>
      <c r="S89" s="411">
        <f>T89-R89</f>
        <v>0</v>
      </c>
      <c r="T89" s="411">
        <f>VIII.!$Q90</f>
        <v>0</v>
      </c>
      <c r="U89" s="411">
        <f>V89-T89</f>
        <v>0</v>
      </c>
      <c r="V89" s="411">
        <f>IX.!$Q90</f>
        <v>0</v>
      </c>
      <c r="W89" s="411">
        <f>X89-V89</f>
        <v>0</v>
      </c>
      <c r="X89" s="411">
        <f>X.!$Q90</f>
        <v>0</v>
      </c>
      <c r="Y89" s="411">
        <f>Z89-X89</f>
        <v>0</v>
      </c>
      <c r="Z89" s="411">
        <f>XI.!$Q90</f>
        <v>0</v>
      </c>
      <c r="AA89" s="411">
        <f>AB89-Z89</f>
        <v>0</v>
      </c>
      <c r="AB89" s="411">
        <f>XII.!$Q90</f>
        <v>0</v>
      </c>
    </row>
    <row r="90" spans="1:28" hidden="1" x14ac:dyDescent="0.3">
      <c r="A90" s="253"/>
      <c r="B90" s="255"/>
      <c r="C90" s="257"/>
      <c r="D90" s="417"/>
      <c r="E90" s="413"/>
      <c r="F90" s="415"/>
      <c r="G90" s="411"/>
      <c r="H90" s="411"/>
      <c r="I90" s="411"/>
      <c r="J90" s="411"/>
      <c r="K90" s="411"/>
      <c r="L90" s="411"/>
      <c r="M90" s="411"/>
      <c r="N90" s="411"/>
      <c r="O90" s="411"/>
      <c r="P90" s="411"/>
      <c r="Q90" s="411"/>
      <c r="R90" s="411"/>
      <c r="S90" s="411"/>
      <c r="T90" s="411"/>
      <c r="U90" s="411"/>
      <c r="V90" s="411"/>
      <c r="W90" s="411"/>
      <c r="X90" s="411"/>
      <c r="Y90" s="411"/>
      <c r="Z90" s="411"/>
      <c r="AA90" s="411"/>
      <c r="AB90" s="411"/>
    </row>
    <row r="91" spans="1:28" x14ac:dyDescent="0.3">
      <c r="A91" s="253" t="str">
        <f>I.!A91</f>
        <v>4.3</v>
      </c>
      <c r="B91" s="255"/>
      <c r="C91" s="257" t="str">
        <f>I.!C91</f>
        <v>Evidencie</v>
      </c>
      <c r="D91" s="417">
        <f>XII.!Q91</f>
        <v>1888</v>
      </c>
      <c r="E91" s="413">
        <f>I.!Q91</f>
        <v>1709</v>
      </c>
      <c r="F91" s="415">
        <f>I.!$Q92</f>
        <v>0</v>
      </c>
      <c r="G91" s="411">
        <f>H91-F91</f>
        <v>0</v>
      </c>
      <c r="H91" s="411">
        <f>II.!$Q92</f>
        <v>0</v>
      </c>
      <c r="I91" s="411">
        <f>J91-H91</f>
        <v>0</v>
      </c>
      <c r="J91" s="411">
        <f>III.!$Q92</f>
        <v>0</v>
      </c>
      <c r="K91" s="411">
        <f>L91-J91</f>
        <v>0</v>
      </c>
      <c r="L91" s="411">
        <f>IV.!$Q92</f>
        <v>0</v>
      </c>
      <c r="M91" s="411">
        <f>N91-L91</f>
        <v>0</v>
      </c>
      <c r="N91" s="411">
        <f>V.!$Q92</f>
        <v>0</v>
      </c>
      <c r="O91" s="411">
        <f>P91-N91</f>
        <v>173.5</v>
      </c>
      <c r="P91" s="411">
        <f>VI.!$Q92</f>
        <v>173.5</v>
      </c>
      <c r="Q91" s="411">
        <f>R91-P91</f>
        <v>0</v>
      </c>
      <c r="R91" s="411">
        <f>VII.!$Q92</f>
        <v>173.5</v>
      </c>
      <c r="S91" s="411">
        <f>T91-R91</f>
        <v>0</v>
      </c>
      <c r="T91" s="411">
        <f>VIII.!$Q92</f>
        <v>173.5</v>
      </c>
      <c r="U91" s="411">
        <f>V91-T91</f>
        <v>0</v>
      </c>
      <c r="V91" s="411">
        <f>IX.!$Q92</f>
        <v>173.5</v>
      </c>
      <c r="W91" s="411">
        <f>X91-V91</f>
        <v>0</v>
      </c>
      <c r="X91" s="411">
        <f>X.!$Q92</f>
        <v>173.5</v>
      </c>
      <c r="Y91" s="411">
        <f>Z91-X91</f>
        <v>0</v>
      </c>
      <c r="Z91" s="411">
        <f>XI.!$Q92</f>
        <v>173.5</v>
      </c>
      <c r="AA91" s="411">
        <f>AB91-Z91</f>
        <v>-173.5</v>
      </c>
      <c r="AB91" s="411">
        <f>XII.!$Q92</f>
        <v>0</v>
      </c>
    </row>
    <row r="92" spans="1:28" x14ac:dyDescent="0.3">
      <c r="A92" s="253"/>
      <c r="B92" s="255"/>
      <c r="C92" s="257"/>
      <c r="D92" s="417"/>
      <c r="E92" s="413"/>
      <c r="F92" s="415"/>
      <c r="G92" s="411"/>
      <c r="H92" s="411"/>
      <c r="I92" s="411"/>
      <c r="J92" s="411"/>
      <c r="K92" s="411"/>
      <c r="L92" s="411"/>
      <c r="M92" s="411"/>
      <c r="N92" s="411"/>
      <c r="O92" s="411"/>
      <c r="P92" s="411"/>
      <c r="Q92" s="411"/>
      <c r="R92" s="411"/>
      <c r="S92" s="411"/>
      <c r="T92" s="411"/>
      <c r="U92" s="411"/>
      <c r="V92" s="411"/>
      <c r="W92" s="411"/>
      <c r="X92" s="411"/>
      <c r="Y92" s="411"/>
      <c r="Z92" s="411"/>
      <c r="AA92" s="411"/>
      <c r="AB92" s="411"/>
    </row>
    <row r="93" spans="1:28" x14ac:dyDescent="0.3">
      <c r="A93" s="253" t="str">
        <f>I.!A93</f>
        <v>4.4</v>
      </c>
      <c r="B93" s="255"/>
      <c r="C93" s="257" t="str">
        <f>I.!C93</f>
        <v>Organizácia občianskych obradov</v>
      </c>
      <c r="D93" s="417">
        <f>XII.!Q93</f>
        <v>11935</v>
      </c>
      <c r="E93" s="413">
        <f>I.!Q93</f>
        <v>11935</v>
      </c>
      <c r="F93" s="415">
        <f>I.!$Q94</f>
        <v>671.51</v>
      </c>
      <c r="G93" s="411">
        <f>H93-F93</f>
        <v>233.98000000000002</v>
      </c>
      <c r="H93" s="411">
        <f>II.!$Q94</f>
        <v>905.49</v>
      </c>
      <c r="I93" s="411">
        <f>J93-H93</f>
        <v>100.42999999999995</v>
      </c>
      <c r="J93" s="411">
        <f>III.!$Q94</f>
        <v>1005.92</v>
      </c>
      <c r="K93" s="411">
        <f>L93-J93</f>
        <v>979.67000000000019</v>
      </c>
      <c r="L93" s="411">
        <f>IV.!$Q94</f>
        <v>1985.5900000000001</v>
      </c>
      <c r="M93" s="411">
        <f>N93-L93</f>
        <v>3720.08</v>
      </c>
      <c r="N93" s="411">
        <f>V.!$Q94</f>
        <v>5705.67</v>
      </c>
      <c r="O93" s="411">
        <f>P93-N93</f>
        <v>512.05000000000018</v>
      </c>
      <c r="P93" s="411">
        <f>VI.!$Q94</f>
        <v>6217.72</v>
      </c>
      <c r="Q93" s="411">
        <f>R93-P93</f>
        <v>677.77999999999975</v>
      </c>
      <c r="R93" s="411">
        <f>VII.!$Q94</f>
        <v>6895.5</v>
      </c>
      <c r="S93" s="411">
        <f>T93-R93</f>
        <v>365.18000000000029</v>
      </c>
      <c r="T93" s="411">
        <f>VIII.!$Q94</f>
        <v>7260.68</v>
      </c>
      <c r="U93" s="411">
        <f>V93-T93</f>
        <v>333.98999999999978</v>
      </c>
      <c r="V93" s="411">
        <f>IX.!$Q94</f>
        <v>7594.67</v>
      </c>
      <c r="W93" s="411">
        <f>X93-V93</f>
        <v>1461.9300000000003</v>
      </c>
      <c r="X93" s="411">
        <f>X.!$Q94</f>
        <v>9056.6</v>
      </c>
      <c r="Y93" s="411">
        <f>Z93-X93</f>
        <v>528.86000000000058</v>
      </c>
      <c r="Z93" s="411">
        <f>XI.!$Q94</f>
        <v>9585.4600000000009</v>
      </c>
      <c r="AA93" s="411">
        <f>AB93-Z93</f>
        <v>-9585.4600000000009</v>
      </c>
      <c r="AB93" s="411">
        <f>XII.!$Q94</f>
        <v>0</v>
      </c>
    </row>
    <row r="94" spans="1:28" ht="14.4" thickBot="1" x14ac:dyDescent="0.35">
      <c r="A94" s="254"/>
      <c r="B94" s="256"/>
      <c r="C94" s="258"/>
      <c r="D94" s="418"/>
      <c r="E94" s="414"/>
      <c r="F94" s="416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  <c r="Z94" s="412"/>
      <c r="AA94" s="412"/>
      <c r="AB94" s="412"/>
    </row>
    <row r="95" spans="1:28" s="82" customFormat="1" ht="14.4" thickBot="1" x14ac:dyDescent="0.35">
      <c r="A95" s="69"/>
      <c r="B95" s="69"/>
      <c r="C95" s="47"/>
      <c r="D95" s="79"/>
      <c r="E95" s="79"/>
      <c r="F95" s="83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 s="78" customFormat="1" ht="14.4" x14ac:dyDescent="0.3">
      <c r="A96" s="275" t="str">
        <f>I.!A96</f>
        <v>5.</v>
      </c>
      <c r="B96" s="276">
        <f>I.!B96</f>
        <v>0</v>
      </c>
      <c r="C96" s="265" t="str">
        <f>I.!C96</f>
        <v>Bezpečnosť, právo a poriadok</v>
      </c>
      <c r="D96" s="435">
        <f>XII.!Q96</f>
        <v>153048</v>
      </c>
      <c r="E96" s="437">
        <f>I.!Q96</f>
        <v>139933</v>
      </c>
      <c r="F96" s="441">
        <f>I.!$Q97</f>
        <v>9708.1099999999988</v>
      </c>
      <c r="G96" s="431">
        <f>H96-F96</f>
        <v>10705.610000000002</v>
      </c>
      <c r="H96" s="431">
        <f>II.!$Q97</f>
        <v>20413.72</v>
      </c>
      <c r="I96" s="431">
        <f>J96-H96</f>
        <v>12235.119999999995</v>
      </c>
      <c r="J96" s="431">
        <f>III.!$Q97</f>
        <v>32648.839999999997</v>
      </c>
      <c r="K96" s="431">
        <f>L96-J96</f>
        <v>12551.360000000008</v>
      </c>
      <c r="L96" s="431">
        <f>IV.!$Q97</f>
        <v>45200.200000000004</v>
      </c>
      <c r="M96" s="431">
        <f>N96-L96</f>
        <v>12226.69999999999</v>
      </c>
      <c r="N96" s="431">
        <f>V.!$Q97</f>
        <v>57426.899999999994</v>
      </c>
      <c r="O96" s="431">
        <f>P96-N96</f>
        <v>11188.869999999995</v>
      </c>
      <c r="P96" s="431">
        <f>VI.!$Q97</f>
        <v>68615.76999999999</v>
      </c>
      <c r="Q96" s="431">
        <f>R96-P96</f>
        <v>12795.930000000022</v>
      </c>
      <c r="R96" s="431">
        <f>VII.!$Q97</f>
        <v>81411.700000000012</v>
      </c>
      <c r="S96" s="431">
        <f>T96-R96</f>
        <v>7878.8600000000006</v>
      </c>
      <c r="T96" s="431">
        <f>VIII.!$Q97</f>
        <v>89290.560000000012</v>
      </c>
      <c r="U96" s="431">
        <f>V96-T96</f>
        <v>11370.459999999977</v>
      </c>
      <c r="V96" s="431">
        <f>IX.!$Q97</f>
        <v>100661.01999999999</v>
      </c>
      <c r="W96" s="431">
        <f>X96-V96</f>
        <v>11873.959999999992</v>
      </c>
      <c r="X96" s="431">
        <f>X.!$Q97</f>
        <v>112534.97999999998</v>
      </c>
      <c r="Y96" s="431">
        <f>Z96-X96</f>
        <v>12223.5</v>
      </c>
      <c r="Z96" s="431">
        <f>XI.!$Q97</f>
        <v>124758.47999999998</v>
      </c>
      <c r="AA96" s="431">
        <f>AB96-Z96</f>
        <v>-124758.47999999998</v>
      </c>
      <c r="AB96" s="431">
        <f>XII.!$Q97</f>
        <v>0</v>
      </c>
    </row>
    <row r="97" spans="1:29" s="78" customFormat="1" ht="15" thickBot="1" x14ac:dyDescent="0.35">
      <c r="A97" s="277"/>
      <c r="B97" s="278"/>
      <c r="C97" s="266"/>
      <c r="D97" s="436"/>
      <c r="E97" s="438"/>
      <c r="F97" s="44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432"/>
      <c r="U97" s="432"/>
      <c r="V97" s="432"/>
      <c r="W97" s="432"/>
      <c r="X97" s="432"/>
      <c r="Y97" s="432"/>
      <c r="Z97" s="432"/>
      <c r="AA97" s="432"/>
      <c r="AB97" s="432"/>
    </row>
    <row r="98" spans="1:29" ht="12.75" customHeight="1" x14ac:dyDescent="0.3">
      <c r="A98" s="248" t="str">
        <f>I.!A98</f>
        <v>5.1</v>
      </c>
      <c r="B98" s="250"/>
      <c r="C98" s="252" t="str">
        <f>I.!C98</f>
        <v>Verejný poriadok</v>
      </c>
      <c r="D98" s="426">
        <f>XII.!Q98</f>
        <v>100058</v>
      </c>
      <c r="E98" s="433">
        <f>I.!Q98</f>
        <v>99536</v>
      </c>
      <c r="F98" s="443">
        <f>I.!$Q99</f>
        <v>6418.4699999999993</v>
      </c>
      <c r="G98" s="422">
        <f>H98-F98</f>
        <v>6538.25</v>
      </c>
      <c r="H98" s="422">
        <f>II.!$Q99</f>
        <v>12956.72</v>
      </c>
      <c r="I98" s="422">
        <f>J98-H98</f>
        <v>7102.779999999997</v>
      </c>
      <c r="J98" s="422">
        <f>III.!$Q99</f>
        <v>20059.499999999996</v>
      </c>
      <c r="K98" s="422">
        <f>L98-J98</f>
        <v>8472.1400000000031</v>
      </c>
      <c r="L98" s="422">
        <f>IV.!$Q99</f>
        <v>28531.64</v>
      </c>
      <c r="M98" s="422">
        <f>N98-L98</f>
        <v>8567.2200000000012</v>
      </c>
      <c r="N98" s="422">
        <f>V.!$Q99</f>
        <v>37098.86</v>
      </c>
      <c r="O98" s="422">
        <f>P98-N98</f>
        <v>7184.2799999999988</v>
      </c>
      <c r="P98" s="422">
        <f>VI.!$Q99</f>
        <v>44283.14</v>
      </c>
      <c r="Q98" s="422">
        <f>R98-P98</f>
        <v>8977.1800000000076</v>
      </c>
      <c r="R98" s="422">
        <f>VII.!$Q99</f>
        <v>53260.320000000007</v>
      </c>
      <c r="S98" s="422">
        <f>T98-R98</f>
        <v>6663.8999999999942</v>
      </c>
      <c r="T98" s="422">
        <f>VIII.!$Q99</f>
        <v>59924.22</v>
      </c>
      <c r="U98" s="422">
        <f>V98-T98</f>
        <v>6837.5599999999977</v>
      </c>
      <c r="V98" s="422">
        <f>IX.!$Q99</f>
        <v>66761.78</v>
      </c>
      <c r="W98" s="422">
        <f>X98-V98</f>
        <v>9290.86</v>
      </c>
      <c r="X98" s="422">
        <f>X.!$Q99</f>
        <v>76052.639999999999</v>
      </c>
      <c r="Y98" s="422">
        <f>Z98-X98</f>
        <v>8296.1699999999983</v>
      </c>
      <c r="Z98" s="422">
        <f>XI.!$Q99</f>
        <v>84348.81</v>
      </c>
      <c r="AA98" s="422">
        <f>AB98-Z98</f>
        <v>-84348.81</v>
      </c>
      <c r="AB98" s="422">
        <f>XII.!$Q99</f>
        <v>0</v>
      </c>
    </row>
    <row r="99" spans="1:29" ht="14.4" x14ac:dyDescent="0.3">
      <c r="A99" s="253"/>
      <c r="B99" s="255"/>
      <c r="C99" s="257"/>
      <c r="D99" s="417"/>
      <c r="E99" s="413"/>
      <c r="F99" s="415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  <c r="AA99" s="411"/>
      <c r="AB99" s="411"/>
      <c r="AC99" s="72"/>
    </row>
    <row r="100" spans="1:29" ht="14.4" x14ac:dyDescent="0.3">
      <c r="A100" s="253" t="str">
        <f>I.!A100</f>
        <v>5.2</v>
      </c>
      <c r="B100" s="255"/>
      <c r="C100" s="257" t="str">
        <f>I.!C100</f>
        <v>MsP - propagácia, reklama</v>
      </c>
      <c r="D100" s="417">
        <f>XII.!Q100</f>
        <v>350</v>
      </c>
      <c r="E100" s="413">
        <f>I.!Q100</f>
        <v>350</v>
      </c>
      <c r="F100" s="415">
        <f>I.!$Q101</f>
        <v>0</v>
      </c>
      <c r="G100" s="411">
        <f>H100-F100</f>
        <v>0</v>
      </c>
      <c r="H100" s="411">
        <f>II.!$Q101</f>
        <v>0</v>
      </c>
      <c r="I100" s="411">
        <f>J100-H100</f>
        <v>0</v>
      </c>
      <c r="J100" s="411">
        <f>III.!$Q101</f>
        <v>0</v>
      </c>
      <c r="K100" s="411">
        <f>L100-J100</f>
        <v>0</v>
      </c>
      <c r="L100" s="411">
        <f>IV.!$Q101</f>
        <v>0</v>
      </c>
      <c r="M100" s="411">
        <f>N100-L100</f>
        <v>0</v>
      </c>
      <c r="N100" s="411">
        <f>V.!$Q101</f>
        <v>0</v>
      </c>
      <c r="O100" s="411">
        <f>P100-N100</f>
        <v>0</v>
      </c>
      <c r="P100" s="411">
        <f>VI.!$Q101</f>
        <v>0</v>
      </c>
      <c r="Q100" s="411">
        <f>R100-P100</f>
        <v>0</v>
      </c>
      <c r="R100" s="411">
        <f>VII.!$Q101</f>
        <v>0</v>
      </c>
      <c r="S100" s="411">
        <f>T100-R100</f>
        <v>0</v>
      </c>
      <c r="T100" s="411">
        <f>VIII.!$Q101</f>
        <v>0</v>
      </c>
      <c r="U100" s="411">
        <f>V100-T100</f>
        <v>0</v>
      </c>
      <c r="V100" s="411">
        <f>IX.!$Q101</f>
        <v>0</v>
      </c>
      <c r="W100" s="411">
        <f>X100-V100</f>
        <v>0</v>
      </c>
      <c r="X100" s="411">
        <f>X.!$Q101</f>
        <v>0</v>
      </c>
      <c r="Y100" s="411">
        <f>Z100-X100</f>
        <v>350</v>
      </c>
      <c r="Z100" s="411">
        <f>XI.!$Q101</f>
        <v>350</v>
      </c>
      <c r="AA100" s="411">
        <f>AB100-Z100</f>
        <v>-350</v>
      </c>
      <c r="AB100" s="411">
        <f>XII.!$Q101</f>
        <v>0</v>
      </c>
      <c r="AC100" s="72"/>
    </row>
    <row r="101" spans="1:29" x14ac:dyDescent="0.3">
      <c r="A101" s="253"/>
      <c r="B101" s="255"/>
      <c r="C101" s="257"/>
      <c r="D101" s="417"/>
      <c r="E101" s="413"/>
      <c r="F101" s="415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1"/>
      <c r="T101" s="411"/>
      <c r="U101" s="411"/>
      <c r="V101" s="411"/>
      <c r="W101" s="411"/>
      <c r="X101" s="411"/>
      <c r="Y101" s="411"/>
      <c r="Z101" s="411"/>
      <c r="AA101" s="411"/>
      <c r="AB101" s="411"/>
    </row>
    <row r="102" spans="1:29" x14ac:dyDescent="0.3">
      <c r="A102" s="253" t="str">
        <f>I.!A102</f>
        <v>5.3</v>
      </c>
      <c r="B102" s="255"/>
      <c r="C102" s="257" t="str">
        <f>I.!C102</f>
        <v>Chránená dielňa</v>
      </c>
      <c r="D102" s="417">
        <f>XII.!Q102</f>
        <v>33478</v>
      </c>
      <c r="E102" s="413">
        <f>I.!Q102</f>
        <v>23876</v>
      </c>
      <c r="F102" s="415">
        <f>I.!$Q103</f>
        <v>2283.89</v>
      </c>
      <c r="G102" s="411">
        <f>H102-F102</f>
        <v>2798.2900000000004</v>
      </c>
      <c r="H102" s="411">
        <f>II.!$Q103</f>
        <v>5082.18</v>
      </c>
      <c r="I102" s="411">
        <f>J102-H102</f>
        <v>1956.1099999999997</v>
      </c>
      <c r="J102" s="411">
        <f>III.!$Q103</f>
        <v>7038.29</v>
      </c>
      <c r="K102" s="411">
        <f>L102-J102</f>
        <v>2121.37</v>
      </c>
      <c r="L102" s="411">
        <f>IV.!$Q103</f>
        <v>9159.66</v>
      </c>
      <c r="M102" s="411">
        <f>N102-L102</f>
        <v>3349.1399999999994</v>
      </c>
      <c r="N102" s="411">
        <f>V.!$Q103</f>
        <v>12508.8</v>
      </c>
      <c r="O102" s="411">
        <f>P102-N102</f>
        <v>2342.2200000000012</v>
      </c>
      <c r="P102" s="411">
        <f>VI.!$Q103</f>
        <v>14851.02</v>
      </c>
      <c r="Q102" s="411">
        <f>R102-P102</f>
        <v>1449.8099999999995</v>
      </c>
      <c r="R102" s="411">
        <f>VII.!$Q103</f>
        <v>16300.83</v>
      </c>
      <c r="S102" s="411">
        <f>T102-R102</f>
        <v>325.07000000000153</v>
      </c>
      <c r="T102" s="411">
        <f>VIII.!$Q103</f>
        <v>16625.900000000001</v>
      </c>
      <c r="U102" s="411">
        <f>V102-T102</f>
        <v>2218.3999999999978</v>
      </c>
      <c r="V102" s="411">
        <f>IX.!$Q103</f>
        <v>18844.3</v>
      </c>
      <c r="W102" s="411">
        <f>X102-V102</f>
        <v>1747.1700000000019</v>
      </c>
      <c r="X102" s="411">
        <f>X.!$Q103</f>
        <v>20591.47</v>
      </c>
      <c r="Y102" s="411">
        <f>Z102-X102</f>
        <v>1764.5499999999993</v>
      </c>
      <c r="Z102" s="411">
        <f>XI.!$Q103</f>
        <v>22356.02</v>
      </c>
      <c r="AA102" s="411">
        <f>AB102-Z102</f>
        <v>-22356.02</v>
      </c>
      <c r="AB102" s="411">
        <f>XII.!$Q103</f>
        <v>0</v>
      </c>
    </row>
    <row r="103" spans="1:29" x14ac:dyDescent="0.3">
      <c r="A103" s="253"/>
      <c r="B103" s="255"/>
      <c r="C103" s="257"/>
      <c r="D103" s="417"/>
      <c r="E103" s="413"/>
      <c r="F103" s="415"/>
      <c r="G103" s="411"/>
      <c r="H103" s="411"/>
      <c r="I103" s="411"/>
      <c r="J103" s="411"/>
      <c r="K103" s="411"/>
      <c r="L103" s="411"/>
      <c r="M103" s="411"/>
      <c r="N103" s="411"/>
      <c r="O103" s="411"/>
      <c r="P103" s="411"/>
      <c r="Q103" s="411"/>
      <c r="R103" s="411"/>
      <c r="S103" s="411"/>
      <c r="T103" s="411"/>
      <c r="U103" s="411"/>
      <c r="V103" s="411"/>
      <c r="W103" s="411"/>
      <c r="X103" s="411"/>
      <c r="Y103" s="411"/>
      <c r="Z103" s="411"/>
      <c r="AA103" s="411"/>
      <c r="AB103" s="411"/>
    </row>
    <row r="104" spans="1:29" x14ac:dyDescent="0.3">
      <c r="A104" s="253" t="str">
        <f>I.!A104</f>
        <v>5.4</v>
      </c>
      <c r="B104" s="255"/>
      <c r="C104" s="257" t="str">
        <f>I.!C104</f>
        <v>Civilná obrana</v>
      </c>
      <c r="D104" s="417">
        <f>XII.!Q104</f>
        <v>1117</v>
      </c>
      <c r="E104" s="413">
        <f>I.!Q104</f>
        <v>581</v>
      </c>
      <c r="F104" s="415">
        <f>I.!$Q105</f>
        <v>72.86</v>
      </c>
      <c r="G104" s="411">
        <f>H104-F104</f>
        <v>73.86</v>
      </c>
      <c r="H104" s="411">
        <f>II.!$Q105</f>
        <v>146.72</v>
      </c>
      <c r="I104" s="411">
        <f>J104-H104</f>
        <v>77.580000000000013</v>
      </c>
      <c r="J104" s="411">
        <f>III.!$Q105</f>
        <v>224.3</v>
      </c>
      <c r="K104" s="411">
        <f>L104-J104</f>
        <v>88</v>
      </c>
      <c r="L104" s="411">
        <f>IV.!$Q105</f>
        <v>312.3</v>
      </c>
      <c r="M104" s="411">
        <f>N104-L104</f>
        <v>73.860000000000014</v>
      </c>
      <c r="N104" s="411">
        <f>V.!$Q105</f>
        <v>386.16</v>
      </c>
      <c r="O104" s="411">
        <f>P104-N104</f>
        <v>73.859999999999957</v>
      </c>
      <c r="P104" s="411">
        <f>VI.!$Q105</f>
        <v>460.02</v>
      </c>
      <c r="Q104" s="411">
        <f>R104-P104</f>
        <v>85.88</v>
      </c>
      <c r="R104" s="411">
        <f>VII.!$Q105</f>
        <v>545.9</v>
      </c>
      <c r="S104" s="411">
        <f>T104-R104</f>
        <v>73.860000000000014</v>
      </c>
      <c r="T104" s="411">
        <f>VIII.!$Q105</f>
        <v>619.76</v>
      </c>
      <c r="U104" s="411">
        <f>V104-T104</f>
        <v>73.860000000000014</v>
      </c>
      <c r="V104" s="411">
        <f>IX.!$Q105</f>
        <v>693.62</v>
      </c>
      <c r="W104" s="411">
        <f>X104-V104</f>
        <v>73.860000000000014</v>
      </c>
      <c r="X104" s="411">
        <f>X.!$Q105</f>
        <v>767.48</v>
      </c>
      <c r="Y104" s="411">
        <f>Z104-X104</f>
        <v>-238.40999999999997</v>
      </c>
      <c r="Z104" s="411">
        <f>XI.!$Q105</f>
        <v>529.07000000000005</v>
      </c>
      <c r="AA104" s="411">
        <f>AB104-Z104</f>
        <v>-529.07000000000005</v>
      </c>
      <c r="AB104" s="411">
        <f>XII.!$Q105</f>
        <v>0</v>
      </c>
    </row>
    <row r="105" spans="1:29" x14ac:dyDescent="0.3">
      <c r="A105" s="253"/>
      <c r="B105" s="255"/>
      <c r="C105" s="257"/>
      <c r="D105" s="417"/>
      <c r="E105" s="413"/>
      <c r="F105" s="415"/>
      <c r="G105" s="411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1"/>
      <c r="S105" s="411"/>
      <c r="T105" s="411"/>
      <c r="U105" s="411"/>
      <c r="V105" s="411"/>
      <c r="W105" s="411"/>
      <c r="X105" s="411"/>
      <c r="Y105" s="411"/>
      <c r="Z105" s="411"/>
      <c r="AA105" s="411"/>
      <c r="AB105" s="411"/>
    </row>
    <row r="106" spans="1:29" x14ac:dyDescent="0.3">
      <c r="A106" s="253" t="str">
        <f>I.!A106</f>
        <v>5.5</v>
      </c>
      <c r="B106" s="255"/>
      <c r="C106" s="257" t="str">
        <f>I.!C106</f>
        <v>Ochrana pred požiarmi</v>
      </c>
      <c r="D106" s="417">
        <f>XII.!Q106</f>
        <v>18045</v>
      </c>
      <c r="E106" s="413">
        <f>I.!Q106</f>
        <v>15590</v>
      </c>
      <c r="F106" s="415">
        <f>I.!$Q107</f>
        <v>932.89</v>
      </c>
      <c r="G106" s="411">
        <f>H106-F106</f>
        <v>1295.2100000000005</v>
      </c>
      <c r="H106" s="411">
        <f>II.!$Q107</f>
        <v>2228.1000000000004</v>
      </c>
      <c r="I106" s="411">
        <f>J106-H106</f>
        <v>3098.6499999999996</v>
      </c>
      <c r="J106" s="411">
        <f>III.!$Q107</f>
        <v>5326.75</v>
      </c>
      <c r="K106" s="411">
        <f>L106-J106</f>
        <v>1869.8499999999995</v>
      </c>
      <c r="L106" s="411">
        <f>IV.!$Q107</f>
        <v>7196.5999999999995</v>
      </c>
      <c r="M106" s="411">
        <f>N106-L106</f>
        <v>236.48000000000047</v>
      </c>
      <c r="N106" s="411">
        <f>V.!$Q107</f>
        <v>7433.08</v>
      </c>
      <c r="O106" s="411">
        <f>P106-N106</f>
        <v>1588.5100000000002</v>
      </c>
      <c r="P106" s="411">
        <f>VI.!$Q107</f>
        <v>9021.59</v>
      </c>
      <c r="Q106" s="411">
        <f>R106-P106</f>
        <v>2283.0600000000013</v>
      </c>
      <c r="R106" s="411">
        <f>VII.!$Q107</f>
        <v>11304.650000000001</v>
      </c>
      <c r="S106" s="411">
        <f>T106-R106</f>
        <v>816.02999999999702</v>
      </c>
      <c r="T106" s="411">
        <f>VIII.!$Q107</f>
        <v>12120.679999999998</v>
      </c>
      <c r="U106" s="449">
        <f>V106-T106</f>
        <v>2240.6400000000012</v>
      </c>
      <c r="V106" s="411">
        <f>IX.!$Q107</f>
        <v>14361.32</v>
      </c>
      <c r="W106" s="411">
        <f>X106-V106</f>
        <v>762.06999999999971</v>
      </c>
      <c r="X106" s="411">
        <f>X.!$Q107</f>
        <v>15123.39</v>
      </c>
      <c r="Y106" s="411">
        <f>Z106-X106</f>
        <v>2051.1899999999987</v>
      </c>
      <c r="Z106" s="411">
        <f>XI.!$Q107</f>
        <v>17174.579999999998</v>
      </c>
      <c r="AA106" s="411">
        <f>AB106-Z106</f>
        <v>-17174.579999999998</v>
      </c>
      <c r="AB106" s="411">
        <f>XII.!$Q107</f>
        <v>0</v>
      </c>
    </row>
    <row r="107" spans="1:29" ht="14.4" thickBot="1" x14ac:dyDescent="0.35">
      <c r="A107" s="254"/>
      <c r="B107" s="256"/>
      <c r="C107" s="257"/>
      <c r="D107" s="418"/>
      <c r="E107" s="414"/>
      <c r="F107" s="416"/>
      <c r="G107" s="412"/>
      <c r="H107" s="412"/>
      <c r="I107" s="412"/>
      <c r="J107" s="412"/>
      <c r="K107" s="412"/>
      <c r="L107" s="412"/>
      <c r="M107" s="412"/>
      <c r="N107" s="412"/>
      <c r="O107" s="412"/>
      <c r="P107" s="412"/>
      <c r="Q107" s="412"/>
      <c r="R107" s="412"/>
      <c r="S107" s="412"/>
      <c r="T107" s="412"/>
      <c r="U107" s="450"/>
      <c r="V107" s="412"/>
      <c r="W107" s="412"/>
      <c r="X107" s="412"/>
      <c r="Y107" s="412"/>
      <c r="Z107" s="412"/>
      <c r="AA107" s="412"/>
      <c r="AB107" s="412"/>
    </row>
    <row r="108" spans="1:29" s="82" customFormat="1" ht="14.4" thickBot="1" x14ac:dyDescent="0.35">
      <c r="A108" s="69"/>
      <c r="B108" s="69"/>
      <c r="C108" s="47"/>
      <c r="D108" s="79"/>
      <c r="E108" s="79"/>
      <c r="F108" s="83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1:29" s="78" customFormat="1" ht="14.4" x14ac:dyDescent="0.3">
      <c r="A109" s="275" t="str">
        <f>I.!A109</f>
        <v>6.</v>
      </c>
      <c r="B109" s="276">
        <f>I.!B109</f>
        <v>0</v>
      </c>
      <c r="C109" s="265" t="str">
        <f>I.!C109</f>
        <v>Odpadové hospodárstvo</v>
      </c>
      <c r="D109" s="435">
        <f>XII.!Q109</f>
        <v>774008</v>
      </c>
      <c r="E109" s="437">
        <f>I.!Q109</f>
        <v>884321</v>
      </c>
      <c r="F109" s="439">
        <f>I.!$Q110</f>
        <v>16274.24</v>
      </c>
      <c r="G109" s="431">
        <f>H109-F109</f>
        <v>12398.9</v>
      </c>
      <c r="H109" s="431">
        <f>II.!$Q110</f>
        <v>28673.14</v>
      </c>
      <c r="I109" s="431">
        <f>J109-H109</f>
        <v>16997.919999999998</v>
      </c>
      <c r="J109" s="431">
        <f>III.!$Q110</f>
        <v>45671.06</v>
      </c>
      <c r="K109" s="431">
        <f>L109-J109</f>
        <v>384.40000000000146</v>
      </c>
      <c r="L109" s="431">
        <f>IV.!$Q110</f>
        <v>46055.46</v>
      </c>
      <c r="M109" s="431">
        <f>N109-L109</f>
        <v>34822.94000000001</v>
      </c>
      <c r="N109" s="431">
        <f>V.!$Q110</f>
        <v>80878.400000000009</v>
      </c>
      <c r="O109" s="431">
        <f>P109-N109</f>
        <v>24658.929999999978</v>
      </c>
      <c r="P109" s="431">
        <f>VI.!$Q110</f>
        <v>105537.32999999999</v>
      </c>
      <c r="Q109" s="431">
        <f>R109-P109</f>
        <v>14927.920000000013</v>
      </c>
      <c r="R109" s="431">
        <f>VII.!$Q110</f>
        <v>120465.25</v>
      </c>
      <c r="S109" s="431">
        <f>T109-R109</f>
        <v>16459.570000000007</v>
      </c>
      <c r="T109" s="431">
        <f>VIII.!$Q110</f>
        <v>136924.82</v>
      </c>
      <c r="U109" s="431">
        <f>V109-T109</f>
        <v>15263.420000000013</v>
      </c>
      <c r="V109" s="431">
        <f>IX.!$Q110</f>
        <v>152188.24000000002</v>
      </c>
      <c r="W109" s="431">
        <f>X109-V109</f>
        <v>17811.25999999998</v>
      </c>
      <c r="X109" s="431">
        <f>X.!$Q110</f>
        <v>169999.5</v>
      </c>
      <c r="Y109" s="431">
        <f>Z109-X109</f>
        <v>17843.01999999999</v>
      </c>
      <c r="Z109" s="431">
        <f>XI.!$Q110</f>
        <v>187842.52</v>
      </c>
      <c r="AA109" s="431">
        <f>AB109-Z109</f>
        <v>-187842.52</v>
      </c>
      <c r="AB109" s="431">
        <f>XII.!$Q110</f>
        <v>0</v>
      </c>
    </row>
    <row r="110" spans="1:29" s="78" customFormat="1" ht="15" thickBot="1" x14ac:dyDescent="0.35">
      <c r="A110" s="277"/>
      <c r="B110" s="278"/>
      <c r="C110" s="266"/>
      <c r="D110" s="436"/>
      <c r="E110" s="438"/>
      <c r="F110" s="440"/>
      <c r="G110" s="432"/>
      <c r="H110" s="432"/>
      <c r="I110" s="432"/>
      <c r="J110" s="432"/>
      <c r="K110" s="432"/>
      <c r="L110" s="432"/>
      <c r="M110" s="432"/>
      <c r="N110" s="432"/>
      <c r="O110" s="432"/>
      <c r="P110" s="432"/>
      <c r="Q110" s="432"/>
      <c r="R110" s="432"/>
      <c r="S110" s="432"/>
      <c r="T110" s="432"/>
      <c r="U110" s="432"/>
      <c r="V110" s="432"/>
      <c r="W110" s="432"/>
      <c r="X110" s="432"/>
      <c r="Y110" s="432"/>
      <c r="Z110" s="432"/>
      <c r="AA110" s="432"/>
      <c r="AB110" s="432"/>
    </row>
    <row r="111" spans="1:29" x14ac:dyDescent="0.3">
      <c r="A111" s="248" t="str">
        <f>I.!A111</f>
        <v>6.1</v>
      </c>
      <c r="B111" s="250"/>
      <c r="C111" s="252" t="str">
        <f>I.!C111</f>
        <v>Zvoz, odvoz a zneškodňovanie odpadu</v>
      </c>
      <c r="D111" s="426">
        <f>XII.!Q111</f>
        <v>765981</v>
      </c>
      <c r="E111" s="433">
        <f>I.!Q111</f>
        <v>882221</v>
      </c>
      <c r="F111" s="434">
        <f>I.!$Q112</f>
        <v>16170.07</v>
      </c>
      <c r="G111" s="422">
        <f>H111-F111</f>
        <v>11732.779999999999</v>
      </c>
      <c r="H111" s="422">
        <f>II.!$Q112</f>
        <v>27902.85</v>
      </c>
      <c r="I111" s="422">
        <f>J111-H111</f>
        <v>15864.650000000001</v>
      </c>
      <c r="J111" s="422">
        <f>III.!$Q112</f>
        <v>43767.5</v>
      </c>
      <c r="K111" s="422">
        <f>L111-J111</f>
        <v>308.40000000000146</v>
      </c>
      <c r="L111" s="422">
        <f>IV.!$Q112</f>
        <v>44075.9</v>
      </c>
      <c r="M111" s="422">
        <f>N111-L111</f>
        <v>34561.060000000005</v>
      </c>
      <c r="N111" s="422">
        <f>V.!$Q112</f>
        <v>78636.960000000006</v>
      </c>
      <c r="O111" s="422">
        <f>P111-N111</f>
        <v>24020.939999999988</v>
      </c>
      <c r="P111" s="422">
        <f>VI.!$Q112</f>
        <v>102657.9</v>
      </c>
      <c r="Q111" s="422">
        <f>R111-P111</f>
        <v>14773.910000000003</v>
      </c>
      <c r="R111" s="422">
        <f>VII.!$Q112</f>
        <v>117431.81</v>
      </c>
      <c r="S111" s="422">
        <f>T111-R111</f>
        <v>16300.229999999981</v>
      </c>
      <c r="T111" s="422">
        <f>VIII.!$Q112</f>
        <v>133732.03999999998</v>
      </c>
      <c r="U111" s="422">
        <f>V111-T111</f>
        <v>15145.72000000003</v>
      </c>
      <c r="V111" s="422">
        <f>IX.!$Q112</f>
        <v>148877.76000000001</v>
      </c>
      <c r="W111" s="422">
        <f>X111-V111</f>
        <v>14086.049999999988</v>
      </c>
      <c r="X111" s="422">
        <f>X.!$Q112</f>
        <v>162963.81</v>
      </c>
      <c r="Y111" s="422">
        <f>Z111-X111</f>
        <v>17609.600000000006</v>
      </c>
      <c r="Z111" s="422">
        <f>XI.!$Q112</f>
        <v>180573.41</v>
      </c>
      <c r="AA111" s="422">
        <f>AB111-Z111</f>
        <v>-180573.41</v>
      </c>
      <c r="AB111" s="422">
        <f>XII.!$Q112</f>
        <v>0</v>
      </c>
    </row>
    <row r="112" spans="1:29" x14ac:dyDescent="0.3">
      <c r="A112" s="253"/>
      <c r="B112" s="255"/>
      <c r="C112" s="257"/>
      <c r="D112" s="417"/>
      <c r="E112" s="413"/>
      <c r="F112" s="419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411"/>
      <c r="W112" s="411"/>
      <c r="X112" s="411"/>
      <c r="Y112" s="411"/>
      <c r="Z112" s="411"/>
      <c r="AA112" s="411"/>
      <c r="AB112" s="411"/>
    </row>
    <row r="113" spans="1:29" x14ac:dyDescent="0.3">
      <c r="A113" s="253" t="str">
        <f>I.!A113</f>
        <v>6.2</v>
      </c>
      <c r="B113" s="255"/>
      <c r="C113" s="257" t="str">
        <f>I.!C113</f>
        <v>Nakladanie s odpadovými vodami</v>
      </c>
      <c r="D113" s="417">
        <f>XII.!Q113</f>
        <v>8027</v>
      </c>
      <c r="E113" s="413">
        <f>I.!Q113</f>
        <v>2100</v>
      </c>
      <c r="F113" s="419">
        <f>I.!$Q114</f>
        <v>104.17</v>
      </c>
      <c r="G113" s="411">
        <f>H113-F113</f>
        <v>666.12</v>
      </c>
      <c r="H113" s="411">
        <f>II.!$Q114</f>
        <v>770.29</v>
      </c>
      <c r="I113" s="411">
        <f>J113-H113</f>
        <v>1133.27</v>
      </c>
      <c r="J113" s="411">
        <f>III.!$Q114</f>
        <v>1903.56</v>
      </c>
      <c r="K113" s="411">
        <f>L113-J113</f>
        <v>76</v>
      </c>
      <c r="L113" s="411">
        <f>IV.!$Q114</f>
        <v>1979.56</v>
      </c>
      <c r="M113" s="411">
        <f>N113-L113</f>
        <v>261.88000000000011</v>
      </c>
      <c r="N113" s="411">
        <f>V.!$Q114</f>
        <v>2241.44</v>
      </c>
      <c r="O113" s="411">
        <f>P113-N113</f>
        <v>637.98999999999978</v>
      </c>
      <c r="P113" s="411">
        <f>VI.!$Q114</f>
        <v>2879.43</v>
      </c>
      <c r="Q113" s="411">
        <f>R113-P113</f>
        <v>154.01000000000022</v>
      </c>
      <c r="R113" s="411">
        <f>VII.!$Q114</f>
        <v>3033.44</v>
      </c>
      <c r="S113" s="411">
        <f>T113-R113</f>
        <v>159.34000000000015</v>
      </c>
      <c r="T113" s="411">
        <f>VIII.!$Q114</f>
        <v>3192.78</v>
      </c>
      <c r="U113" s="411">
        <f>V113-T113</f>
        <v>117.69999999999982</v>
      </c>
      <c r="V113" s="411">
        <f>IX.!$Q114</f>
        <v>3310.48</v>
      </c>
      <c r="W113" s="411">
        <f>X113-V113</f>
        <v>3725.2099999999996</v>
      </c>
      <c r="X113" s="411">
        <f>X.!$Q114</f>
        <v>7035.69</v>
      </c>
      <c r="Y113" s="411">
        <f>Z113-X113</f>
        <v>233.42000000000007</v>
      </c>
      <c r="Z113" s="411">
        <f>XI.!$Q114</f>
        <v>7269.11</v>
      </c>
      <c r="AA113" s="411">
        <f>AB113-Z113</f>
        <v>-7269.11</v>
      </c>
      <c r="AB113" s="411">
        <f>XII.!$Q114</f>
        <v>0</v>
      </c>
    </row>
    <row r="114" spans="1:29" ht="14.4" thickBot="1" x14ac:dyDescent="0.35">
      <c r="A114" s="254"/>
      <c r="B114" s="256"/>
      <c r="C114" s="258"/>
      <c r="D114" s="418"/>
      <c r="E114" s="414"/>
      <c r="F114" s="420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2"/>
    </row>
    <row r="115" spans="1:29" s="82" customFormat="1" ht="14.4" thickBot="1" x14ac:dyDescent="0.35">
      <c r="A115" s="69"/>
      <c r="B115" s="69"/>
      <c r="C115" s="47"/>
      <c r="D115" s="79"/>
      <c r="E115" s="79"/>
      <c r="F115" s="83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29" s="78" customFormat="1" ht="14.4" x14ac:dyDescent="0.3">
      <c r="A116" s="275" t="str">
        <f>I.!A116</f>
        <v>7.</v>
      </c>
      <c r="B116" s="276">
        <f>I.!B116</f>
        <v>0</v>
      </c>
      <c r="C116" s="265" t="str">
        <f>I.!C116</f>
        <v>Komunikácie</v>
      </c>
      <c r="D116" s="435">
        <f>XII.!Q116</f>
        <v>404784</v>
      </c>
      <c r="E116" s="437">
        <f>I.!Q116</f>
        <v>352160</v>
      </c>
      <c r="F116" s="441">
        <f>I.!$Q117</f>
        <v>4158.08</v>
      </c>
      <c r="G116" s="431">
        <f>H116-F116</f>
        <v>11195.600000000002</v>
      </c>
      <c r="H116" s="431">
        <f>II.!$Q117</f>
        <v>15353.680000000002</v>
      </c>
      <c r="I116" s="431">
        <f>J116-H116</f>
        <v>6502.3599999999988</v>
      </c>
      <c r="J116" s="431">
        <f>III.!$Q117</f>
        <v>21856.04</v>
      </c>
      <c r="K116" s="431">
        <f>L116-J116</f>
        <v>1616.5999999999985</v>
      </c>
      <c r="L116" s="431">
        <f>IV.!$Q117</f>
        <v>23472.639999999999</v>
      </c>
      <c r="M116" s="431">
        <f>N116-L116</f>
        <v>10291.229999999996</v>
      </c>
      <c r="N116" s="431">
        <f>V.!$Q117</f>
        <v>33763.869999999995</v>
      </c>
      <c r="O116" s="431">
        <f>P116-N116</f>
        <v>5024.3900000000067</v>
      </c>
      <c r="P116" s="431">
        <f>VI.!$Q117</f>
        <v>38788.26</v>
      </c>
      <c r="Q116" s="431">
        <f>R116-P116</f>
        <v>12673.71</v>
      </c>
      <c r="R116" s="431">
        <f>VII.!$Q117</f>
        <v>51461.97</v>
      </c>
      <c r="S116" s="431">
        <f>T116-R116</f>
        <v>23982.179999999993</v>
      </c>
      <c r="T116" s="431">
        <f>VIII.!$Q117</f>
        <v>75444.149999999994</v>
      </c>
      <c r="U116" s="431">
        <f>V116-T116</f>
        <v>35065.279999999999</v>
      </c>
      <c r="V116" s="431">
        <f>IX.!$Q117</f>
        <v>110509.43</v>
      </c>
      <c r="W116" s="431">
        <f>X116-V116</f>
        <v>21559.739999999991</v>
      </c>
      <c r="X116" s="431">
        <f>X.!$Q117</f>
        <v>132069.16999999998</v>
      </c>
      <c r="Y116" s="431">
        <f>Z116-X116</f>
        <v>78106.160000000033</v>
      </c>
      <c r="Z116" s="431">
        <f>XI.!$Q117</f>
        <v>210175.33000000002</v>
      </c>
      <c r="AA116" s="431">
        <f>AB116-Z116</f>
        <v>-210175.33000000002</v>
      </c>
      <c r="AB116" s="431">
        <f>XII.!$Q117</f>
        <v>0</v>
      </c>
    </row>
    <row r="117" spans="1:29" s="78" customFormat="1" ht="15" thickBot="1" x14ac:dyDescent="0.35">
      <c r="A117" s="277"/>
      <c r="B117" s="278"/>
      <c r="C117" s="266"/>
      <c r="D117" s="436"/>
      <c r="E117" s="438"/>
      <c r="F117" s="442"/>
      <c r="G117" s="432"/>
      <c r="H117" s="432"/>
      <c r="I117" s="432"/>
      <c r="J117" s="432"/>
      <c r="K117" s="432"/>
      <c r="L117" s="432"/>
      <c r="M117" s="432"/>
      <c r="N117" s="432"/>
      <c r="O117" s="432"/>
      <c r="P117" s="432"/>
      <c r="Q117" s="432"/>
      <c r="R117" s="432"/>
      <c r="S117" s="432"/>
      <c r="T117" s="432"/>
      <c r="U117" s="432"/>
      <c r="V117" s="432"/>
      <c r="W117" s="432"/>
      <c r="X117" s="432"/>
      <c r="Y117" s="432"/>
      <c r="Z117" s="432"/>
      <c r="AA117" s="432"/>
      <c r="AB117" s="432"/>
    </row>
    <row r="118" spans="1:29" ht="12.75" customHeight="1" x14ac:dyDescent="0.3">
      <c r="A118" s="248" t="str">
        <f>I.!A118</f>
        <v>7.1</v>
      </c>
      <c r="B118" s="250"/>
      <c r="C118" s="252" t="str">
        <f>I.!C118</f>
        <v>Správa miestnych komunikácií Cesty, značky, vodor. značenie</v>
      </c>
      <c r="D118" s="448">
        <f>XII.!Q118</f>
        <v>34900</v>
      </c>
      <c r="E118" s="433">
        <f>I.!Q118</f>
        <v>24000</v>
      </c>
      <c r="F118" s="443">
        <f>I.!$Q119</f>
        <v>2160.4499999999998</v>
      </c>
      <c r="G118" s="422">
        <f>H118-F118</f>
        <v>9315.09</v>
      </c>
      <c r="H118" s="422">
        <f>II.!$Q119</f>
        <v>11475.54</v>
      </c>
      <c r="I118" s="422">
        <f>J118-H118</f>
        <v>2039.7199999999993</v>
      </c>
      <c r="J118" s="422">
        <f>III.!$Q119</f>
        <v>13515.26</v>
      </c>
      <c r="K118" s="422">
        <f>L118-J118</f>
        <v>0</v>
      </c>
      <c r="L118" s="422">
        <f>IV.!$Q119</f>
        <v>13515.26</v>
      </c>
      <c r="M118" s="422">
        <f>N118-L118</f>
        <v>3242.74</v>
      </c>
      <c r="N118" s="422">
        <f>V.!$Q119</f>
        <v>16758</v>
      </c>
      <c r="O118" s="422">
        <f>P118-N118</f>
        <v>2777.5600000000013</v>
      </c>
      <c r="P118" s="422">
        <f>VI.!$Q119</f>
        <v>19535.560000000001</v>
      </c>
      <c r="Q118" s="422">
        <f>R118-P118</f>
        <v>3826.0299999999988</v>
      </c>
      <c r="R118" s="422">
        <f>VII.!$Q119</f>
        <v>23361.59</v>
      </c>
      <c r="S118" s="422">
        <f>T118-R118</f>
        <v>464</v>
      </c>
      <c r="T118" s="422">
        <f>VIII.!$Q119</f>
        <v>23825.59</v>
      </c>
      <c r="U118" s="422">
        <f>V118-T118</f>
        <v>64.319999999999709</v>
      </c>
      <c r="V118" s="422">
        <f>IX.!$Q119</f>
        <v>23889.91</v>
      </c>
      <c r="W118" s="422">
        <f>X118-V118</f>
        <v>0</v>
      </c>
      <c r="X118" s="422">
        <f>X.!$Q119</f>
        <v>23889.91</v>
      </c>
      <c r="Y118" s="422">
        <f>Z118-X118</f>
        <v>5773.619999999999</v>
      </c>
      <c r="Z118" s="422">
        <f>XI.!$Q119</f>
        <v>29663.53</v>
      </c>
      <c r="AA118" s="422">
        <f>AB118-Z118</f>
        <v>-29663.53</v>
      </c>
      <c r="AB118" s="422">
        <f>XII.!$Q119</f>
        <v>0</v>
      </c>
    </row>
    <row r="119" spans="1:29" x14ac:dyDescent="0.3">
      <c r="A119" s="253"/>
      <c r="B119" s="255"/>
      <c r="C119" s="257"/>
      <c r="D119" s="426"/>
      <c r="E119" s="413"/>
      <c r="F119" s="415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1"/>
      <c r="T119" s="411"/>
      <c r="U119" s="411"/>
      <c r="V119" s="411"/>
      <c r="W119" s="411"/>
      <c r="X119" s="411"/>
      <c r="Y119" s="411"/>
      <c r="Z119" s="411"/>
      <c r="AA119" s="411"/>
      <c r="AB119" s="411"/>
    </row>
    <row r="120" spans="1:29" ht="15" customHeight="1" x14ac:dyDescent="0.3">
      <c r="A120" s="248" t="str">
        <f>I.!A120</f>
        <v>7.1</v>
      </c>
      <c r="B120" s="255"/>
      <c r="C120" s="257" t="str">
        <f>I.!C120</f>
        <v>Správa a údržba miestnych komunikácií zametacie vozidlo</v>
      </c>
      <c r="D120" s="425">
        <f>XII.!Q120</f>
        <v>15850</v>
      </c>
      <c r="E120" s="413">
        <f>I.!Q120</f>
        <v>13000</v>
      </c>
      <c r="F120" s="415">
        <f>I.!$Q121</f>
        <v>284.3</v>
      </c>
      <c r="G120" s="411">
        <f>H120-F120</f>
        <v>160.55000000000001</v>
      </c>
      <c r="H120" s="411">
        <f>II.!$Q121</f>
        <v>444.85</v>
      </c>
      <c r="I120" s="411">
        <f>J120-H120</f>
        <v>2857.61</v>
      </c>
      <c r="J120" s="411">
        <f>III.!$Q121</f>
        <v>3302.46</v>
      </c>
      <c r="K120" s="411">
        <f>L120-J120</f>
        <v>0</v>
      </c>
      <c r="L120" s="411">
        <f>IV.!$Q121</f>
        <v>3302.46</v>
      </c>
      <c r="M120" s="411">
        <f>N120-L120</f>
        <v>4211.7299999999996</v>
      </c>
      <c r="N120" s="411">
        <f>V.!$Q121</f>
        <v>7514.19</v>
      </c>
      <c r="O120" s="411">
        <f>P120-N120</f>
        <v>645.34000000000015</v>
      </c>
      <c r="P120" s="411">
        <f>VI.!$Q121</f>
        <v>8159.53</v>
      </c>
      <c r="Q120" s="411">
        <f>R120-P120</f>
        <v>3610.29</v>
      </c>
      <c r="R120" s="411">
        <f>VII.!$Q121</f>
        <v>11769.82</v>
      </c>
      <c r="S120" s="411">
        <f>T120-R120</f>
        <v>0</v>
      </c>
      <c r="T120" s="411">
        <f>VIII.!$Q121</f>
        <v>11769.82</v>
      </c>
      <c r="U120" s="411">
        <f>V120-T120</f>
        <v>0</v>
      </c>
      <c r="V120" s="411">
        <f>IX.!$Q121</f>
        <v>11769.82</v>
      </c>
      <c r="W120" s="411">
        <f>X120-V120</f>
        <v>0</v>
      </c>
      <c r="X120" s="411">
        <f>X.!$Q121</f>
        <v>11769.82</v>
      </c>
      <c r="Y120" s="411">
        <f>Z120-X120</f>
        <v>643.25</v>
      </c>
      <c r="Z120" s="411">
        <f>XI.!$Q121</f>
        <v>12413.07</v>
      </c>
      <c r="AA120" s="411">
        <f>AB120-Z120</f>
        <v>-12413.07</v>
      </c>
      <c r="AB120" s="411">
        <f>XII.!$Q121</f>
        <v>0</v>
      </c>
      <c r="AC120" s="72"/>
    </row>
    <row r="121" spans="1:29" ht="14.4" x14ac:dyDescent="0.3">
      <c r="A121" s="253"/>
      <c r="B121" s="255"/>
      <c r="C121" s="257"/>
      <c r="D121" s="426"/>
      <c r="E121" s="413"/>
      <c r="F121" s="415"/>
      <c r="G121" s="41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1"/>
      <c r="T121" s="411"/>
      <c r="U121" s="411"/>
      <c r="V121" s="411"/>
      <c r="W121" s="411"/>
      <c r="X121" s="411"/>
      <c r="Y121" s="411"/>
      <c r="Z121" s="411"/>
      <c r="AA121" s="411"/>
      <c r="AB121" s="411"/>
      <c r="AC121" s="72"/>
    </row>
    <row r="122" spans="1:29" ht="12.75" customHeight="1" x14ac:dyDescent="0.3">
      <c r="A122" s="253" t="str">
        <f>I.!A122</f>
        <v>7.1</v>
      </c>
      <c r="B122" s="255"/>
      <c r="C122" s="257" t="str">
        <f>I.!C122</f>
        <v>Správa a údržba miestnych komunikácií - ČOV</v>
      </c>
      <c r="D122" s="425">
        <f>XII.!Q122</f>
        <v>6200</v>
      </c>
      <c r="E122" s="413">
        <f>I.!Q122</f>
        <v>5000</v>
      </c>
      <c r="F122" s="415">
        <f>I.!$Q123</f>
        <v>0</v>
      </c>
      <c r="G122" s="411">
        <f>H122-F122</f>
        <v>114</v>
      </c>
      <c r="H122" s="411">
        <f>II.!$Q123</f>
        <v>114</v>
      </c>
      <c r="I122" s="411">
        <f>J122-H122</f>
        <v>0</v>
      </c>
      <c r="J122" s="411">
        <f>III.!$Q123</f>
        <v>114</v>
      </c>
      <c r="K122" s="411">
        <f>L122-J122</f>
        <v>0</v>
      </c>
      <c r="L122" s="411">
        <f>IV.!$Q123</f>
        <v>114</v>
      </c>
      <c r="M122" s="411">
        <f>N122-L122</f>
        <v>1233.72</v>
      </c>
      <c r="N122" s="411">
        <f>V.!$Q123</f>
        <v>1347.72</v>
      </c>
      <c r="O122" s="411">
        <f>P122-N122</f>
        <v>0</v>
      </c>
      <c r="P122" s="411">
        <f>VI.!$Q123</f>
        <v>1347.72</v>
      </c>
      <c r="Q122" s="411">
        <f>R122-P122</f>
        <v>632.02</v>
      </c>
      <c r="R122" s="411">
        <f>VII.!$Q123</f>
        <v>1979.74</v>
      </c>
      <c r="S122" s="411">
        <f>T122-R122</f>
        <v>0</v>
      </c>
      <c r="T122" s="411">
        <f>VIII.!$Q123</f>
        <v>1979.74</v>
      </c>
      <c r="U122" s="411">
        <f>V122-T122</f>
        <v>587.99999999999977</v>
      </c>
      <c r="V122" s="411">
        <f>IX.!$Q123</f>
        <v>2567.7399999999998</v>
      </c>
      <c r="W122" s="411">
        <f>X122-V122</f>
        <v>0</v>
      </c>
      <c r="X122" s="411">
        <f>X.!$Q123</f>
        <v>2567.7399999999998</v>
      </c>
      <c r="Y122" s="411">
        <f>Z122-X122</f>
        <v>3476.1100000000006</v>
      </c>
      <c r="Z122" s="411">
        <f>XI.!$Q123</f>
        <v>6043.85</v>
      </c>
      <c r="AA122" s="411">
        <f>AB122-Z122</f>
        <v>-6043.85</v>
      </c>
      <c r="AB122" s="411">
        <f>XII.!$Q123</f>
        <v>0</v>
      </c>
    </row>
    <row r="123" spans="1:29" x14ac:dyDescent="0.3">
      <c r="A123" s="253"/>
      <c r="B123" s="255"/>
      <c r="C123" s="257"/>
      <c r="D123" s="426"/>
      <c r="E123" s="413"/>
      <c r="F123" s="415"/>
      <c r="G123" s="411"/>
      <c r="H123" s="411"/>
      <c r="I123" s="411"/>
      <c r="J123" s="411"/>
      <c r="K123" s="411"/>
      <c r="L123" s="411"/>
      <c r="M123" s="411"/>
      <c r="N123" s="411"/>
      <c r="O123" s="411"/>
      <c r="P123" s="411"/>
      <c r="Q123" s="411"/>
      <c r="R123" s="411"/>
      <c r="S123" s="411"/>
      <c r="T123" s="411"/>
      <c r="U123" s="411"/>
      <c r="V123" s="411"/>
      <c r="W123" s="411"/>
      <c r="X123" s="411"/>
      <c r="Y123" s="411"/>
      <c r="Z123" s="411"/>
      <c r="AA123" s="411"/>
      <c r="AB123" s="411"/>
    </row>
    <row r="124" spans="1:29" ht="12.75" customHeight="1" x14ac:dyDescent="0.3">
      <c r="A124" s="253" t="str">
        <f>I.!A124</f>
        <v>7.1</v>
      </c>
      <c r="B124" s="255"/>
      <c r="C124" s="257" t="str">
        <f>I.!C124</f>
        <v>Správa a údržba miestnych komunikácií - kropenie ciest</v>
      </c>
      <c r="D124" s="425">
        <f>XII.!Q124</f>
        <v>500</v>
      </c>
      <c r="E124" s="413">
        <f>I.!Q124</f>
        <v>500</v>
      </c>
      <c r="F124" s="415">
        <f>I.!$Q125</f>
        <v>0</v>
      </c>
      <c r="G124" s="411">
        <f>H124-F124</f>
        <v>0</v>
      </c>
      <c r="H124" s="411">
        <f>II.!$Q125</f>
        <v>0</v>
      </c>
      <c r="I124" s="411">
        <f>J124-H124</f>
        <v>0</v>
      </c>
      <c r="J124" s="411">
        <f>III.!$Q125</f>
        <v>0</v>
      </c>
      <c r="K124" s="411">
        <f>L124-J124</f>
        <v>0</v>
      </c>
      <c r="L124" s="411">
        <f>IV.!$Q125</f>
        <v>0</v>
      </c>
      <c r="M124" s="411">
        <f>N124-L124</f>
        <v>0</v>
      </c>
      <c r="N124" s="411">
        <f>V.!$Q125</f>
        <v>0</v>
      </c>
      <c r="O124" s="411">
        <f>P124-N124</f>
        <v>0</v>
      </c>
      <c r="P124" s="411">
        <f>VI.!$Q125</f>
        <v>0</v>
      </c>
      <c r="Q124" s="411">
        <f>R124-P124</f>
        <v>0</v>
      </c>
      <c r="R124" s="411">
        <f>VII.!$Q125</f>
        <v>0</v>
      </c>
      <c r="S124" s="411">
        <f>T124-R124</f>
        <v>0</v>
      </c>
      <c r="T124" s="411">
        <f>VIII.!$Q125</f>
        <v>0</v>
      </c>
      <c r="U124" s="411">
        <f>V124-T124</f>
        <v>500</v>
      </c>
      <c r="V124" s="411">
        <f>IX.!$Q125</f>
        <v>500</v>
      </c>
      <c r="W124" s="411">
        <f>X124-V124</f>
        <v>0</v>
      </c>
      <c r="X124" s="411">
        <f>X.!$Q125</f>
        <v>500</v>
      </c>
      <c r="Y124" s="411">
        <f>Z124-X124</f>
        <v>0</v>
      </c>
      <c r="Z124" s="411">
        <f>XI.!$Q125</f>
        <v>500</v>
      </c>
      <c r="AA124" s="411">
        <f>AB124-Z124</f>
        <v>-500</v>
      </c>
      <c r="AB124" s="411">
        <f>XII.!$Q125</f>
        <v>0</v>
      </c>
    </row>
    <row r="125" spans="1:29" x14ac:dyDescent="0.3">
      <c r="A125" s="253"/>
      <c r="B125" s="255"/>
      <c r="C125" s="257"/>
      <c r="D125" s="426"/>
      <c r="E125" s="413"/>
      <c r="F125" s="415"/>
      <c r="G125" s="411"/>
      <c r="H125" s="411"/>
      <c r="I125" s="411"/>
      <c r="J125" s="411"/>
      <c r="K125" s="411"/>
      <c r="L125" s="411"/>
      <c r="M125" s="411"/>
      <c r="N125" s="411"/>
      <c r="O125" s="411"/>
      <c r="P125" s="411"/>
      <c r="Q125" s="411"/>
      <c r="R125" s="411"/>
      <c r="S125" s="411"/>
      <c r="T125" s="411"/>
      <c r="U125" s="411"/>
      <c r="V125" s="411"/>
      <c r="W125" s="411"/>
      <c r="X125" s="411"/>
      <c r="Y125" s="411"/>
      <c r="Z125" s="411"/>
      <c r="AA125" s="411"/>
      <c r="AB125" s="411"/>
    </row>
    <row r="126" spans="1:29" ht="12.75" customHeight="1" x14ac:dyDescent="0.3">
      <c r="A126" s="247" t="str">
        <f>I.!A126</f>
        <v>7.2</v>
      </c>
      <c r="B126" s="249"/>
      <c r="C126" s="251" t="str">
        <f>I.!C126</f>
        <v>Výstavba miestnych komunikácií splácanie uveru, úroky a istina</v>
      </c>
      <c r="D126" s="425">
        <f>XII.!Q126</f>
        <v>19660</v>
      </c>
      <c r="E126" s="413">
        <f>I.!Q126</f>
        <v>19660</v>
      </c>
      <c r="F126" s="415">
        <f>I.!$Q127</f>
        <v>1713.33</v>
      </c>
      <c r="G126" s="411">
        <f>H126-F126</f>
        <v>1605.96</v>
      </c>
      <c r="H126" s="411">
        <f>II.!$Q127</f>
        <v>3319.29</v>
      </c>
      <c r="I126" s="411">
        <f>J126-H126</f>
        <v>1605.0299999999997</v>
      </c>
      <c r="J126" s="411">
        <f>III.!$Q127</f>
        <v>4924.32</v>
      </c>
      <c r="K126" s="411">
        <f>L126-J126</f>
        <v>1616.6000000000004</v>
      </c>
      <c r="L126" s="411">
        <f>IV.!$Q127</f>
        <v>6540.92</v>
      </c>
      <c r="M126" s="411">
        <f>N126-L126</f>
        <v>1603.04</v>
      </c>
      <c r="N126" s="411">
        <f>V.!$Q127</f>
        <v>8143.96</v>
      </c>
      <c r="O126" s="411">
        <f>P126-N126</f>
        <v>1601.4900000000007</v>
      </c>
      <c r="P126" s="411">
        <f>VI.!$Q127</f>
        <v>9745.4500000000007</v>
      </c>
      <c r="Q126" s="411">
        <f>R126-P126</f>
        <v>1606.5699999999997</v>
      </c>
      <c r="R126" s="411">
        <f>VII.!$Q127</f>
        <v>11352.02</v>
      </c>
      <c r="S126" s="411">
        <f>T126-R126</f>
        <v>1596.2399999999998</v>
      </c>
      <c r="T126" s="411">
        <f>VIII.!$Q127</f>
        <v>12948.26</v>
      </c>
      <c r="U126" s="411">
        <f>V126-T126</f>
        <v>1708.5599999999995</v>
      </c>
      <c r="V126" s="411">
        <f>IX.!$Q127</f>
        <v>14656.82</v>
      </c>
      <c r="W126" s="411">
        <f>X126-V126</f>
        <v>1588.6900000000005</v>
      </c>
      <c r="X126" s="411">
        <f>X.!$Q127</f>
        <v>16245.51</v>
      </c>
      <c r="Y126" s="411">
        <f>Z126-X126</f>
        <v>1680.9600000000009</v>
      </c>
      <c r="Z126" s="411">
        <f>XI.!$Q127</f>
        <v>17926.47</v>
      </c>
      <c r="AA126" s="411">
        <f>AB126-Z126</f>
        <v>-17926.47</v>
      </c>
      <c r="AB126" s="411">
        <f>XII.!$Q127</f>
        <v>0</v>
      </c>
    </row>
    <row r="127" spans="1:29" x14ac:dyDescent="0.3">
      <c r="A127" s="248"/>
      <c r="B127" s="250"/>
      <c r="C127" s="252"/>
      <c r="D127" s="426"/>
      <c r="E127" s="413"/>
      <c r="F127" s="415"/>
      <c r="G127" s="411"/>
      <c r="H127" s="411"/>
      <c r="I127" s="411"/>
      <c r="J127" s="411"/>
      <c r="K127" s="411"/>
      <c r="L127" s="411"/>
      <c r="M127" s="411"/>
      <c r="N127" s="411"/>
      <c r="O127" s="411"/>
      <c r="P127" s="411"/>
      <c r="Q127" s="411"/>
      <c r="R127" s="411"/>
      <c r="S127" s="411"/>
      <c r="T127" s="411"/>
      <c r="U127" s="411"/>
      <c r="V127" s="411"/>
      <c r="W127" s="411"/>
      <c r="X127" s="411"/>
      <c r="Y127" s="411"/>
      <c r="Z127" s="411"/>
      <c r="AA127" s="411"/>
      <c r="AB127" s="411"/>
    </row>
    <row r="128" spans="1:29" ht="12.75" customHeight="1" x14ac:dyDescent="0.3">
      <c r="A128" s="247" t="str">
        <f>I.!A128</f>
        <v>7.2</v>
      </c>
      <c r="B128" s="249"/>
      <c r="C128" s="251" t="str">
        <f>I.!C128</f>
        <v>Rekonštrukcia MK ul. Trenčianska</v>
      </c>
      <c r="D128" s="425">
        <f>XII.!Q128</f>
        <v>85500</v>
      </c>
      <c r="E128" s="413">
        <f>I.!Q128</f>
        <v>100000</v>
      </c>
      <c r="F128" s="415">
        <f>I.!$Q129</f>
        <v>0</v>
      </c>
      <c r="G128" s="411">
        <f>H128-F128</f>
        <v>0</v>
      </c>
      <c r="H128" s="411">
        <f>II.!$Q129</f>
        <v>0</v>
      </c>
      <c r="I128" s="411">
        <f>J128-H128</f>
        <v>0</v>
      </c>
      <c r="J128" s="411">
        <f>III.!$Q129</f>
        <v>0</v>
      </c>
      <c r="K128" s="411">
        <f>L128-J128</f>
        <v>0</v>
      </c>
      <c r="L128" s="411">
        <f>IV.!$Q129</f>
        <v>0</v>
      </c>
      <c r="M128" s="411">
        <f>N128-L128</f>
        <v>0</v>
      </c>
      <c r="N128" s="411">
        <f>V.!$Q129</f>
        <v>0</v>
      </c>
      <c r="O128" s="411">
        <f>P128-N128</f>
        <v>0</v>
      </c>
      <c r="P128" s="411">
        <f>VI.!$Q129</f>
        <v>0</v>
      </c>
      <c r="Q128" s="411">
        <f>R128-P128</f>
        <v>0</v>
      </c>
      <c r="R128" s="411">
        <f>VII.!$Q129</f>
        <v>0</v>
      </c>
      <c r="S128" s="411">
        <f>T128-R128</f>
        <v>0</v>
      </c>
      <c r="T128" s="411">
        <f>VIII.!$Q129</f>
        <v>0</v>
      </c>
      <c r="U128" s="411">
        <f>V128-T128</f>
        <v>0</v>
      </c>
      <c r="V128" s="411">
        <f>IX.!$Q129</f>
        <v>0</v>
      </c>
      <c r="W128" s="411">
        <f>X128-V128</f>
        <v>0</v>
      </c>
      <c r="X128" s="411">
        <f>X.!$Q129</f>
        <v>0</v>
      </c>
      <c r="Y128" s="411">
        <f>Z128-X128</f>
        <v>0</v>
      </c>
      <c r="Z128" s="411">
        <f>XI.!$Q129</f>
        <v>0</v>
      </c>
      <c r="AA128" s="411">
        <f>AB128-Z128</f>
        <v>0</v>
      </c>
      <c r="AB128" s="411">
        <f>XII.!$Q129</f>
        <v>0</v>
      </c>
    </row>
    <row r="129" spans="1:31" x14ac:dyDescent="0.3">
      <c r="A129" s="248"/>
      <c r="B129" s="250"/>
      <c r="C129" s="252"/>
      <c r="D129" s="426"/>
      <c r="E129" s="413"/>
      <c r="F129" s="415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  <c r="AA129" s="411"/>
      <c r="AB129" s="411"/>
    </row>
    <row r="130" spans="1:31" ht="12.75" customHeight="1" x14ac:dyDescent="0.3">
      <c r="A130" s="253" t="str">
        <f>I.!A130</f>
        <v>7.2</v>
      </c>
      <c r="B130" s="255"/>
      <c r="C130" s="257" t="str">
        <f>I.!C130</f>
        <v>Rekonštrukcia lávky cez rieku Nitru</v>
      </c>
      <c r="D130" s="417">
        <f>XII.!Q130</f>
        <v>85968</v>
      </c>
      <c r="E130" s="413">
        <f>I.!Q130</f>
        <v>90000</v>
      </c>
      <c r="F130" s="415">
        <f>I.!$Q131</f>
        <v>0</v>
      </c>
      <c r="G130" s="411">
        <f>H130-F130</f>
        <v>0</v>
      </c>
      <c r="H130" s="411">
        <f>II.!$Q131</f>
        <v>0</v>
      </c>
      <c r="I130" s="411">
        <f>J130-H130</f>
        <v>0</v>
      </c>
      <c r="J130" s="411">
        <f>III.!$Q131</f>
        <v>0</v>
      </c>
      <c r="K130" s="411">
        <f>L130-J130</f>
        <v>0</v>
      </c>
      <c r="L130" s="411">
        <f>IV.!$Q131</f>
        <v>0</v>
      </c>
      <c r="M130" s="411">
        <f>N130-L130</f>
        <v>0</v>
      </c>
      <c r="N130" s="411">
        <f>V.!$Q131</f>
        <v>0</v>
      </c>
      <c r="O130" s="411">
        <f>P130-N130</f>
        <v>0</v>
      </c>
      <c r="P130" s="411">
        <f>VI.!$Q131</f>
        <v>0</v>
      </c>
      <c r="Q130" s="411">
        <f>R130-P130</f>
        <v>0</v>
      </c>
      <c r="R130" s="411">
        <f>VII.!$Q131</f>
        <v>0</v>
      </c>
      <c r="S130" s="411">
        <f>T130-R130</f>
        <v>21921.94</v>
      </c>
      <c r="T130" s="411">
        <f>VIII.!$Q131</f>
        <v>21921.94</v>
      </c>
      <c r="U130" s="411">
        <f>V130-T130</f>
        <v>11892.880000000001</v>
      </c>
      <c r="V130" s="411">
        <f>IX.!$Q131</f>
        <v>33814.82</v>
      </c>
      <c r="W130" s="411">
        <f>X130-V130</f>
        <v>430</v>
      </c>
      <c r="X130" s="411">
        <f>X.!$Q131</f>
        <v>34244.82</v>
      </c>
      <c r="Y130" s="411">
        <f>Z130-X130</f>
        <v>51491.310000000005</v>
      </c>
      <c r="Z130" s="411">
        <f>XI.!$Q131</f>
        <v>85736.13</v>
      </c>
      <c r="AA130" s="411">
        <f>AB130-Z130</f>
        <v>-85736.13</v>
      </c>
      <c r="AB130" s="411">
        <f>XII.!$Q131</f>
        <v>0</v>
      </c>
    </row>
    <row r="131" spans="1:31" ht="12.75" customHeight="1" x14ac:dyDescent="0.3">
      <c r="A131" s="253"/>
      <c r="B131" s="255"/>
      <c r="C131" s="257"/>
      <c r="D131" s="417"/>
      <c r="E131" s="413"/>
      <c r="F131" s="415"/>
      <c r="G131" s="411"/>
      <c r="H131" s="411"/>
      <c r="I131" s="411"/>
      <c r="J131" s="411"/>
      <c r="K131" s="411"/>
      <c r="L131" s="411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1"/>
    </row>
    <row r="132" spans="1:31" ht="12.75" customHeight="1" x14ac:dyDescent="0.3">
      <c r="A132" s="253" t="str">
        <f>I.!A132</f>
        <v>7.2</v>
      </c>
      <c r="B132" s="255"/>
      <c r="C132" s="257" t="str">
        <f>I.!C132</f>
        <v>Rekonštrukcia ul. Kukučínova</v>
      </c>
      <c r="D132" s="417">
        <f>XII.!Q132</f>
        <v>156206</v>
      </c>
      <c r="E132" s="413">
        <f>I.!Q132</f>
        <v>100000</v>
      </c>
      <c r="F132" s="415">
        <f>I.!$Q133</f>
        <v>0</v>
      </c>
      <c r="G132" s="411">
        <f>H132-F132</f>
        <v>0</v>
      </c>
      <c r="H132" s="411">
        <f>II.!$Q133</f>
        <v>0</v>
      </c>
      <c r="I132" s="411">
        <f>J132-H132</f>
        <v>0</v>
      </c>
      <c r="J132" s="411">
        <f>III.!$Q133</f>
        <v>0</v>
      </c>
      <c r="K132" s="411">
        <f>L132-J132</f>
        <v>0</v>
      </c>
      <c r="L132" s="411">
        <f>IV.!$Q133</f>
        <v>0</v>
      </c>
      <c r="M132" s="411">
        <f>N132-L132</f>
        <v>0</v>
      </c>
      <c r="N132" s="411">
        <f>V.!$Q133</f>
        <v>0</v>
      </c>
      <c r="O132" s="411">
        <f>P132-N132</f>
        <v>0</v>
      </c>
      <c r="P132" s="411">
        <f>VI.!$Q133</f>
        <v>0</v>
      </c>
      <c r="Q132" s="411">
        <f>R132-P132</f>
        <v>2998.8</v>
      </c>
      <c r="R132" s="411">
        <f>VII.!$Q133</f>
        <v>2998.8</v>
      </c>
      <c r="S132" s="411">
        <f>T132-R132</f>
        <v>0</v>
      </c>
      <c r="T132" s="411">
        <f>VIII.!$Q133</f>
        <v>2998.8</v>
      </c>
      <c r="U132" s="411">
        <f>V132-T132</f>
        <v>20311.52</v>
      </c>
      <c r="V132" s="411">
        <f>IX.!$Q133</f>
        <v>23310.32</v>
      </c>
      <c r="W132" s="411">
        <f>X132-V132</f>
        <v>19541.050000000003</v>
      </c>
      <c r="X132" s="411">
        <f>X.!$Q133</f>
        <v>42851.37</v>
      </c>
      <c r="Y132" s="411">
        <f>Z132-X132</f>
        <v>15040.909999999996</v>
      </c>
      <c r="Z132" s="411">
        <f>XI.!$Q133</f>
        <v>57892.28</v>
      </c>
      <c r="AA132" s="411">
        <f>AB132-Z132</f>
        <v>-57892.28</v>
      </c>
      <c r="AB132" s="411">
        <f>XII.!$Q133</f>
        <v>0</v>
      </c>
    </row>
    <row r="133" spans="1:31" ht="14.4" thickBot="1" x14ac:dyDescent="0.35">
      <c r="A133" s="254"/>
      <c r="B133" s="256"/>
      <c r="C133" s="258"/>
      <c r="D133" s="418"/>
      <c r="E133" s="414"/>
      <c r="F133" s="416"/>
      <c r="G133" s="412"/>
      <c r="H133" s="412"/>
      <c r="I133" s="412"/>
      <c r="J133" s="412"/>
      <c r="K133" s="412"/>
      <c r="L133" s="412"/>
      <c r="M133" s="412"/>
      <c r="N133" s="412"/>
      <c r="O133" s="412"/>
      <c r="P133" s="412"/>
      <c r="Q133" s="412"/>
      <c r="R133" s="412"/>
      <c r="S133" s="412"/>
      <c r="T133" s="412"/>
      <c r="U133" s="412"/>
      <c r="V133" s="412"/>
      <c r="W133" s="412"/>
      <c r="X133" s="412"/>
      <c r="Y133" s="412"/>
      <c r="Z133" s="412"/>
      <c r="AA133" s="412"/>
      <c r="AB133" s="412"/>
    </row>
    <row r="134" spans="1:31" s="82" customFormat="1" ht="14.4" thickBot="1" x14ac:dyDescent="0.35">
      <c r="A134" s="69"/>
      <c r="B134" s="69"/>
      <c r="C134" s="47"/>
      <c r="D134" s="79"/>
      <c r="E134" s="79"/>
      <c r="F134" s="83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</row>
    <row r="135" spans="1:31" s="78" customFormat="1" ht="14.4" x14ac:dyDescent="0.3">
      <c r="A135" s="275" t="str">
        <f>I.!A135</f>
        <v>8.</v>
      </c>
      <c r="B135" s="276">
        <f>I.!B135</f>
        <v>0</v>
      </c>
      <c r="C135" s="265" t="str">
        <f>I.!C135</f>
        <v>Vzdelávanie</v>
      </c>
      <c r="D135" s="435">
        <f>XII.!Q135</f>
        <v>326089</v>
      </c>
      <c r="E135" s="437">
        <f>I.!Q135</f>
        <v>326581</v>
      </c>
      <c r="F135" s="441">
        <f>I.!$Q136</f>
        <v>22825.350000000002</v>
      </c>
      <c r="G135" s="431">
        <f>H135-F135</f>
        <v>21492.139999999996</v>
      </c>
      <c r="H135" s="431">
        <f>II.!$Q136</f>
        <v>44317.49</v>
      </c>
      <c r="I135" s="431">
        <f>J135-H135</f>
        <v>25250.489999999998</v>
      </c>
      <c r="J135" s="431">
        <f>III.!$Q136</f>
        <v>69567.98</v>
      </c>
      <c r="K135" s="431">
        <f>L135-J135</f>
        <v>29634.67</v>
      </c>
      <c r="L135" s="431">
        <f>IV.!$Q136</f>
        <v>99202.65</v>
      </c>
      <c r="M135" s="431">
        <f>N135-L135</f>
        <v>22297.51999999999</v>
      </c>
      <c r="N135" s="431">
        <f>V.!$Q136</f>
        <v>121500.16999999998</v>
      </c>
      <c r="O135" s="431">
        <f>P135-N135</f>
        <v>37349.640000000043</v>
      </c>
      <c r="P135" s="431">
        <f>VI.!$Q136</f>
        <v>158849.81000000003</v>
      </c>
      <c r="Q135" s="431">
        <f>R135-P135</f>
        <v>23073.229999999952</v>
      </c>
      <c r="R135" s="431">
        <f>VII.!$Q136</f>
        <v>181923.03999999998</v>
      </c>
      <c r="S135" s="431">
        <f>T135-R135</f>
        <v>21109.570000000036</v>
      </c>
      <c r="T135" s="431">
        <f>VIII.!$Q136</f>
        <v>203032.61000000002</v>
      </c>
      <c r="U135" s="431">
        <f>V135-T135</f>
        <v>21993.910000000003</v>
      </c>
      <c r="V135" s="431">
        <f>IX.!$Q136</f>
        <v>225026.52000000002</v>
      </c>
      <c r="W135" s="431">
        <f>X135-V135</f>
        <v>25827.47</v>
      </c>
      <c r="X135" s="431">
        <f>X.!$Q136</f>
        <v>250853.99000000002</v>
      </c>
      <c r="Y135" s="431">
        <f>Z135-X135</f>
        <v>40662.53999999995</v>
      </c>
      <c r="Z135" s="431">
        <f>XI.!$Q136</f>
        <v>291516.52999999997</v>
      </c>
      <c r="AA135" s="431">
        <f>AB135-Z135</f>
        <v>-291516.52999999997</v>
      </c>
      <c r="AB135" s="431">
        <f>XII.!$Q136</f>
        <v>0</v>
      </c>
    </row>
    <row r="136" spans="1:31" s="78" customFormat="1" ht="15" thickBot="1" x14ac:dyDescent="0.35">
      <c r="A136" s="277"/>
      <c r="B136" s="278"/>
      <c r="C136" s="266"/>
      <c r="D136" s="436"/>
      <c r="E136" s="438"/>
      <c r="F136" s="442"/>
      <c r="G136" s="432"/>
      <c r="H136" s="432"/>
      <c r="I136" s="432"/>
      <c r="J136" s="432"/>
      <c r="K136" s="432"/>
      <c r="L136" s="432"/>
      <c r="M136" s="432"/>
      <c r="N136" s="432"/>
      <c r="O136" s="432"/>
      <c r="P136" s="432"/>
      <c r="Q136" s="432"/>
      <c r="R136" s="432"/>
      <c r="S136" s="432"/>
      <c r="T136" s="432"/>
      <c r="U136" s="432"/>
      <c r="V136" s="432"/>
      <c r="W136" s="432"/>
      <c r="X136" s="432"/>
      <c r="Y136" s="432"/>
      <c r="Z136" s="432"/>
      <c r="AA136" s="432"/>
      <c r="AB136" s="432"/>
    </row>
    <row r="137" spans="1:31" x14ac:dyDescent="0.3">
      <c r="A137" s="248" t="str">
        <f>I.!A137</f>
        <v>8.1</v>
      </c>
      <c r="B137" s="250"/>
      <c r="C137" s="257" t="str">
        <f>I.!C137</f>
        <v>Materská škola</v>
      </c>
      <c r="D137" s="426">
        <f>XII.!Q137</f>
        <v>297069</v>
      </c>
      <c r="E137" s="433">
        <f>I.!Q137</f>
        <v>299179</v>
      </c>
      <c r="F137" s="443">
        <f>I.!$Q138</f>
        <v>21266.920000000002</v>
      </c>
      <c r="G137" s="422">
        <f>H137-F137</f>
        <v>19582.749999999996</v>
      </c>
      <c r="H137" s="422">
        <f>II.!$Q138</f>
        <v>40849.67</v>
      </c>
      <c r="I137" s="422">
        <f>J137-H137</f>
        <v>23171.630000000005</v>
      </c>
      <c r="J137" s="422">
        <f>III.!$Q138</f>
        <v>64021.3</v>
      </c>
      <c r="K137" s="422">
        <f>L137-J137</f>
        <v>27714.249999999985</v>
      </c>
      <c r="L137" s="422">
        <f>IV.!$Q138</f>
        <v>91735.549999999988</v>
      </c>
      <c r="M137" s="422">
        <f>N137-L137</f>
        <v>20355.790000000008</v>
      </c>
      <c r="N137" s="422">
        <f>V.!$Q138</f>
        <v>112091.34</v>
      </c>
      <c r="O137" s="422">
        <f>P137-N137</f>
        <v>35134.709999999992</v>
      </c>
      <c r="P137" s="422">
        <f>VI.!$Q138</f>
        <v>147226.04999999999</v>
      </c>
      <c r="Q137" s="422">
        <f>R137-P137</f>
        <v>20646.380000000005</v>
      </c>
      <c r="R137" s="422">
        <f>VII.!$Q138</f>
        <v>167872.43</v>
      </c>
      <c r="S137" s="422">
        <f>T137-R137</f>
        <v>19453.809999999998</v>
      </c>
      <c r="T137" s="422">
        <f>VIII.!$Q138</f>
        <v>187326.24</v>
      </c>
      <c r="U137" s="422">
        <f>V137-T137</f>
        <v>20017.520000000019</v>
      </c>
      <c r="V137" s="422">
        <f>IX.!$Q138</f>
        <v>207343.76</v>
      </c>
      <c r="W137" s="422">
        <f>X137-V137</f>
        <v>22231.039999999979</v>
      </c>
      <c r="X137" s="422">
        <f>X.!$Q138</f>
        <v>229574.8</v>
      </c>
      <c r="Y137" s="422">
        <f>Z137-X137</f>
        <v>37345.159999999974</v>
      </c>
      <c r="Z137" s="422">
        <f>XI.!$Q138</f>
        <v>266919.95999999996</v>
      </c>
      <c r="AA137" s="422">
        <f>AB137-Z137</f>
        <v>-266919.95999999996</v>
      </c>
      <c r="AB137" s="422">
        <f>XII.!$Q138</f>
        <v>0</v>
      </c>
    </row>
    <row r="138" spans="1:31" x14ac:dyDescent="0.3">
      <c r="A138" s="253"/>
      <c r="B138" s="255"/>
      <c r="C138" s="257"/>
      <c r="D138" s="417"/>
      <c r="E138" s="413"/>
      <c r="F138" s="415"/>
      <c r="G138" s="411"/>
      <c r="H138" s="411"/>
      <c r="I138" s="411"/>
      <c r="J138" s="411"/>
      <c r="K138" s="411"/>
      <c r="L138" s="411"/>
      <c r="M138" s="411"/>
      <c r="N138" s="411"/>
      <c r="O138" s="411"/>
      <c r="P138" s="411"/>
      <c r="Q138" s="411"/>
      <c r="R138" s="411"/>
      <c r="S138" s="411"/>
      <c r="T138" s="411"/>
      <c r="U138" s="411"/>
      <c r="V138" s="411"/>
      <c r="W138" s="411"/>
      <c r="X138" s="411"/>
      <c r="Y138" s="411"/>
      <c r="Z138" s="411"/>
      <c r="AA138" s="411"/>
      <c r="AB138" s="411"/>
    </row>
    <row r="139" spans="1:31" x14ac:dyDescent="0.3">
      <c r="A139" s="253" t="str">
        <f>I.!A139</f>
        <v>8.2</v>
      </c>
      <c r="B139" s="255"/>
      <c r="C139" s="257" t="str">
        <f>I.!C139</f>
        <v>Základné školy - vrátenie dotácie</v>
      </c>
      <c r="D139" s="417">
        <f>XII.!Q139</f>
        <v>318</v>
      </c>
      <c r="E139" s="413">
        <f>I.!Q139</f>
        <v>0</v>
      </c>
      <c r="F139" s="415">
        <f>I.!$Q140</f>
        <v>0</v>
      </c>
      <c r="G139" s="411">
        <f>H139-F139</f>
        <v>296</v>
      </c>
      <c r="H139" s="411">
        <f>II.!$Q140</f>
        <v>296</v>
      </c>
      <c r="I139" s="411">
        <f>J139-H139</f>
        <v>0</v>
      </c>
      <c r="J139" s="411">
        <f>III.!$Q140</f>
        <v>296</v>
      </c>
      <c r="K139" s="411">
        <f>L139-J139</f>
        <v>0</v>
      </c>
      <c r="L139" s="411">
        <f>IV.!$Q140</f>
        <v>296</v>
      </c>
      <c r="M139" s="411">
        <f>N139-L139</f>
        <v>0</v>
      </c>
      <c r="N139" s="411">
        <f>V.!$Q140</f>
        <v>296</v>
      </c>
      <c r="O139" s="411">
        <f>P139-N139</f>
        <v>0</v>
      </c>
      <c r="P139" s="411">
        <f>VI.!$Q140</f>
        <v>296</v>
      </c>
      <c r="Q139" s="411">
        <f>R139-P139</f>
        <v>0</v>
      </c>
      <c r="R139" s="411">
        <f>VII.!$Q140</f>
        <v>296</v>
      </c>
      <c r="S139" s="411">
        <f>T139-R139</f>
        <v>0</v>
      </c>
      <c r="T139" s="411">
        <f>VIII.!$Q140</f>
        <v>296</v>
      </c>
      <c r="U139" s="411">
        <f>V139-T139</f>
        <v>0</v>
      </c>
      <c r="V139" s="411">
        <f>IX.!$Q140</f>
        <v>296</v>
      </c>
      <c r="W139" s="411">
        <f>X139-V139</f>
        <v>0</v>
      </c>
      <c r="X139" s="411">
        <f>X.!$Q140</f>
        <v>296</v>
      </c>
      <c r="Y139" s="411">
        <f>Z139-X139</f>
        <v>0</v>
      </c>
      <c r="Z139" s="411">
        <f>XI.!$Q140</f>
        <v>296</v>
      </c>
      <c r="AA139" s="411">
        <f>AB139-Z139</f>
        <v>-296</v>
      </c>
      <c r="AB139" s="411">
        <f>XII.!$Q140</f>
        <v>0</v>
      </c>
      <c r="AD139" s="84"/>
    </row>
    <row r="140" spans="1:31" x14ac:dyDescent="0.3">
      <c r="A140" s="253"/>
      <c r="B140" s="255"/>
      <c r="C140" s="257"/>
      <c r="D140" s="417"/>
      <c r="E140" s="413"/>
      <c r="F140" s="415"/>
      <c r="G140" s="411"/>
      <c r="H140" s="411"/>
      <c r="I140" s="411"/>
      <c r="J140" s="411"/>
      <c r="K140" s="411"/>
      <c r="L140" s="411"/>
      <c r="M140" s="411"/>
      <c r="N140" s="411"/>
      <c r="O140" s="411"/>
      <c r="P140" s="411"/>
      <c r="Q140" s="411"/>
      <c r="R140" s="411"/>
      <c r="S140" s="411"/>
      <c r="T140" s="411"/>
      <c r="U140" s="411"/>
      <c r="V140" s="411"/>
      <c r="W140" s="411"/>
      <c r="X140" s="411"/>
      <c r="Y140" s="411"/>
      <c r="Z140" s="411"/>
      <c r="AA140" s="411"/>
      <c r="AB140" s="411"/>
    </row>
    <row r="141" spans="1:31" ht="14.4" x14ac:dyDescent="0.3">
      <c r="A141" s="253" t="str">
        <f>I.!A141</f>
        <v>8.4</v>
      </c>
      <c r="B141" s="255"/>
      <c r="C141" s="257" t="str">
        <f>I.!C141</f>
        <v>Zariadenia pre záujmové vzdelávanie - inej obci za CVČ</v>
      </c>
      <c r="D141" s="417">
        <f>XII.!Q141</f>
        <v>150</v>
      </c>
      <c r="E141" s="413">
        <f>I.!Q141</f>
        <v>150</v>
      </c>
      <c r="F141" s="415">
        <f>I.!$Q142</f>
        <v>0</v>
      </c>
      <c r="G141" s="411">
        <f>H141-F141</f>
        <v>0</v>
      </c>
      <c r="H141" s="411">
        <f>II.!$Q142</f>
        <v>0</v>
      </c>
      <c r="I141" s="411">
        <f>J141-H141</f>
        <v>0</v>
      </c>
      <c r="J141" s="411">
        <f>III.!$Q142</f>
        <v>0</v>
      </c>
      <c r="K141" s="411">
        <f>L141-J141</f>
        <v>0</v>
      </c>
      <c r="L141" s="411">
        <f>IV.!$Q142</f>
        <v>0</v>
      </c>
      <c r="M141" s="411">
        <f>N141-L141</f>
        <v>0</v>
      </c>
      <c r="N141" s="411">
        <f>V.!$Q142</f>
        <v>0</v>
      </c>
      <c r="O141" s="411">
        <f>P141-N141</f>
        <v>0</v>
      </c>
      <c r="P141" s="411">
        <f>VI.!$Q142</f>
        <v>0</v>
      </c>
      <c r="Q141" s="411">
        <f>R141-P141</f>
        <v>0</v>
      </c>
      <c r="R141" s="411">
        <f>VII.!$Q142</f>
        <v>0</v>
      </c>
      <c r="S141" s="411">
        <f>T141-R141</f>
        <v>0</v>
      </c>
      <c r="T141" s="411">
        <f>VIII.!$Q142</f>
        <v>0</v>
      </c>
      <c r="U141" s="411">
        <f>V141-T141</f>
        <v>0</v>
      </c>
      <c r="V141" s="411">
        <f>IX.!$Q142</f>
        <v>0</v>
      </c>
      <c r="W141" s="411">
        <f>X141-V141</f>
        <v>0</v>
      </c>
      <c r="X141" s="411">
        <f>X.!$Q142</f>
        <v>0</v>
      </c>
      <c r="Y141" s="411">
        <f>Z141-X141</f>
        <v>0</v>
      </c>
      <c r="Z141" s="411">
        <f>XI.!$Q142</f>
        <v>0</v>
      </c>
      <c r="AA141" s="411">
        <f>AB141-Z141</f>
        <v>0</v>
      </c>
      <c r="AB141" s="411">
        <f>XII.!$Q142</f>
        <v>0</v>
      </c>
      <c r="AC141" s="72"/>
      <c r="AD141" s="72"/>
      <c r="AE141" s="72"/>
    </row>
    <row r="142" spans="1:31" ht="14.4" x14ac:dyDescent="0.3">
      <c r="A142" s="253"/>
      <c r="B142" s="255"/>
      <c r="C142" s="257"/>
      <c r="D142" s="417"/>
      <c r="E142" s="413"/>
      <c r="F142" s="415"/>
      <c r="G142" s="411"/>
      <c r="H142" s="411"/>
      <c r="I142" s="411"/>
      <c r="J142" s="411"/>
      <c r="K142" s="411"/>
      <c r="L142" s="411"/>
      <c r="M142" s="411"/>
      <c r="N142" s="411"/>
      <c r="O142" s="411"/>
      <c r="P142" s="411"/>
      <c r="Q142" s="411"/>
      <c r="R142" s="411"/>
      <c r="S142" s="411"/>
      <c r="T142" s="411"/>
      <c r="U142" s="411"/>
      <c r="V142" s="411"/>
      <c r="W142" s="411"/>
      <c r="X142" s="411"/>
      <c r="Y142" s="411"/>
      <c r="Z142" s="411"/>
      <c r="AA142" s="411"/>
      <c r="AB142" s="411"/>
      <c r="AC142" s="72"/>
      <c r="AD142" s="72"/>
      <c r="AE142" s="72"/>
    </row>
    <row r="143" spans="1:31" x14ac:dyDescent="0.3">
      <c r="A143" s="253" t="str">
        <f>I.!A143</f>
        <v>8.5</v>
      </c>
      <c r="B143" s="255"/>
      <c r="C143" s="257" t="str">
        <f>I.!C143</f>
        <v>Školský úrad - reprezentačné</v>
      </c>
      <c r="D143" s="417">
        <f>XII.!Q143</f>
        <v>0</v>
      </c>
      <c r="E143" s="413">
        <f>I.!Q143</f>
        <v>250</v>
      </c>
      <c r="F143" s="415">
        <f>I.!$Q144</f>
        <v>0</v>
      </c>
      <c r="G143" s="411">
        <f>H143-F143</f>
        <v>0</v>
      </c>
      <c r="H143" s="411">
        <f>II.!$Q144</f>
        <v>0</v>
      </c>
      <c r="I143" s="411">
        <f>J143-H143</f>
        <v>0</v>
      </c>
      <c r="J143" s="411">
        <f>III.!$Q144</f>
        <v>0</v>
      </c>
      <c r="K143" s="411">
        <f>L143-J143</f>
        <v>12.46</v>
      </c>
      <c r="L143" s="411">
        <f>IV.!$Q144</f>
        <v>12.46</v>
      </c>
      <c r="M143" s="411">
        <f>N143-L143</f>
        <v>84.109999999999985</v>
      </c>
      <c r="N143" s="411">
        <f>V.!$Q144</f>
        <v>96.57</v>
      </c>
      <c r="O143" s="411">
        <f>P143-N143</f>
        <v>48.300000000000011</v>
      </c>
      <c r="P143" s="411">
        <f>VI.!$Q144</f>
        <v>144.87</v>
      </c>
      <c r="Q143" s="411">
        <f>R143-P143</f>
        <v>0</v>
      </c>
      <c r="R143" s="411">
        <f>VII.!$Q144</f>
        <v>144.87</v>
      </c>
      <c r="S143" s="411">
        <f>T143-R143</f>
        <v>-144.87</v>
      </c>
      <c r="T143" s="411">
        <f>VIII.!$Q144</f>
        <v>0</v>
      </c>
      <c r="U143" s="411">
        <f>V143-T143</f>
        <v>0</v>
      </c>
      <c r="V143" s="411">
        <f>IX.!$Q144</f>
        <v>0</v>
      </c>
      <c r="W143" s="411">
        <f>X143-V143</f>
        <v>0</v>
      </c>
      <c r="X143" s="411">
        <f>X.!$Q144</f>
        <v>0</v>
      </c>
      <c r="Y143" s="411">
        <f>Z143-X143</f>
        <v>0</v>
      </c>
      <c r="Z143" s="411">
        <f>XI.!$Q144</f>
        <v>0</v>
      </c>
      <c r="AA143" s="411">
        <f>AB143-Z143</f>
        <v>0</v>
      </c>
      <c r="AB143" s="411">
        <f>XII.!$Q144</f>
        <v>0</v>
      </c>
    </row>
    <row r="144" spans="1:31" x14ac:dyDescent="0.3">
      <c r="A144" s="253"/>
      <c r="B144" s="255"/>
      <c r="C144" s="257"/>
      <c r="D144" s="417"/>
      <c r="E144" s="413"/>
      <c r="F144" s="415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  <c r="AA144" s="411"/>
      <c r="AB144" s="411"/>
    </row>
    <row r="145" spans="1:31" x14ac:dyDescent="0.3">
      <c r="A145" s="253" t="str">
        <f>I.!A145</f>
        <v>8.5</v>
      </c>
      <c r="B145" s="255"/>
      <c r="C145" s="257" t="str">
        <f>I.!C145</f>
        <v>Školský úrad</v>
      </c>
      <c r="D145" s="417">
        <f>XII.!Q145</f>
        <v>28552</v>
      </c>
      <c r="E145" s="413">
        <f>I.!Q145</f>
        <v>27002</v>
      </c>
      <c r="F145" s="415">
        <f>I.!$Q146</f>
        <v>1558.43</v>
      </c>
      <c r="G145" s="411">
        <f>H145-F145</f>
        <v>1613.39</v>
      </c>
      <c r="H145" s="411">
        <f>II.!$Q146</f>
        <v>3171.82</v>
      </c>
      <c r="I145" s="411">
        <f>J145-H145</f>
        <v>2078.8599999999992</v>
      </c>
      <c r="J145" s="411">
        <f>III.!$Q146</f>
        <v>5250.6799999999994</v>
      </c>
      <c r="K145" s="411">
        <f>L145-J145</f>
        <v>1907.9600000000009</v>
      </c>
      <c r="L145" s="411">
        <f>IV.!$Q146</f>
        <v>7158.64</v>
      </c>
      <c r="M145" s="411">
        <f>N145-L145</f>
        <v>1857.62</v>
      </c>
      <c r="N145" s="411">
        <f>V.!$Q146</f>
        <v>9016.26</v>
      </c>
      <c r="O145" s="411">
        <f>P145-N145</f>
        <v>2166.6299999999992</v>
      </c>
      <c r="P145" s="411">
        <f>VI.!$Q146</f>
        <v>11182.89</v>
      </c>
      <c r="Q145" s="411">
        <f>R145-P145</f>
        <v>2426.8499999999985</v>
      </c>
      <c r="R145" s="411">
        <f>VII.!$Q146</f>
        <v>13609.739999999998</v>
      </c>
      <c r="S145" s="411">
        <f>T145-R145</f>
        <v>1800.630000000001</v>
      </c>
      <c r="T145" s="411">
        <f>VIII.!$Q146</f>
        <v>15410.369999999999</v>
      </c>
      <c r="U145" s="411">
        <f>V145-T145</f>
        <v>1976.3899999999994</v>
      </c>
      <c r="V145" s="411">
        <f>IX.!$Q146</f>
        <v>17386.759999999998</v>
      </c>
      <c r="W145" s="411">
        <f>X145-V145</f>
        <v>3596.4300000000003</v>
      </c>
      <c r="X145" s="411">
        <f>X.!$Q146</f>
        <v>20983.19</v>
      </c>
      <c r="Y145" s="411">
        <f>Z145-X145</f>
        <v>3317.380000000001</v>
      </c>
      <c r="Z145" s="411">
        <f>XI.!$Q146</f>
        <v>24300.57</v>
      </c>
      <c r="AA145" s="411">
        <f>AB145-Z145</f>
        <v>-24300.57</v>
      </c>
      <c r="AB145" s="411">
        <f>XII.!$Q146</f>
        <v>0</v>
      </c>
    </row>
    <row r="146" spans="1:31" ht="14.4" thickBot="1" x14ac:dyDescent="0.35">
      <c r="A146" s="254"/>
      <c r="B146" s="256"/>
      <c r="C146" s="258"/>
      <c r="D146" s="418"/>
      <c r="E146" s="414"/>
      <c r="F146" s="416"/>
      <c r="G146" s="412"/>
      <c r="H146" s="412"/>
      <c r="I146" s="412"/>
      <c r="J146" s="412"/>
      <c r="K146" s="412"/>
      <c r="L146" s="412"/>
      <c r="M146" s="412"/>
      <c r="N146" s="412"/>
      <c r="O146" s="412"/>
      <c r="P146" s="412"/>
      <c r="Q146" s="412"/>
      <c r="R146" s="412"/>
      <c r="S146" s="412"/>
      <c r="T146" s="412"/>
      <c r="U146" s="412"/>
      <c r="V146" s="412"/>
      <c r="W146" s="412"/>
      <c r="X146" s="412"/>
      <c r="Y146" s="412"/>
      <c r="Z146" s="412"/>
      <c r="AA146" s="412"/>
      <c r="AB146" s="412"/>
    </row>
    <row r="147" spans="1:31" s="82" customFormat="1" ht="14.4" thickBot="1" x14ac:dyDescent="0.35">
      <c r="A147" s="69"/>
      <c r="B147" s="69"/>
      <c r="C147" s="47"/>
      <c r="D147" s="79"/>
      <c r="E147" s="79"/>
      <c r="F147" s="85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</row>
    <row r="148" spans="1:31" s="78" customFormat="1" ht="14.4" x14ac:dyDescent="0.3">
      <c r="A148" s="275" t="str">
        <f>I.!A148</f>
        <v>9.</v>
      </c>
      <c r="B148" s="444">
        <f>I.!B148</f>
        <v>0</v>
      </c>
      <c r="C148" s="446" t="str">
        <f>I.!C148</f>
        <v>Šport</v>
      </c>
      <c r="D148" s="435">
        <f>XII.!Q148</f>
        <v>235513</v>
      </c>
      <c r="E148" s="437">
        <f>I.!Q148</f>
        <v>225859</v>
      </c>
      <c r="F148" s="441">
        <f>I.!$Q149</f>
        <v>15251.14</v>
      </c>
      <c r="G148" s="431">
        <f>H148-F148</f>
        <v>14500</v>
      </c>
      <c r="H148" s="431">
        <f>II.!$Q149</f>
        <v>29751.14</v>
      </c>
      <c r="I148" s="431">
        <f>J148-H148</f>
        <v>15040</v>
      </c>
      <c r="J148" s="431">
        <f>III.!$Q149</f>
        <v>44791.14</v>
      </c>
      <c r="K148" s="431">
        <f>L148-J148</f>
        <v>898.91999999999825</v>
      </c>
      <c r="L148" s="431">
        <f>IV.!$Q149</f>
        <v>45690.06</v>
      </c>
      <c r="M148" s="431">
        <f>N148-L148</f>
        <v>29643.940000000002</v>
      </c>
      <c r="N148" s="431">
        <f>V.!$Q149</f>
        <v>75334</v>
      </c>
      <c r="O148" s="431">
        <f>P148-N148</f>
        <v>61976.080000000016</v>
      </c>
      <c r="P148" s="431">
        <f>VI.!$Q149</f>
        <v>137310.08000000002</v>
      </c>
      <c r="Q148" s="431">
        <f>R148-P148</f>
        <v>18042</v>
      </c>
      <c r="R148" s="431">
        <f>VII.!$Q149</f>
        <v>155352.08000000002</v>
      </c>
      <c r="S148" s="431">
        <f>T148-R148</f>
        <v>38292</v>
      </c>
      <c r="T148" s="431">
        <f>VIII.!$Q149</f>
        <v>193644.08000000002</v>
      </c>
      <c r="U148" s="431">
        <f>V148-T148</f>
        <v>9492</v>
      </c>
      <c r="V148" s="431">
        <f>IX.!$Q149</f>
        <v>203136.08000000002</v>
      </c>
      <c r="W148" s="431">
        <f>X148-V148</f>
        <v>9292</v>
      </c>
      <c r="X148" s="431">
        <f>X.!$Q149</f>
        <v>212428.08000000002</v>
      </c>
      <c r="Y148" s="431">
        <f>Z148-X148</f>
        <v>18582</v>
      </c>
      <c r="Z148" s="431">
        <f>XI.!$Q149</f>
        <v>231010.08000000002</v>
      </c>
      <c r="AA148" s="431">
        <f>AB148-Z148</f>
        <v>-231010.08000000002</v>
      </c>
      <c r="AB148" s="431">
        <f>XII.!$Q149</f>
        <v>0</v>
      </c>
      <c r="AC148" s="72"/>
      <c r="AD148" s="72"/>
      <c r="AE148" s="72"/>
    </row>
    <row r="149" spans="1:31" s="78" customFormat="1" ht="15" thickBot="1" x14ac:dyDescent="0.35">
      <c r="A149" s="277"/>
      <c r="B149" s="445"/>
      <c r="C149" s="447"/>
      <c r="D149" s="436"/>
      <c r="E149" s="438"/>
      <c r="F149" s="442"/>
      <c r="G149" s="432"/>
      <c r="H149" s="432"/>
      <c r="I149" s="432"/>
      <c r="J149" s="432"/>
      <c r="K149" s="432"/>
      <c r="L149" s="432"/>
      <c r="M149" s="432"/>
      <c r="N149" s="432"/>
      <c r="O149" s="432"/>
      <c r="P149" s="432"/>
      <c r="Q149" s="432"/>
      <c r="R149" s="432"/>
      <c r="S149" s="432"/>
      <c r="T149" s="432"/>
      <c r="U149" s="432"/>
      <c r="V149" s="432"/>
      <c r="W149" s="432"/>
      <c r="X149" s="432"/>
      <c r="Y149" s="432"/>
      <c r="Z149" s="432"/>
      <c r="AA149" s="432"/>
      <c r="AB149" s="432"/>
      <c r="AC149" s="72"/>
      <c r="AD149" s="72"/>
      <c r="AE149" s="72"/>
    </row>
    <row r="150" spans="1:31" x14ac:dyDescent="0.3">
      <c r="A150" s="248" t="str">
        <f>I.!A150</f>
        <v>9.1</v>
      </c>
      <c r="B150" s="250"/>
      <c r="C150" s="252" t="str">
        <f>I.!C150</f>
        <v>Podpora športových aktivít - dotácie športovým klubom</v>
      </c>
      <c r="D150" s="426">
        <f>XII.!Q150</f>
        <v>165000</v>
      </c>
      <c r="E150" s="433">
        <f>I.!Q150</f>
        <v>162955</v>
      </c>
      <c r="F150" s="443">
        <f>I.!$Q151</f>
        <v>0</v>
      </c>
      <c r="G150" s="422">
        <f>H150-F150</f>
        <v>0</v>
      </c>
      <c r="H150" s="422">
        <f>II.!$Q151</f>
        <v>0</v>
      </c>
      <c r="I150" s="422">
        <f>J150-H150</f>
        <v>0</v>
      </c>
      <c r="J150" s="422">
        <f>III.!$Q151</f>
        <v>0</v>
      </c>
      <c r="K150" s="422">
        <f>L150-J150</f>
        <v>0</v>
      </c>
      <c r="L150" s="422">
        <f>IV.!$Q151</f>
        <v>0</v>
      </c>
      <c r="M150" s="422">
        <f>N150-L150</f>
        <v>24500</v>
      </c>
      <c r="N150" s="422">
        <f>V.!$Q151</f>
        <v>24500</v>
      </c>
      <c r="O150" s="422">
        <f>P150-N150</f>
        <v>61500</v>
      </c>
      <c r="P150" s="422">
        <f>VI.!$Q151</f>
        <v>86000</v>
      </c>
      <c r="Q150" s="422">
        <f>R150-P150</f>
        <v>18042</v>
      </c>
      <c r="R150" s="422">
        <f>VII.!$Q151</f>
        <v>104042</v>
      </c>
      <c r="S150" s="422">
        <f>T150-R150</f>
        <v>38292</v>
      </c>
      <c r="T150" s="422">
        <f>VIII.!$Q151</f>
        <v>142334</v>
      </c>
      <c r="U150" s="422">
        <f>V150-T150</f>
        <v>9292</v>
      </c>
      <c r="V150" s="422">
        <f>IX.!$Q151</f>
        <v>151626</v>
      </c>
      <c r="W150" s="422">
        <f>X150-V150</f>
        <v>9292</v>
      </c>
      <c r="X150" s="422">
        <f>X.!$Q151</f>
        <v>160918</v>
      </c>
      <c r="Y150" s="422">
        <f>Z150-X150</f>
        <v>1082</v>
      </c>
      <c r="Z150" s="422">
        <f>XI.!$Q151</f>
        <v>162000</v>
      </c>
      <c r="AA150" s="422">
        <f>AB150-Z150</f>
        <v>-162000</v>
      </c>
      <c r="AB150" s="422">
        <f>XII.!$Q151</f>
        <v>0</v>
      </c>
    </row>
    <row r="151" spans="1:31" x14ac:dyDescent="0.3">
      <c r="A151" s="253"/>
      <c r="B151" s="255"/>
      <c r="C151" s="257"/>
      <c r="D151" s="417"/>
      <c r="E151" s="413"/>
      <c r="F151" s="415"/>
      <c r="G151" s="411"/>
      <c r="H151" s="411"/>
      <c r="I151" s="411"/>
      <c r="J151" s="411"/>
      <c r="K151" s="411"/>
      <c r="L151" s="411"/>
      <c r="M151" s="411"/>
      <c r="N151" s="411"/>
      <c r="O151" s="411"/>
      <c r="P151" s="411"/>
      <c r="Q151" s="411"/>
      <c r="R151" s="411"/>
      <c r="S151" s="411"/>
      <c r="T151" s="411"/>
      <c r="U151" s="411"/>
      <c r="V151" s="411"/>
      <c r="W151" s="411"/>
      <c r="X151" s="411"/>
      <c r="Y151" s="411"/>
      <c r="Z151" s="411"/>
      <c r="AA151" s="411"/>
      <c r="AB151" s="411"/>
    </row>
    <row r="152" spans="1:31" x14ac:dyDescent="0.3">
      <c r="A152" s="253" t="str">
        <f>I.!A152</f>
        <v>9.1</v>
      </c>
      <c r="B152" s="255"/>
      <c r="C152" s="257" t="str">
        <f>I.!C152</f>
        <v>Podpora športových aktivít - ostatné dotácie voľnočasové</v>
      </c>
      <c r="D152" s="417">
        <f>XII.!Q152</f>
        <v>1500</v>
      </c>
      <c r="E152" s="413">
        <f>I.!Q152</f>
        <v>5045</v>
      </c>
      <c r="F152" s="415">
        <f>I.!$Q153</f>
        <v>0</v>
      </c>
      <c r="G152" s="411">
        <f>H152-F152</f>
        <v>0</v>
      </c>
      <c r="H152" s="411">
        <f>II.!$Q153</f>
        <v>0</v>
      </c>
      <c r="I152" s="411">
        <f>J152-H152</f>
        <v>500</v>
      </c>
      <c r="J152" s="411">
        <f>III.!$Q153</f>
        <v>500</v>
      </c>
      <c r="K152" s="411">
        <f>L152-J152</f>
        <v>200</v>
      </c>
      <c r="L152" s="411">
        <f>IV.!$Q153</f>
        <v>700</v>
      </c>
      <c r="M152" s="411">
        <f>N152-L152</f>
        <v>0</v>
      </c>
      <c r="N152" s="411">
        <f>V.!$Q153</f>
        <v>700</v>
      </c>
      <c r="O152" s="411">
        <f>P152-N152</f>
        <v>450</v>
      </c>
      <c r="P152" s="411">
        <f>VI.!$Q153</f>
        <v>1150</v>
      </c>
      <c r="Q152" s="411">
        <f>R152-P152</f>
        <v>0</v>
      </c>
      <c r="R152" s="411">
        <f>VII.!$Q153</f>
        <v>1150</v>
      </c>
      <c r="S152" s="411">
        <f>T152-R152</f>
        <v>0</v>
      </c>
      <c r="T152" s="411">
        <f>VIII.!$Q153</f>
        <v>1150</v>
      </c>
      <c r="U152" s="411">
        <f>V152-T152</f>
        <v>200</v>
      </c>
      <c r="V152" s="411">
        <f>IX.!$Q153</f>
        <v>1350</v>
      </c>
      <c r="W152" s="411">
        <f>X152-V152</f>
        <v>0</v>
      </c>
      <c r="X152" s="411">
        <f>X.!$Q153</f>
        <v>1350</v>
      </c>
      <c r="Y152" s="411">
        <f>Z152-X152</f>
        <v>0</v>
      </c>
      <c r="Z152" s="411">
        <f>XI.!$Q153</f>
        <v>1350</v>
      </c>
      <c r="AA152" s="411">
        <f>AB152-Z152</f>
        <v>-1350</v>
      </c>
      <c r="AB152" s="411">
        <f>XII.!$Q153</f>
        <v>0</v>
      </c>
    </row>
    <row r="153" spans="1:31" x14ac:dyDescent="0.3">
      <c r="A153" s="253"/>
      <c r="B153" s="255"/>
      <c r="C153" s="257"/>
      <c r="D153" s="417"/>
      <c r="E153" s="413"/>
      <c r="F153" s="415"/>
      <c r="G153" s="411"/>
      <c r="H153" s="411"/>
      <c r="I153" s="411"/>
      <c r="J153" s="411"/>
      <c r="K153" s="411"/>
      <c r="L153" s="411"/>
      <c r="M153" s="411"/>
      <c r="N153" s="411"/>
      <c r="O153" s="411"/>
      <c r="P153" s="411"/>
      <c r="Q153" s="411"/>
      <c r="R153" s="411"/>
      <c r="S153" s="411"/>
      <c r="T153" s="411"/>
      <c r="U153" s="411"/>
      <c r="V153" s="411"/>
      <c r="W153" s="411"/>
      <c r="X153" s="411"/>
      <c r="Y153" s="411"/>
      <c r="Z153" s="411"/>
      <c r="AA153" s="411"/>
      <c r="AB153" s="411"/>
    </row>
    <row r="154" spans="1:31" x14ac:dyDescent="0.3">
      <c r="A154" s="253" t="str">
        <f>I.!A154</f>
        <v>9.2</v>
      </c>
      <c r="B154" s="255"/>
      <c r="C154" s="257" t="str">
        <f>I.!C154</f>
        <v>Futbalový štadión</v>
      </c>
      <c r="D154" s="417">
        <f>XII.!Q154</f>
        <v>69013</v>
      </c>
      <c r="E154" s="413">
        <f>I.!Q154</f>
        <v>57859</v>
      </c>
      <c r="F154" s="415">
        <f>I.!$Q155</f>
        <v>15251.14</v>
      </c>
      <c r="G154" s="411">
        <f>H154-F154</f>
        <v>14500</v>
      </c>
      <c r="H154" s="411">
        <f>II.!$Q155</f>
        <v>29751.14</v>
      </c>
      <c r="I154" s="411">
        <f>J154-H154</f>
        <v>14540</v>
      </c>
      <c r="J154" s="411">
        <f>III.!$Q155</f>
        <v>44291.14</v>
      </c>
      <c r="K154" s="411">
        <f>L154-J154</f>
        <v>698.91999999999825</v>
      </c>
      <c r="L154" s="411">
        <f>IV.!$Q155</f>
        <v>44990.06</v>
      </c>
      <c r="M154" s="411">
        <f>N154-L154</f>
        <v>5143.9400000000023</v>
      </c>
      <c r="N154" s="411">
        <f>V.!$Q155</f>
        <v>50134</v>
      </c>
      <c r="O154" s="411">
        <f>P154-N154</f>
        <v>26.080000000001746</v>
      </c>
      <c r="P154" s="411">
        <f>VI.!$Q155</f>
        <v>50160.08</v>
      </c>
      <c r="Q154" s="411">
        <f>R154-P154</f>
        <v>0</v>
      </c>
      <c r="R154" s="411">
        <f>VII.!$Q155</f>
        <v>50160.08</v>
      </c>
      <c r="S154" s="411">
        <f>T154-R154</f>
        <v>0</v>
      </c>
      <c r="T154" s="411">
        <f>VIII.!$Q155</f>
        <v>50160.08</v>
      </c>
      <c r="U154" s="411">
        <f>V154-T154</f>
        <v>0</v>
      </c>
      <c r="V154" s="411">
        <f>IX.!$Q155</f>
        <v>50160.08</v>
      </c>
      <c r="W154" s="411">
        <f>X154-V154</f>
        <v>0</v>
      </c>
      <c r="X154" s="411">
        <f>X.!$Q155</f>
        <v>50160.08</v>
      </c>
      <c r="Y154" s="411">
        <f>Z154-X154</f>
        <v>17500</v>
      </c>
      <c r="Z154" s="411">
        <f>XI.!$Q155</f>
        <v>67660.08</v>
      </c>
      <c r="AA154" s="411">
        <f>AB154-Z154</f>
        <v>-67660.08</v>
      </c>
      <c r="AB154" s="411">
        <f>XII.!$Q155</f>
        <v>0</v>
      </c>
    </row>
    <row r="155" spans="1:31" x14ac:dyDescent="0.3">
      <c r="A155" s="253"/>
      <c r="B155" s="255"/>
      <c r="C155" s="257"/>
      <c r="D155" s="417"/>
      <c r="E155" s="413"/>
      <c r="F155" s="415"/>
      <c r="G155" s="411"/>
      <c r="H155" s="411"/>
      <c r="I155" s="411"/>
      <c r="J155" s="411"/>
      <c r="K155" s="411"/>
      <c r="L155" s="411"/>
      <c r="M155" s="411"/>
      <c r="N155" s="411"/>
      <c r="O155" s="411"/>
      <c r="P155" s="411"/>
      <c r="Q155" s="411"/>
      <c r="R155" s="411"/>
      <c r="S155" s="411"/>
      <c r="T155" s="411"/>
      <c r="U155" s="411"/>
      <c r="V155" s="411"/>
      <c r="W155" s="411"/>
      <c r="X155" s="411"/>
      <c r="Y155" s="411"/>
      <c r="Z155" s="411"/>
      <c r="AA155" s="411"/>
      <c r="AB155" s="411"/>
    </row>
    <row r="156" spans="1:31" ht="13.8" hidden="1" customHeight="1" x14ac:dyDescent="0.3">
      <c r="A156" s="253" t="str">
        <f>I.!A156</f>
        <v>9.3</v>
      </c>
      <c r="B156" s="255"/>
      <c r="C156" s="257" t="str">
        <f>I.!C156</f>
        <v>Prístavba posilňovne v KRK</v>
      </c>
      <c r="D156" s="417">
        <f>XII.!Q156</f>
        <v>0</v>
      </c>
      <c r="E156" s="413">
        <f>I.!Q156</f>
        <v>0</v>
      </c>
      <c r="F156" s="415">
        <f>I.!$Q157</f>
        <v>0</v>
      </c>
      <c r="G156" s="411">
        <f>H156-F156</f>
        <v>0</v>
      </c>
      <c r="H156" s="411">
        <f>II.!$Q157</f>
        <v>0</v>
      </c>
      <c r="I156" s="411">
        <f>J156-H156</f>
        <v>0</v>
      </c>
      <c r="J156" s="411">
        <f>III.!$Q157</f>
        <v>0</v>
      </c>
      <c r="K156" s="411">
        <f>L156-J156</f>
        <v>0</v>
      </c>
      <c r="L156" s="411">
        <f>IV.!$Q157</f>
        <v>0</v>
      </c>
      <c r="M156" s="411">
        <f>N156-L156</f>
        <v>0</v>
      </c>
      <c r="N156" s="411">
        <f>V.!$Q157</f>
        <v>0</v>
      </c>
      <c r="O156" s="411">
        <f>P156-N156</f>
        <v>0</v>
      </c>
      <c r="P156" s="411">
        <f>VI.!$Q157</f>
        <v>0</v>
      </c>
      <c r="Q156" s="411">
        <f>R156-P156</f>
        <v>0</v>
      </c>
      <c r="R156" s="411">
        <f>VII.!$Q157</f>
        <v>0</v>
      </c>
      <c r="S156" s="411">
        <f>T156-R156</f>
        <v>0</v>
      </c>
      <c r="T156" s="411">
        <f>VIII.!$Q157</f>
        <v>0</v>
      </c>
      <c r="U156" s="411">
        <f>V156-T156</f>
        <v>0</v>
      </c>
      <c r="V156" s="411">
        <f>IX.!$Q157</f>
        <v>0</v>
      </c>
      <c r="W156" s="411">
        <f>X156-V156</f>
        <v>0</v>
      </c>
      <c r="X156" s="411">
        <f>X.!$Q157</f>
        <v>0</v>
      </c>
      <c r="Y156" s="411">
        <f>Z156-X156</f>
        <v>0</v>
      </c>
      <c r="Z156" s="411">
        <f>XI.!$Q157</f>
        <v>0</v>
      </c>
      <c r="AA156" s="411">
        <f>AB156-Z156</f>
        <v>0</v>
      </c>
      <c r="AB156" s="411">
        <f>XII.!$Q157</f>
        <v>0</v>
      </c>
    </row>
    <row r="157" spans="1:31" ht="14.4" hidden="1" customHeight="1" thickBot="1" x14ac:dyDescent="0.35">
      <c r="A157" s="254"/>
      <c r="B157" s="256"/>
      <c r="C157" s="258"/>
      <c r="D157" s="418"/>
      <c r="E157" s="414"/>
      <c r="F157" s="416"/>
      <c r="G157" s="412"/>
      <c r="H157" s="412"/>
      <c r="I157" s="412"/>
      <c r="J157" s="412"/>
      <c r="K157" s="412"/>
      <c r="L157" s="412"/>
      <c r="M157" s="412"/>
      <c r="N157" s="412"/>
      <c r="O157" s="412"/>
      <c r="P157" s="412"/>
      <c r="Q157" s="412"/>
      <c r="R157" s="412"/>
      <c r="S157" s="412"/>
      <c r="T157" s="412"/>
      <c r="U157" s="412"/>
      <c r="V157" s="412"/>
      <c r="W157" s="412"/>
      <c r="X157" s="412"/>
      <c r="Y157" s="412"/>
      <c r="Z157" s="412"/>
      <c r="AA157" s="412"/>
      <c r="AB157" s="412"/>
    </row>
    <row r="158" spans="1:31" s="82" customFormat="1" ht="14.4" thickBot="1" x14ac:dyDescent="0.35">
      <c r="A158" s="69"/>
      <c r="B158" s="69"/>
      <c r="C158" s="47"/>
      <c r="D158" s="79"/>
      <c r="E158" s="79"/>
      <c r="F158" s="83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1:31" s="78" customFormat="1" ht="14.4" x14ac:dyDescent="0.3">
      <c r="A159" s="275" t="str">
        <f>I.!A159</f>
        <v>10.</v>
      </c>
      <c r="B159" s="276">
        <f>I.!B159</f>
        <v>0</v>
      </c>
      <c r="C159" s="265" t="str">
        <f>I.!C159</f>
        <v>Kultúra</v>
      </c>
      <c r="D159" s="435">
        <f>XII.!Q159</f>
        <v>111242</v>
      </c>
      <c r="E159" s="437">
        <f>I.!Q159</f>
        <v>107241</v>
      </c>
      <c r="F159" s="441">
        <f>I.!$Q160</f>
        <v>9873.92</v>
      </c>
      <c r="G159" s="431">
        <f>H159-F159</f>
        <v>4870.4599999999973</v>
      </c>
      <c r="H159" s="431">
        <f>II.!$Q160</f>
        <v>14744.379999999997</v>
      </c>
      <c r="I159" s="431">
        <f>J159-H159</f>
        <v>4242.9000000000051</v>
      </c>
      <c r="J159" s="431">
        <f>III.!$Q160</f>
        <v>18987.280000000002</v>
      </c>
      <c r="K159" s="431">
        <f>L159-J159</f>
        <v>13168.36</v>
      </c>
      <c r="L159" s="431">
        <f>IV.!$Q160</f>
        <v>32155.640000000003</v>
      </c>
      <c r="M159" s="431">
        <f>N159-L159</f>
        <v>4806.7599999999984</v>
      </c>
      <c r="N159" s="431">
        <f>V.!$Q160</f>
        <v>36962.400000000001</v>
      </c>
      <c r="O159" s="431">
        <f>P159-N159</f>
        <v>8854.9300000000076</v>
      </c>
      <c r="P159" s="431">
        <f>VI.!$Q160</f>
        <v>45817.330000000009</v>
      </c>
      <c r="Q159" s="431">
        <f>R159-P159</f>
        <v>4789.8499999999913</v>
      </c>
      <c r="R159" s="431">
        <f>VII.!$Q160</f>
        <v>50607.18</v>
      </c>
      <c r="S159" s="431">
        <f>T159-R159</f>
        <v>10267.700000000004</v>
      </c>
      <c r="T159" s="431">
        <f>VIII.!$Q160</f>
        <v>60874.880000000005</v>
      </c>
      <c r="U159" s="431">
        <f>V159-T159</f>
        <v>6830.5999999999913</v>
      </c>
      <c r="V159" s="431">
        <f>IX.!$Q160</f>
        <v>67705.48</v>
      </c>
      <c r="W159" s="431">
        <f>X159-V159</f>
        <v>6511.3999999999942</v>
      </c>
      <c r="X159" s="431">
        <f>X.!$Q160</f>
        <v>74216.87999999999</v>
      </c>
      <c r="Y159" s="431">
        <f>Z159-X159</f>
        <v>19012.25</v>
      </c>
      <c r="Z159" s="431">
        <f>XI.!$Q160</f>
        <v>93229.12999999999</v>
      </c>
      <c r="AA159" s="431">
        <f>AB159-Z159</f>
        <v>-93229.12999999999</v>
      </c>
      <c r="AB159" s="431">
        <f>XII.!$Q160</f>
        <v>0</v>
      </c>
    </row>
    <row r="160" spans="1:31" s="78" customFormat="1" ht="15" thickBot="1" x14ac:dyDescent="0.35">
      <c r="A160" s="277"/>
      <c r="B160" s="278"/>
      <c r="C160" s="266"/>
      <c r="D160" s="436"/>
      <c r="E160" s="438"/>
      <c r="F160" s="442"/>
      <c r="G160" s="432"/>
      <c r="H160" s="432"/>
      <c r="I160" s="432"/>
      <c r="J160" s="432"/>
      <c r="K160" s="432"/>
      <c r="L160" s="432"/>
      <c r="M160" s="432"/>
      <c r="N160" s="432"/>
      <c r="O160" s="432"/>
      <c r="P160" s="432"/>
      <c r="Q160" s="432"/>
      <c r="R160" s="432"/>
      <c r="S160" s="432"/>
      <c r="T160" s="432"/>
      <c r="U160" s="432"/>
      <c r="V160" s="432"/>
      <c r="W160" s="432"/>
      <c r="X160" s="432"/>
      <c r="Y160" s="432"/>
      <c r="Z160" s="432"/>
      <c r="AA160" s="432"/>
      <c r="AB160" s="432"/>
    </row>
    <row r="161" spans="1:30" ht="14.4" x14ac:dyDescent="0.3">
      <c r="A161" s="248" t="str">
        <f>I.!A161</f>
        <v>10.1</v>
      </c>
      <c r="B161" s="250"/>
      <c r="C161" s="252" t="str">
        <f>I.!C161</f>
        <v>Podpora kultúry celomestského charakteru - mzdy, odvody</v>
      </c>
      <c r="D161" s="425">
        <f>XII.!Q161</f>
        <v>1995</v>
      </c>
      <c r="E161" s="425">
        <f>I.!Q161</f>
        <v>881</v>
      </c>
      <c r="F161" s="429">
        <f>I.!$Q162</f>
        <v>174.37</v>
      </c>
      <c r="G161" s="421">
        <f>H161-F161</f>
        <v>43.759999999999991</v>
      </c>
      <c r="H161" s="421">
        <f>II.!$Q162</f>
        <v>218.13</v>
      </c>
      <c r="I161" s="421">
        <f>J161-H161</f>
        <v>216.20000000000005</v>
      </c>
      <c r="J161" s="421">
        <f>III.!$Q162</f>
        <v>434.33000000000004</v>
      </c>
      <c r="K161" s="421">
        <f>L161-J161</f>
        <v>28.339999999999975</v>
      </c>
      <c r="L161" s="421">
        <f>IV.!$Q162</f>
        <v>462.67</v>
      </c>
      <c r="M161" s="421">
        <f>N161-L161</f>
        <v>-12.949999999999989</v>
      </c>
      <c r="N161" s="421">
        <f>V.!$Q162</f>
        <v>449.72</v>
      </c>
      <c r="O161" s="421">
        <f>P161-N161</f>
        <v>201.05999999999995</v>
      </c>
      <c r="P161" s="421">
        <f>VI.!$Q162</f>
        <v>650.78</v>
      </c>
      <c r="Q161" s="421">
        <f>R161-P161</f>
        <v>133.04000000000008</v>
      </c>
      <c r="R161" s="421">
        <f>VII.!$Q162</f>
        <v>783.82</v>
      </c>
      <c r="S161" s="421">
        <f>T161-R161</f>
        <v>125.9899999999999</v>
      </c>
      <c r="T161" s="421">
        <f>VIII.!$Q162</f>
        <v>909.81</v>
      </c>
      <c r="U161" s="421">
        <f>V161-T161</f>
        <v>169.10000000000014</v>
      </c>
      <c r="V161" s="421">
        <f>IX.!$Q162</f>
        <v>1078.9100000000001</v>
      </c>
      <c r="W161" s="421">
        <f>X161-V161</f>
        <v>28.339999999999918</v>
      </c>
      <c r="X161" s="421">
        <f>X.!$Q162</f>
        <v>1107.25</v>
      </c>
      <c r="Y161" s="421">
        <f>Z161-X161</f>
        <v>28.339999999999918</v>
      </c>
      <c r="Z161" s="421">
        <f>XI.!$Q162</f>
        <v>1135.5899999999999</v>
      </c>
      <c r="AA161" s="421">
        <f>AB161-Z161</f>
        <v>-1135.5899999999999</v>
      </c>
      <c r="AB161" s="421">
        <f>XII.!$Q162</f>
        <v>0</v>
      </c>
      <c r="AC161" s="72"/>
      <c r="AD161" s="72"/>
    </row>
    <row r="162" spans="1:30" ht="14.4" x14ac:dyDescent="0.3">
      <c r="A162" s="253"/>
      <c r="B162" s="255"/>
      <c r="C162" s="257"/>
      <c r="D162" s="426"/>
      <c r="E162" s="426"/>
      <c r="F162" s="430"/>
      <c r="G162" s="422"/>
      <c r="H162" s="422"/>
      <c r="I162" s="422"/>
      <c r="J162" s="422"/>
      <c r="K162" s="422"/>
      <c r="L162" s="422"/>
      <c r="M162" s="422"/>
      <c r="N162" s="422"/>
      <c r="O162" s="422"/>
      <c r="P162" s="422"/>
      <c r="Q162" s="422"/>
      <c r="R162" s="422"/>
      <c r="S162" s="422"/>
      <c r="T162" s="422"/>
      <c r="U162" s="422"/>
      <c r="V162" s="422"/>
      <c r="W162" s="422"/>
      <c r="X162" s="422"/>
      <c r="Y162" s="422"/>
      <c r="Z162" s="422"/>
      <c r="AA162" s="422"/>
      <c r="AB162" s="422"/>
      <c r="AC162" s="72"/>
      <c r="AD162" s="72"/>
    </row>
    <row r="163" spans="1:30" ht="14.4" x14ac:dyDescent="0.3">
      <c r="A163" s="253" t="str">
        <f>I.!A163</f>
        <v>10.1</v>
      </c>
      <c r="B163" s="255"/>
      <c r="C163" s="257" t="str">
        <f>I.!C163</f>
        <v>Dom kultúry - energie</v>
      </c>
      <c r="D163" s="425">
        <f>XII.!Q163</f>
        <v>46100</v>
      </c>
      <c r="E163" s="425">
        <f>I.!Q163</f>
        <v>45850</v>
      </c>
      <c r="F163" s="429">
        <f>I.!$Q164</f>
        <v>4954.2</v>
      </c>
      <c r="G163" s="421">
        <f>H163-F163</f>
        <v>416.02999999999975</v>
      </c>
      <c r="H163" s="421">
        <f>II.!$Q164</f>
        <v>5370.23</v>
      </c>
      <c r="I163" s="421">
        <f>J163-H163</f>
        <v>971.18000000000029</v>
      </c>
      <c r="J163" s="421">
        <f>III.!$Q164</f>
        <v>6341.41</v>
      </c>
      <c r="K163" s="421">
        <f>L163-J163</f>
        <v>9908.2199999999993</v>
      </c>
      <c r="L163" s="421">
        <f>IV.!$Q164</f>
        <v>16249.63</v>
      </c>
      <c r="M163" s="421">
        <f>N163-L163</f>
        <v>480.09000000000196</v>
      </c>
      <c r="N163" s="421">
        <f>V.!$Q164</f>
        <v>16729.72</v>
      </c>
      <c r="O163" s="421">
        <f>P163-N163</f>
        <v>3326.6800000000003</v>
      </c>
      <c r="P163" s="421">
        <f>VI.!$Q164</f>
        <v>20056.400000000001</v>
      </c>
      <c r="Q163" s="421">
        <f>R163-P163</f>
        <v>2568.1299999999974</v>
      </c>
      <c r="R163" s="421">
        <f>VII.!$Q164</f>
        <v>22624.53</v>
      </c>
      <c r="S163" s="421">
        <f>T163-R163</f>
        <v>1814.0600000000013</v>
      </c>
      <c r="T163" s="421">
        <f>VIII.!$Q164</f>
        <v>24438.59</v>
      </c>
      <c r="U163" s="421">
        <f>V163-T163</f>
        <v>2281.9599999999991</v>
      </c>
      <c r="V163" s="421">
        <f>IX.!$Q164</f>
        <v>26720.55</v>
      </c>
      <c r="W163" s="421">
        <f>X163-V163</f>
        <v>3757.2200000000012</v>
      </c>
      <c r="X163" s="421">
        <f>X.!$Q164</f>
        <v>30477.77</v>
      </c>
      <c r="Y163" s="421">
        <f>Z163-X163</f>
        <v>4450.7000000000007</v>
      </c>
      <c r="Z163" s="421">
        <f>XI.!$Q164</f>
        <v>34928.47</v>
      </c>
      <c r="AA163" s="421">
        <f>AB163-Z163</f>
        <v>-34928.47</v>
      </c>
      <c r="AB163" s="421">
        <f>XII.!$Q164</f>
        <v>0</v>
      </c>
      <c r="AC163" s="72"/>
      <c r="AD163" s="72"/>
    </row>
    <row r="164" spans="1:30" ht="14.4" x14ac:dyDescent="0.3">
      <c r="A164" s="253"/>
      <c r="B164" s="255"/>
      <c r="C164" s="257"/>
      <c r="D164" s="426"/>
      <c r="E164" s="426"/>
      <c r="F164" s="430"/>
      <c r="G164" s="422"/>
      <c r="H164" s="422"/>
      <c r="I164" s="422"/>
      <c r="J164" s="422"/>
      <c r="K164" s="422"/>
      <c r="L164" s="422"/>
      <c r="M164" s="422"/>
      <c r="N164" s="422"/>
      <c r="O164" s="422"/>
      <c r="P164" s="422"/>
      <c r="Q164" s="422"/>
      <c r="R164" s="422"/>
      <c r="S164" s="422"/>
      <c r="T164" s="422"/>
      <c r="U164" s="422"/>
      <c r="V164" s="422"/>
      <c r="W164" s="422"/>
      <c r="X164" s="422"/>
      <c r="Y164" s="422"/>
      <c r="Z164" s="422"/>
      <c r="AA164" s="422"/>
      <c r="AB164" s="422"/>
      <c r="AC164" s="72"/>
      <c r="AD164" s="72"/>
    </row>
    <row r="165" spans="1:30" ht="14.4" x14ac:dyDescent="0.3">
      <c r="A165" s="253" t="str">
        <f>I.!A165</f>
        <v>10.1</v>
      </c>
      <c r="B165" s="255"/>
      <c r="C165" s="257" t="str">
        <f>I.!C165</f>
        <v xml:space="preserve">Dom kultúry - vybavenie </v>
      </c>
      <c r="D165" s="425">
        <f>XII.!Q165</f>
        <v>6000</v>
      </c>
      <c r="E165" s="425">
        <f>I.!Q165</f>
        <v>6000</v>
      </c>
      <c r="F165" s="429">
        <f>I.!$Q166</f>
        <v>184.31</v>
      </c>
      <c r="G165" s="421">
        <f>H165-F165</f>
        <v>796.72</v>
      </c>
      <c r="H165" s="421">
        <f>II.!$Q166</f>
        <v>981.03</v>
      </c>
      <c r="I165" s="421">
        <f>J165-H165</f>
        <v>845.42000000000007</v>
      </c>
      <c r="J165" s="421">
        <f>III.!$Q166</f>
        <v>1826.45</v>
      </c>
      <c r="K165" s="421">
        <f>L165-J165</f>
        <v>269.72000000000003</v>
      </c>
      <c r="L165" s="421">
        <f>IV.!$Q166</f>
        <v>2096.17</v>
      </c>
      <c r="M165" s="421">
        <f>N165-L165</f>
        <v>403.42999999999984</v>
      </c>
      <c r="N165" s="421">
        <f>V.!$Q166</f>
        <v>2499.6</v>
      </c>
      <c r="O165" s="421">
        <f>P165-N165</f>
        <v>963.23</v>
      </c>
      <c r="P165" s="421">
        <f>VI.!$Q166</f>
        <v>3462.83</v>
      </c>
      <c r="Q165" s="421">
        <f>R165-P165</f>
        <v>-229.31999999999971</v>
      </c>
      <c r="R165" s="421">
        <f>VII.!$Q166</f>
        <v>3233.51</v>
      </c>
      <c r="S165" s="421">
        <f>T165-R165</f>
        <v>1088.92</v>
      </c>
      <c r="T165" s="421">
        <f>VIII.!$Q166</f>
        <v>4322.43</v>
      </c>
      <c r="U165" s="421">
        <f>V165-T165</f>
        <v>-104.72000000000025</v>
      </c>
      <c r="V165" s="421">
        <f>IX.!$Q166</f>
        <v>4217.71</v>
      </c>
      <c r="W165" s="421">
        <f>X165-V165</f>
        <v>339.39999999999964</v>
      </c>
      <c r="X165" s="421">
        <f>X.!$Q166</f>
        <v>4557.1099999999997</v>
      </c>
      <c r="Y165" s="421">
        <f>Z165-X165</f>
        <v>697.92000000000007</v>
      </c>
      <c r="Z165" s="421">
        <f>XI.!$Q166</f>
        <v>5255.03</v>
      </c>
      <c r="AA165" s="421">
        <f>AB165-Z165</f>
        <v>-5255.03</v>
      </c>
      <c r="AB165" s="421">
        <f>XII.!$Q166</f>
        <v>0</v>
      </c>
      <c r="AC165" s="72"/>
      <c r="AD165" s="72"/>
    </row>
    <row r="166" spans="1:30" ht="14.4" x14ac:dyDescent="0.3">
      <c r="A166" s="253"/>
      <c r="B166" s="255"/>
      <c r="C166" s="257"/>
      <c r="D166" s="426"/>
      <c r="E166" s="426"/>
      <c r="F166" s="430"/>
      <c r="G166" s="422"/>
      <c r="H166" s="422"/>
      <c r="I166" s="422"/>
      <c r="J166" s="422"/>
      <c r="K166" s="422"/>
      <c r="L166" s="422"/>
      <c r="M166" s="422"/>
      <c r="N166" s="422"/>
      <c r="O166" s="422"/>
      <c r="P166" s="422"/>
      <c r="Q166" s="422"/>
      <c r="R166" s="422"/>
      <c r="S166" s="422"/>
      <c r="T166" s="422"/>
      <c r="U166" s="422"/>
      <c r="V166" s="422"/>
      <c r="W166" s="422"/>
      <c r="X166" s="422"/>
      <c r="Y166" s="422"/>
      <c r="Z166" s="422"/>
      <c r="AA166" s="422"/>
      <c r="AB166" s="422"/>
      <c r="AC166" s="72"/>
      <c r="AD166" s="72"/>
    </row>
    <row r="167" spans="1:30" ht="14.4" x14ac:dyDescent="0.3">
      <c r="A167" s="253" t="str">
        <f>I.!A167</f>
        <v>10.1</v>
      </c>
      <c r="B167" s="255"/>
      <c r="C167" s="257" t="str">
        <f>I.!C167</f>
        <v>Dom kultúry - údržba</v>
      </c>
      <c r="D167" s="425">
        <f>XII.!Q167</f>
        <v>1500</v>
      </c>
      <c r="E167" s="425">
        <f>I.!Q167</f>
        <v>3000</v>
      </c>
      <c r="F167" s="429">
        <f>I.!$Q168</f>
        <v>0</v>
      </c>
      <c r="G167" s="421">
        <f>H167-F167</f>
        <v>0</v>
      </c>
      <c r="H167" s="421">
        <f>II.!$Q168</f>
        <v>0</v>
      </c>
      <c r="I167" s="421">
        <f>J167-H167</f>
        <v>0</v>
      </c>
      <c r="J167" s="421">
        <f>III.!$Q168</f>
        <v>0</v>
      </c>
      <c r="K167" s="421">
        <f>L167-J167</f>
        <v>0</v>
      </c>
      <c r="L167" s="421">
        <f>IV.!$Q168</f>
        <v>0</v>
      </c>
      <c r="M167" s="421">
        <f>N167-L167</f>
        <v>0</v>
      </c>
      <c r="N167" s="421">
        <f>V.!$Q168</f>
        <v>0</v>
      </c>
      <c r="O167" s="421">
        <f>P167-N167</f>
        <v>455.59</v>
      </c>
      <c r="P167" s="421">
        <f>VI.!$Q168</f>
        <v>455.59</v>
      </c>
      <c r="Q167" s="421">
        <f>R167-P167</f>
        <v>0</v>
      </c>
      <c r="R167" s="421">
        <f>VII.!$Q168</f>
        <v>455.59</v>
      </c>
      <c r="S167" s="421">
        <f>T167-R167</f>
        <v>257.00000000000006</v>
      </c>
      <c r="T167" s="421">
        <f>VIII.!$Q168</f>
        <v>712.59</v>
      </c>
      <c r="U167" s="421">
        <f>V167-T167</f>
        <v>0</v>
      </c>
      <c r="V167" s="421">
        <f>IX.!$Q168</f>
        <v>712.59</v>
      </c>
      <c r="W167" s="421">
        <f>X167-V167</f>
        <v>0</v>
      </c>
      <c r="X167" s="421">
        <f>X.!$Q168</f>
        <v>712.59</v>
      </c>
      <c r="Y167" s="421">
        <f>Z167-X167</f>
        <v>0</v>
      </c>
      <c r="Z167" s="421">
        <f>XI.!$Q168</f>
        <v>712.59</v>
      </c>
      <c r="AA167" s="421">
        <f>AB167-Z167</f>
        <v>-712.59</v>
      </c>
      <c r="AB167" s="421">
        <f>XII.!$Q168</f>
        <v>0</v>
      </c>
      <c r="AC167" s="72"/>
      <c r="AD167" s="72"/>
    </row>
    <row r="168" spans="1:30" ht="14.4" x14ac:dyDescent="0.3">
      <c r="A168" s="253"/>
      <c r="B168" s="255"/>
      <c r="C168" s="257"/>
      <c r="D168" s="426"/>
      <c r="E168" s="426"/>
      <c r="F168" s="430"/>
      <c r="G168" s="422"/>
      <c r="H168" s="422"/>
      <c r="I168" s="422"/>
      <c r="J168" s="422"/>
      <c r="K168" s="422"/>
      <c r="L168" s="422"/>
      <c r="M168" s="422"/>
      <c r="N168" s="422"/>
      <c r="O168" s="422"/>
      <c r="P168" s="422"/>
      <c r="Q168" s="422"/>
      <c r="R168" s="422"/>
      <c r="S168" s="422"/>
      <c r="T168" s="422"/>
      <c r="U168" s="422"/>
      <c r="V168" s="422"/>
      <c r="W168" s="422"/>
      <c r="X168" s="422"/>
      <c r="Y168" s="422"/>
      <c r="Z168" s="422"/>
      <c r="AA168" s="422"/>
      <c r="AB168" s="422"/>
      <c r="AC168" s="72"/>
      <c r="AD168" s="72"/>
    </row>
    <row r="169" spans="1:30" ht="14.4" x14ac:dyDescent="0.3">
      <c r="A169" s="253" t="str">
        <f>I.!A169</f>
        <v>10.1</v>
      </c>
      <c r="B169" s="255"/>
      <c r="C169" s="257" t="str">
        <f>I.!C169</f>
        <v>Dom kultúry - prenájom prevádzkových strojov a zariadení</v>
      </c>
      <c r="D169" s="425">
        <f>XII.!Q169</f>
        <v>2500</v>
      </c>
      <c r="E169" s="425">
        <f>I.!Q169</f>
        <v>2500</v>
      </c>
      <c r="F169" s="429">
        <f>I.!$Q170</f>
        <v>0</v>
      </c>
      <c r="G169" s="421">
        <f>H169-F169</f>
        <v>0</v>
      </c>
      <c r="H169" s="421">
        <f>II.!$Q170</f>
        <v>0</v>
      </c>
      <c r="I169" s="421">
        <f>J169-H169</f>
        <v>0</v>
      </c>
      <c r="J169" s="421">
        <f>III.!$Q170</f>
        <v>0</v>
      </c>
      <c r="K169" s="421">
        <f>L169-J169</f>
        <v>0</v>
      </c>
      <c r="L169" s="421">
        <f>IV.!$Q170</f>
        <v>0</v>
      </c>
      <c r="M169" s="421">
        <f>N169-L169</f>
        <v>0</v>
      </c>
      <c r="N169" s="421">
        <f>V.!$Q170</f>
        <v>0</v>
      </c>
      <c r="O169" s="421">
        <f>P169-N169</f>
        <v>0</v>
      </c>
      <c r="P169" s="421">
        <f>VI.!$Q170</f>
        <v>0</v>
      </c>
      <c r="Q169" s="421">
        <f>R169-P169</f>
        <v>250</v>
      </c>
      <c r="R169" s="421">
        <f>VII.!$Q170</f>
        <v>250</v>
      </c>
      <c r="S169" s="421">
        <f>T169-R169</f>
        <v>0</v>
      </c>
      <c r="T169" s="421">
        <f>VIII.!$Q170</f>
        <v>250</v>
      </c>
      <c r="U169" s="421">
        <f>V169-T169</f>
        <v>180</v>
      </c>
      <c r="V169" s="421">
        <f>IX.!$Q170</f>
        <v>430</v>
      </c>
      <c r="W169" s="421">
        <f>X169-V169</f>
        <v>0</v>
      </c>
      <c r="X169" s="421">
        <f>X.!$Q170</f>
        <v>430</v>
      </c>
      <c r="Y169" s="421">
        <f>Z169-X169</f>
        <v>216</v>
      </c>
      <c r="Z169" s="421">
        <f>XI.!$Q170</f>
        <v>646</v>
      </c>
      <c r="AA169" s="421">
        <f>AB169-Z169</f>
        <v>-646</v>
      </c>
      <c r="AB169" s="421">
        <f>XII.!$Q170</f>
        <v>0</v>
      </c>
      <c r="AC169" s="72"/>
      <c r="AD169" s="72"/>
    </row>
    <row r="170" spans="1:30" ht="14.4" x14ac:dyDescent="0.3">
      <c r="A170" s="253"/>
      <c r="B170" s="255"/>
      <c r="C170" s="257"/>
      <c r="D170" s="426"/>
      <c r="E170" s="426"/>
      <c r="F170" s="430"/>
      <c r="G170" s="422"/>
      <c r="H170" s="422"/>
      <c r="I170" s="422"/>
      <c r="J170" s="422"/>
      <c r="K170" s="422"/>
      <c r="L170" s="422"/>
      <c r="M170" s="422"/>
      <c r="N170" s="422"/>
      <c r="O170" s="422"/>
      <c r="P170" s="422"/>
      <c r="Q170" s="422"/>
      <c r="R170" s="422"/>
      <c r="S170" s="422"/>
      <c r="T170" s="422"/>
      <c r="U170" s="422"/>
      <c r="V170" s="422"/>
      <c r="W170" s="422"/>
      <c r="X170" s="422"/>
      <c r="Y170" s="422"/>
      <c r="Z170" s="422"/>
      <c r="AA170" s="422"/>
      <c r="AB170" s="422"/>
      <c r="AC170" s="72"/>
      <c r="AD170" s="72"/>
    </row>
    <row r="171" spans="1:30" ht="15" customHeight="1" x14ac:dyDescent="0.3">
      <c r="A171" s="253" t="str">
        <f>I.!A171</f>
        <v>10.1</v>
      </c>
      <c r="B171" s="255"/>
      <c r="C171" s="257" t="str">
        <f>I.!C171</f>
        <v>Kultúrne podujatia + ozvučenie</v>
      </c>
      <c r="D171" s="425">
        <f>XII.!Q171</f>
        <v>41757</v>
      </c>
      <c r="E171" s="425">
        <f>I.!Q171</f>
        <v>37120</v>
      </c>
      <c r="F171" s="429">
        <f>I.!$Q172</f>
        <v>3097.91</v>
      </c>
      <c r="G171" s="421">
        <f>H171-F171</f>
        <v>3534.9500000000007</v>
      </c>
      <c r="H171" s="421">
        <f>II.!$Q172</f>
        <v>6632.8600000000006</v>
      </c>
      <c r="I171" s="421">
        <f>J171-H171</f>
        <v>2131.1000000000004</v>
      </c>
      <c r="J171" s="421">
        <f>III.!$Q172</f>
        <v>8763.9600000000009</v>
      </c>
      <c r="K171" s="421">
        <f>L171-J171</f>
        <v>2277.7199999999993</v>
      </c>
      <c r="L171" s="421">
        <f>IV.!$Q172</f>
        <v>11041.68</v>
      </c>
      <c r="M171" s="421">
        <f>N171-L171</f>
        <v>3106.3899999999994</v>
      </c>
      <c r="N171" s="421">
        <f>V.!$Q172</f>
        <v>14148.07</v>
      </c>
      <c r="O171" s="421">
        <f>P171-N171</f>
        <v>2543.1900000000023</v>
      </c>
      <c r="P171" s="421">
        <f>VI.!$Q172</f>
        <v>16691.260000000002</v>
      </c>
      <c r="Q171" s="421">
        <f>R171-P171</f>
        <v>1986.5999999999985</v>
      </c>
      <c r="R171" s="421">
        <f>VII.!$Q172</f>
        <v>18677.86</v>
      </c>
      <c r="S171" s="421">
        <f>T171-R171</f>
        <v>6820</v>
      </c>
      <c r="T171" s="421">
        <f>VIII.!$Q172</f>
        <v>25497.86</v>
      </c>
      <c r="U171" s="421">
        <f>V171-T171</f>
        <v>4082.7400000000016</v>
      </c>
      <c r="V171" s="421">
        <f>IX.!$Q172</f>
        <v>29580.600000000002</v>
      </c>
      <c r="W171" s="421">
        <f>X171-V171</f>
        <v>1236.5099999999984</v>
      </c>
      <c r="X171" s="421">
        <f>X.!$Q172</f>
        <v>30817.11</v>
      </c>
      <c r="Y171" s="421">
        <f>Z171-X171</f>
        <v>11421.260000000002</v>
      </c>
      <c r="Z171" s="421">
        <f>XI.!$Q172</f>
        <v>42238.37</v>
      </c>
      <c r="AA171" s="421">
        <f>AB171-Z171</f>
        <v>-42238.37</v>
      </c>
      <c r="AB171" s="421">
        <f>XII.!$Q172</f>
        <v>0</v>
      </c>
      <c r="AC171" s="72"/>
      <c r="AD171" s="72"/>
    </row>
    <row r="172" spans="1:30" ht="14.4" x14ac:dyDescent="0.3">
      <c r="A172" s="253"/>
      <c r="B172" s="255"/>
      <c r="C172" s="257"/>
      <c r="D172" s="426"/>
      <c r="E172" s="426"/>
      <c r="F172" s="430"/>
      <c r="G172" s="422"/>
      <c r="H172" s="422"/>
      <c r="I172" s="422"/>
      <c r="J172" s="422"/>
      <c r="K172" s="422"/>
      <c r="L172" s="422"/>
      <c r="M172" s="422"/>
      <c r="N172" s="422"/>
      <c r="O172" s="422"/>
      <c r="P172" s="422"/>
      <c r="Q172" s="422"/>
      <c r="R172" s="422"/>
      <c r="S172" s="422"/>
      <c r="T172" s="422"/>
      <c r="U172" s="422"/>
      <c r="V172" s="422"/>
      <c r="W172" s="422"/>
      <c r="X172" s="422"/>
      <c r="Y172" s="422"/>
      <c r="Z172" s="422"/>
      <c r="AA172" s="422"/>
      <c r="AB172" s="422"/>
      <c r="AC172" s="72"/>
      <c r="AD172" s="72"/>
    </row>
    <row r="173" spans="1:30" ht="14.4" x14ac:dyDescent="0.3">
      <c r="A173" s="253" t="str">
        <f>I.!A173</f>
        <v>10.1</v>
      </c>
      <c r="B173" s="255"/>
      <c r="C173" s="257" t="str">
        <f>I.!C173</f>
        <v>Klub dôchodcov - energie</v>
      </c>
      <c r="D173" s="425">
        <f>XII.!Q173</f>
        <v>3240</v>
      </c>
      <c r="E173" s="425">
        <f>I.!Q173</f>
        <v>3240</v>
      </c>
      <c r="F173" s="429">
        <f>I.!$Q174</f>
        <v>463.13</v>
      </c>
      <c r="G173" s="421">
        <f>H173-F173</f>
        <v>79</v>
      </c>
      <c r="H173" s="421">
        <f>II.!$Q174</f>
        <v>542.13</v>
      </c>
      <c r="I173" s="421">
        <f>J173-H173</f>
        <v>79</v>
      </c>
      <c r="J173" s="421">
        <f>III.!$Q174</f>
        <v>621.13</v>
      </c>
      <c r="K173" s="421">
        <f>L173-J173</f>
        <v>684.36</v>
      </c>
      <c r="L173" s="421">
        <f>IV.!$Q174</f>
        <v>1305.49</v>
      </c>
      <c r="M173" s="421">
        <f>N173-L173</f>
        <v>696.6400000000001</v>
      </c>
      <c r="N173" s="421">
        <f>V.!$Q174</f>
        <v>2002.13</v>
      </c>
      <c r="O173" s="421">
        <f>P173-N173</f>
        <v>246.51999999999998</v>
      </c>
      <c r="P173" s="421">
        <f>VI.!$Q174</f>
        <v>2248.65</v>
      </c>
      <c r="Q173" s="421">
        <f>R173-P173</f>
        <v>79</v>
      </c>
      <c r="R173" s="421">
        <f>VII.!$Q174</f>
        <v>2327.65</v>
      </c>
      <c r="S173" s="421">
        <f>T173-R173</f>
        <v>136.92999999999984</v>
      </c>
      <c r="T173" s="421">
        <f>VIII.!$Q174</f>
        <v>2464.58</v>
      </c>
      <c r="U173" s="421">
        <f>V173-T173</f>
        <v>162.19000000000005</v>
      </c>
      <c r="V173" s="421">
        <f>IX.!$Q174</f>
        <v>2626.77</v>
      </c>
      <c r="W173" s="421">
        <f>X173-V173</f>
        <v>173.26000000000022</v>
      </c>
      <c r="X173" s="421">
        <f>X.!$Q174</f>
        <v>2800.03</v>
      </c>
      <c r="Y173" s="421">
        <f>Z173-X173</f>
        <v>408.02999999999975</v>
      </c>
      <c r="Z173" s="421">
        <f>XI.!$Q174</f>
        <v>3208.06</v>
      </c>
      <c r="AA173" s="421">
        <f>AB173-Z173</f>
        <v>-3208.06</v>
      </c>
      <c r="AB173" s="421">
        <f>XII.!$Q174</f>
        <v>0</v>
      </c>
      <c r="AC173" s="72"/>
      <c r="AD173" s="72"/>
    </row>
    <row r="174" spans="1:30" ht="14.4" x14ac:dyDescent="0.3">
      <c r="A174" s="253"/>
      <c r="B174" s="255"/>
      <c r="C174" s="257"/>
      <c r="D174" s="426"/>
      <c r="E174" s="426"/>
      <c r="F174" s="430"/>
      <c r="G174" s="422"/>
      <c r="H174" s="422"/>
      <c r="I174" s="422"/>
      <c r="J174" s="422"/>
      <c r="K174" s="422"/>
      <c r="L174" s="422"/>
      <c r="M174" s="422"/>
      <c r="N174" s="422"/>
      <c r="O174" s="422"/>
      <c r="P174" s="422"/>
      <c r="Q174" s="422"/>
      <c r="R174" s="422"/>
      <c r="S174" s="422"/>
      <c r="T174" s="422"/>
      <c r="U174" s="422"/>
      <c r="V174" s="422"/>
      <c r="W174" s="422"/>
      <c r="X174" s="422"/>
      <c r="Y174" s="422"/>
      <c r="Z174" s="422"/>
      <c r="AA174" s="422"/>
      <c r="AB174" s="422"/>
      <c r="AC174" s="72"/>
      <c r="AD174" s="72"/>
    </row>
    <row r="175" spans="1:30" ht="14.4" x14ac:dyDescent="0.3">
      <c r="A175" s="253" t="str">
        <f>I.!A175</f>
        <v>10.1</v>
      </c>
      <c r="B175" s="255"/>
      <c r="C175" s="257" t="str">
        <f>I.!C175</f>
        <v>Všeobecný materiál</v>
      </c>
      <c r="D175" s="425">
        <f>XII.!Q175</f>
        <v>150</v>
      </c>
      <c r="E175" s="425">
        <f>I.!Q175</f>
        <v>150</v>
      </c>
      <c r="F175" s="429">
        <f>I.!$Q176</f>
        <v>0</v>
      </c>
      <c r="G175" s="421">
        <f>H175-F175</f>
        <v>0</v>
      </c>
      <c r="H175" s="421">
        <f>II.!$Q176</f>
        <v>0</v>
      </c>
      <c r="I175" s="421">
        <f>J175-H175</f>
        <v>0</v>
      </c>
      <c r="J175" s="421">
        <f>III.!$Q176</f>
        <v>0</v>
      </c>
      <c r="K175" s="421">
        <f>L175-J175</f>
        <v>0</v>
      </c>
      <c r="L175" s="421">
        <f>IV.!$Q176</f>
        <v>0</v>
      </c>
      <c r="M175" s="421">
        <f>N175-L175</f>
        <v>133.16</v>
      </c>
      <c r="N175" s="421">
        <f>V.!$Q176</f>
        <v>133.16</v>
      </c>
      <c r="O175" s="421">
        <f>P175-N175</f>
        <v>0</v>
      </c>
      <c r="P175" s="421">
        <f>VI.!$Q176</f>
        <v>133.16</v>
      </c>
      <c r="Q175" s="421">
        <f>R175-P175</f>
        <v>0</v>
      </c>
      <c r="R175" s="421">
        <f>VII.!$Q176</f>
        <v>133.16</v>
      </c>
      <c r="S175" s="421">
        <f>T175-R175</f>
        <v>0</v>
      </c>
      <c r="T175" s="421">
        <f>VIII.!$Q176</f>
        <v>133.16</v>
      </c>
      <c r="U175" s="421">
        <f>V175-T175</f>
        <v>0</v>
      </c>
      <c r="V175" s="421">
        <f>IX.!$Q176</f>
        <v>133.16</v>
      </c>
      <c r="W175" s="421">
        <f>X175-V175</f>
        <v>0</v>
      </c>
      <c r="X175" s="421">
        <f>X.!$Q176</f>
        <v>133.16</v>
      </c>
      <c r="Y175" s="421">
        <f>Z175-X175</f>
        <v>0</v>
      </c>
      <c r="Z175" s="421">
        <f>XI.!$Q176</f>
        <v>133.16</v>
      </c>
      <c r="AA175" s="421">
        <f>AB175-Z175</f>
        <v>-133.16</v>
      </c>
      <c r="AB175" s="421">
        <f>XII.!$Q176</f>
        <v>0</v>
      </c>
      <c r="AC175" s="72"/>
      <c r="AD175" s="72"/>
    </row>
    <row r="176" spans="1:30" ht="14.4" x14ac:dyDescent="0.3">
      <c r="A176" s="253"/>
      <c r="B176" s="255"/>
      <c r="C176" s="257"/>
      <c r="D176" s="426"/>
      <c r="E176" s="426"/>
      <c r="F176" s="430"/>
      <c r="G176" s="422"/>
      <c r="H176" s="422"/>
      <c r="I176" s="422"/>
      <c r="J176" s="422"/>
      <c r="K176" s="422"/>
      <c r="L176" s="422"/>
      <c r="M176" s="422"/>
      <c r="N176" s="422"/>
      <c r="O176" s="422"/>
      <c r="P176" s="422"/>
      <c r="Q176" s="422"/>
      <c r="R176" s="422"/>
      <c r="S176" s="422"/>
      <c r="T176" s="422"/>
      <c r="U176" s="422"/>
      <c r="V176" s="422"/>
      <c r="W176" s="422"/>
      <c r="X176" s="422"/>
      <c r="Y176" s="422"/>
      <c r="Z176" s="422"/>
      <c r="AA176" s="422"/>
      <c r="AB176" s="422"/>
      <c r="AC176" s="72"/>
      <c r="AD176" s="72"/>
    </row>
    <row r="177" spans="1:28" x14ac:dyDescent="0.3">
      <c r="A177" s="253" t="str">
        <f>I.!A177</f>
        <v>10.1.</v>
      </c>
      <c r="B177" s="255"/>
      <c r="C177" s="257" t="str">
        <f>I.!C177</f>
        <v>Obnova kaplnky sv. Juliany</v>
      </c>
      <c r="D177" s="425">
        <f>XII.!Q177</f>
        <v>1200</v>
      </c>
      <c r="E177" s="425">
        <f>I.!Q177</f>
        <v>1200</v>
      </c>
      <c r="F177" s="429">
        <f>I.!$Q178</f>
        <v>0</v>
      </c>
      <c r="G177" s="421">
        <f>H177-F177</f>
        <v>0</v>
      </c>
      <c r="H177" s="421">
        <f>II.!$Q178</f>
        <v>0</v>
      </c>
      <c r="I177" s="421">
        <f>J177-H177</f>
        <v>0</v>
      </c>
      <c r="J177" s="421">
        <f>III.!$Q178</f>
        <v>0</v>
      </c>
      <c r="K177" s="421">
        <f>L177-J177</f>
        <v>0</v>
      </c>
      <c r="L177" s="421">
        <f>IV.!$Q178</f>
        <v>0</v>
      </c>
      <c r="M177" s="421">
        <f>N177-L177</f>
        <v>0</v>
      </c>
      <c r="N177" s="421">
        <f>V.!$Q178</f>
        <v>0</v>
      </c>
      <c r="O177" s="421">
        <f>P177-N177</f>
        <v>800</v>
      </c>
      <c r="P177" s="421">
        <f>VI.!$Q178</f>
        <v>800</v>
      </c>
      <c r="Q177" s="421">
        <f>R177-P177</f>
        <v>0</v>
      </c>
      <c r="R177" s="421">
        <f>VII.!$Q178</f>
        <v>800</v>
      </c>
      <c r="S177" s="421">
        <f>T177-R177</f>
        <v>0</v>
      </c>
      <c r="T177" s="421">
        <f>VIII.!$Q178</f>
        <v>800</v>
      </c>
      <c r="U177" s="421">
        <f>V177-T177</f>
        <v>0</v>
      </c>
      <c r="V177" s="421">
        <f>IX.!$Q178</f>
        <v>800</v>
      </c>
      <c r="W177" s="421">
        <f>X177-V177</f>
        <v>0</v>
      </c>
      <c r="X177" s="421">
        <f>X.!$Q178</f>
        <v>800</v>
      </c>
      <c r="Y177" s="421">
        <f>Z177-X177</f>
        <v>0</v>
      </c>
      <c r="Z177" s="421">
        <f>XI.!$Q178</f>
        <v>800</v>
      </c>
      <c r="AA177" s="421">
        <f>AB177-Z177</f>
        <v>-800</v>
      </c>
      <c r="AB177" s="421">
        <f>XII.!$Q178</f>
        <v>0</v>
      </c>
    </row>
    <row r="178" spans="1:28" x14ac:dyDescent="0.3">
      <c r="A178" s="253"/>
      <c r="B178" s="255"/>
      <c r="C178" s="257"/>
      <c r="D178" s="426"/>
      <c r="E178" s="426"/>
      <c r="F178" s="430"/>
      <c r="G178" s="422"/>
      <c r="H178" s="422"/>
      <c r="I178" s="422"/>
      <c r="J178" s="422"/>
      <c r="K178" s="422"/>
      <c r="L178" s="422"/>
      <c r="M178" s="422"/>
      <c r="N178" s="422"/>
      <c r="O178" s="422"/>
      <c r="P178" s="422"/>
      <c r="Q178" s="422"/>
      <c r="R178" s="422"/>
      <c r="S178" s="422"/>
      <c r="T178" s="422"/>
      <c r="U178" s="422"/>
      <c r="V178" s="422"/>
      <c r="W178" s="422"/>
      <c r="X178" s="422"/>
      <c r="Y178" s="422"/>
      <c r="Z178" s="422"/>
      <c r="AA178" s="422"/>
      <c r="AB178" s="422"/>
    </row>
    <row r="179" spans="1:28" x14ac:dyDescent="0.3">
      <c r="A179" s="247" t="str">
        <f>I.!A179</f>
        <v>10.1</v>
      </c>
      <c r="B179" s="249"/>
      <c r="C179" s="423" t="str">
        <f>I.!C179</f>
        <v>Ohňostroj</v>
      </c>
      <c r="D179" s="425">
        <f>XII.!Q179</f>
        <v>1000</v>
      </c>
      <c r="E179" s="425">
        <f>I.!Q179</f>
        <v>1500</v>
      </c>
      <c r="F179" s="427">
        <f>I.!$Q180</f>
        <v>1000</v>
      </c>
      <c r="G179" s="421">
        <f>H179-F179</f>
        <v>0</v>
      </c>
      <c r="H179" s="421">
        <f>II.!$Q180</f>
        <v>1000</v>
      </c>
      <c r="I179" s="421">
        <f>J179-H179</f>
        <v>0</v>
      </c>
      <c r="J179" s="421">
        <f>III.!$Q180</f>
        <v>1000</v>
      </c>
      <c r="K179" s="421">
        <f>L179-J179</f>
        <v>0</v>
      </c>
      <c r="L179" s="421">
        <f>IV.!$Q180</f>
        <v>1000</v>
      </c>
      <c r="M179" s="421">
        <f>N179-L179</f>
        <v>0</v>
      </c>
      <c r="N179" s="421">
        <f>V.!$Q180</f>
        <v>1000</v>
      </c>
      <c r="O179" s="421">
        <f>P179-N179</f>
        <v>0</v>
      </c>
      <c r="P179" s="421">
        <f>VI.!$Q180</f>
        <v>1000</v>
      </c>
      <c r="Q179" s="421">
        <f>R179-P179</f>
        <v>0</v>
      </c>
      <c r="R179" s="421">
        <f>VII.!$Q180</f>
        <v>1000</v>
      </c>
      <c r="S179" s="421">
        <f>T179-R179</f>
        <v>0</v>
      </c>
      <c r="T179" s="421">
        <f>VIII.!$Q180</f>
        <v>1000</v>
      </c>
      <c r="U179" s="421">
        <f>V179-T179</f>
        <v>0</v>
      </c>
      <c r="V179" s="421">
        <f>IX.!$Q180</f>
        <v>1000</v>
      </c>
      <c r="W179" s="421">
        <f>X179-V179</f>
        <v>0</v>
      </c>
      <c r="X179" s="421">
        <f>X.!$Q180</f>
        <v>1000</v>
      </c>
      <c r="Y179" s="421">
        <f>Z179-X179</f>
        <v>0</v>
      </c>
      <c r="Z179" s="421">
        <f>XI.!$Q180</f>
        <v>1000</v>
      </c>
      <c r="AA179" s="421">
        <f>AB179-Z179</f>
        <v>-1000</v>
      </c>
      <c r="AB179" s="421">
        <f>XII.!$Q180</f>
        <v>0</v>
      </c>
    </row>
    <row r="180" spans="1:28" x14ac:dyDescent="0.3">
      <c r="A180" s="248"/>
      <c r="B180" s="250"/>
      <c r="C180" s="424"/>
      <c r="D180" s="426"/>
      <c r="E180" s="426"/>
      <c r="F180" s="428"/>
      <c r="G180" s="422"/>
      <c r="H180" s="422"/>
      <c r="I180" s="422"/>
      <c r="J180" s="422"/>
      <c r="K180" s="422"/>
      <c r="L180" s="422"/>
      <c r="M180" s="422"/>
      <c r="N180" s="422"/>
      <c r="O180" s="422"/>
      <c r="P180" s="422"/>
      <c r="Q180" s="422"/>
      <c r="R180" s="422"/>
      <c r="S180" s="422"/>
      <c r="T180" s="422"/>
      <c r="U180" s="422"/>
      <c r="V180" s="422"/>
      <c r="W180" s="422"/>
      <c r="X180" s="422"/>
      <c r="Y180" s="422"/>
      <c r="Z180" s="422"/>
      <c r="AA180" s="422"/>
      <c r="AB180" s="422"/>
    </row>
    <row r="181" spans="1:28" x14ac:dyDescent="0.3">
      <c r="A181" s="247" t="str">
        <f>I.!A181</f>
        <v>10.1.</v>
      </c>
      <c r="B181" s="249"/>
      <c r="C181" s="423" t="str">
        <f>I.!C181</f>
        <v>Všeobecné služby</v>
      </c>
      <c r="D181" s="425">
        <f>XII.!Q181</f>
        <v>600</v>
      </c>
      <c r="E181" s="425">
        <f>I.!Q181</f>
        <v>600</v>
      </c>
      <c r="F181" s="427">
        <f>I.!$Q182</f>
        <v>0</v>
      </c>
      <c r="G181" s="421">
        <f>H181-F181</f>
        <v>0</v>
      </c>
      <c r="H181" s="421">
        <f>II.!$Q182</f>
        <v>0</v>
      </c>
      <c r="I181" s="421">
        <f>J181-H181</f>
        <v>0</v>
      </c>
      <c r="J181" s="421">
        <f>III.!$Q182</f>
        <v>0</v>
      </c>
      <c r="K181" s="421">
        <f>L181-J181</f>
        <v>0</v>
      </c>
      <c r="L181" s="421">
        <f>IV.!$Q182</f>
        <v>0</v>
      </c>
      <c r="M181" s="421">
        <f>N181-L181</f>
        <v>0</v>
      </c>
      <c r="N181" s="421">
        <f>V.!$Q182</f>
        <v>0</v>
      </c>
      <c r="O181" s="421">
        <f>P181-N181</f>
        <v>0</v>
      </c>
      <c r="P181" s="421">
        <f>VI.!$Q182</f>
        <v>0</v>
      </c>
      <c r="Q181" s="421">
        <f>R181-P181</f>
        <v>2.4</v>
      </c>
      <c r="R181" s="421">
        <f>VII.!$Q182</f>
        <v>2.4</v>
      </c>
      <c r="S181" s="421">
        <f>T181-R181</f>
        <v>0</v>
      </c>
      <c r="T181" s="421">
        <f>VIII.!$Q182</f>
        <v>2.4</v>
      </c>
      <c r="U181" s="421">
        <f>V181-T181</f>
        <v>0</v>
      </c>
      <c r="V181" s="421">
        <f>IX.!$Q182</f>
        <v>2.4</v>
      </c>
      <c r="W181" s="421">
        <f>X181-V181</f>
        <v>0</v>
      </c>
      <c r="X181" s="421">
        <f>X.!$Q182</f>
        <v>2.4</v>
      </c>
      <c r="Y181" s="421">
        <f>Z181-X181</f>
        <v>329.76000000000005</v>
      </c>
      <c r="Z181" s="421">
        <f>XI.!$Q182</f>
        <v>332.16</v>
      </c>
      <c r="AA181" s="421">
        <f>AB181-Z181</f>
        <v>-332.16</v>
      </c>
      <c r="AB181" s="421">
        <f>XII.!$Q182</f>
        <v>0</v>
      </c>
    </row>
    <row r="182" spans="1:28" x14ac:dyDescent="0.3">
      <c r="A182" s="248"/>
      <c r="B182" s="250"/>
      <c r="C182" s="424"/>
      <c r="D182" s="426"/>
      <c r="E182" s="426"/>
      <c r="F182" s="428"/>
      <c r="G182" s="422"/>
      <c r="H182" s="422"/>
      <c r="I182" s="422"/>
      <c r="J182" s="422"/>
      <c r="K182" s="422"/>
      <c r="L182" s="422"/>
      <c r="M182" s="422"/>
      <c r="N182" s="422"/>
      <c r="O182" s="422"/>
      <c r="P182" s="422"/>
      <c r="Q182" s="422"/>
      <c r="R182" s="422"/>
      <c r="S182" s="422"/>
      <c r="T182" s="422"/>
      <c r="U182" s="422"/>
      <c r="V182" s="422"/>
      <c r="W182" s="422"/>
      <c r="X182" s="422"/>
      <c r="Y182" s="422"/>
      <c r="Z182" s="422"/>
      <c r="AA182" s="422"/>
      <c r="AB182" s="422"/>
    </row>
    <row r="183" spans="1:28" x14ac:dyDescent="0.3">
      <c r="A183" s="253" t="str">
        <f>I.!A183</f>
        <v>10.2</v>
      </c>
      <c r="B183" s="255"/>
      <c r="C183" s="257" t="str">
        <f>I.!C183</f>
        <v>Knižnica</v>
      </c>
      <c r="D183" s="417">
        <f>XII.!Q183</f>
        <v>5200</v>
      </c>
      <c r="E183" s="413">
        <f>I.!Q183</f>
        <v>5200</v>
      </c>
      <c r="F183" s="419">
        <f>I.!$Q184</f>
        <v>0</v>
      </c>
      <c r="G183" s="411">
        <f>H183-F183</f>
        <v>0</v>
      </c>
      <c r="H183" s="411">
        <f>II.!$Q184</f>
        <v>0</v>
      </c>
      <c r="I183" s="411">
        <f>J183-H183</f>
        <v>0</v>
      </c>
      <c r="J183" s="411">
        <f>III.!$Q184</f>
        <v>0</v>
      </c>
      <c r="K183" s="411">
        <f>L183-J183</f>
        <v>0</v>
      </c>
      <c r="L183" s="411">
        <f>IV.!$Q184</f>
        <v>0</v>
      </c>
      <c r="M183" s="411">
        <f>N183-L183</f>
        <v>0</v>
      </c>
      <c r="N183" s="411">
        <f>V.!$Q184</f>
        <v>0</v>
      </c>
      <c r="O183" s="411">
        <f>P183-N183</f>
        <v>252.07</v>
      </c>
      <c r="P183" s="411">
        <f>VI.!$Q184</f>
        <v>252.07</v>
      </c>
      <c r="Q183" s="411">
        <f>R183-P183</f>
        <v>0</v>
      </c>
      <c r="R183" s="411">
        <f>VII.!$Q184</f>
        <v>252.07</v>
      </c>
      <c r="S183" s="411">
        <f>T183-R183</f>
        <v>24.800000000000011</v>
      </c>
      <c r="T183" s="411">
        <f>VIII.!$Q184</f>
        <v>276.87</v>
      </c>
      <c r="U183" s="411">
        <f>V183-T183</f>
        <v>59.329999999999984</v>
      </c>
      <c r="V183" s="411">
        <f>IX.!$Q184</f>
        <v>336.2</v>
      </c>
      <c r="W183" s="411">
        <f>X183-V183</f>
        <v>1043.26</v>
      </c>
      <c r="X183" s="411">
        <f>X.!$Q184</f>
        <v>1379.46</v>
      </c>
      <c r="Y183" s="411">
        <f>Z183-X183</f>
        <v>1460.2399999999998</v>
      </c>
      <c r="Z183" s="411">
        <f>XI.!$Q184</f>
        <v>2839.7</v>
      </c>
      <c r="AA183" s="411">
        <f>AB183-Z183</f>
        <v>-2839.7</v>
      </c>
      <c r="AB183" s="411">
        <f>XII.!$Q184</f>
        <v>0</v>
      </c>
    </row>
    <row r="184" spans="1:28" x14ac:dyDescent="0.3">
      <c r="A184" s="253"/>
      <c r="B184" s="255"/>
      <c r="C184" s="257"/>
      <c r="D184" s="417"/>
      <c r="E184" s="413"/>
      <c r="F184" s="419"/>
      <c r="G184" s="411"/>
      <c r="H184" s="411"/>
      <c r="I184" s="411"/>
      <c r="J184" s="411"/>
      <c r="K184" s="411"/>
      <c r="L184" s="411"/>
      <c r="M184" s="411"/>
      <c r="N184" s="411"/>
      <c r="O184" s="411"/>
      <c r="P184" s="411"/>
      <c r="Q184" s="411"/>
      <c r="R184" s="411"/>
      <c r="S184" s="411"/>
      <c r="T184" s="411"/>
      <c r="U184" s="411"/>
      <c r="V184" s="411"/>
      <c r="W184" s="411"/>
      <c r="X184" s="411"/>
      <c r="Y184" s="411"/>
      <c r="Z184" s="411"/>
      <c r="AA184" s="411"/>
      <c r="AB184" s="411"/>
    </row>
    <row r="185" spans="1:28" ht="13.8" hidden="1" customHeight="1" x14ac:dyDescent="0.3">
      <c r="A185" s="253">
        <f>I.!A185</f>
        <v>0</v>
      </c>
      <c r="B185" s="255">
        <f>I.!B185</f>
        <v>0</v>
      </c>
      <c r="C185" s="257">
        <f>I.!C185</f>
        <v>0</v>
      </c>
      <c r="D185" s="417"/>
      <c r="E185" s="413"/>
      <c r="F185" s="419">
        <f>I.!$Q186</f>
        <v>0</v>
      </c>
      <c r="G185" s="411">
        <f>H185-F185</f>
        <v>0</v>
      </c>
      <c r="H185" s="411">
        <f>II.!$Q186</f>
        <v>0</v>
      </c>
      <c r="I185" s="411">
        <f>J185-H185</f>
        <v>0</v>
      </c>
      <c r="J185" s="411">
        <f>III.!$Q186</f>
        <v>0</v>
      </c>
      <c r="K185" s="411">
        <f>L185-J185</f>
        <v>0</v>
      </c>
      <c r="L185" s="411">
        <f>IV.!$Q186</f>
        <v>0</v>
      </c>
      <c r="M185" s="411">
        <f>N185-L185</f>
        <v>0</v>
      </c>
      <c r="N185" s="411">
        <f>V.!$Q186</f>
        <v>0</v>
      </c>
      <c r="O185" s="411">
        <f>P185-N185</f>
        <v>0</v>
      </c>
      <c r="P185" s="411">
        <f>VI.!$Q186</f>
        <v>0</v>
      </c>
      <c r="Q185" s="411">
        <f>R185-P185</f>
        <v>0</v>
      </c>
      <c r="R185" s="411">
        <f>VII.!$Q186</f>
        <v>0</v>
      </c>
      <c r="S185" s="411">
        <f>T185-R185</f>
        <v>0</v>
      </c>
      <c r="T185" s="411">
        <f>VIII.!$Q186</f>
        <v>0</v>
      </c>
      <c r="U185" s="411">
        <f>V185-T185</f>
        <v>0</v>
      </c>
      <c r="V185" s="411">
        <f>IX.!$Q186</f>
        <v>0</v>
      </c>
      <c r="W185" s="411">
        <f>X185-V185</f>
        <v>0</v>
      </c>
      <c r="X185" s="411">
        <f>X.!$Q186</f>
        <v>0</v>
      </c>
      <c r="Y185" s="411">
        <f>Z185-X185</f>
        <v>0</v>
      </c>
      <c r="Z185" s="411">
        <f>XI.!$Q186</f>
        <v>0</v>
      </c>
      <c r="AA185" s="411">
        <f>AB185-Z185</f>
        <v>0</v>
      </c>
      <c r="AB185" s="411">
        <f>XII.!$Q186</f>
        <v>0</v>
      </c>
    </row>
    <row r="186" spans="1:28" ht="13.8" hidden="1" customHeight="1" x14ac:dyDescent="0.3">
      <c r="A186" s="253"/>
      <c r="B186" s="255"/>
      <c r="C186" s="257"/>
      <c r="D186" s="417"/>
      <c r="E186" s="413"/>
      <c r="F186" s="419"/>
      <c r="G186" s="411"/>
      <c r="H186" s="411"/>
      <c r="I186" s="411"/>
      <c r="J186" s="411"/>
      <c r="K186" s="411"/>
      <c r="L186" s="411"/>
      <c r="M186" s="411"/>
      <c r="N186" s="411"/>
      <c r="O186" s="411"/>
      <c r="P186" s="411"/>
      <c r="Q186" s="411"/>
      <c r="R186" s="411"/>
      <c r="S186" s="411"/>
      <c r="T186" s="411"/>
      <c r="U186" s="411"/>
      <c r="V186" s="411"/>
      <c r="W186" s="411"/>
      <c r="X186" s="411"/>
      <c r="Y186" s="411"/>
      <c r="Z186" s="411"/>
      <c r="AA186" s="411"/>
      <c r="AB186" s="411"/>
    </row>
    <row r="187" spans="1:28" ht="13.8" customHeight="1" x14ac:dyDescent="0.3">
      <c r="A187" s="253" t="str">
        <f>I.!A187</f>
        <v>10.4</v>
      </c>
      <c r="B187" s="255"/>
      <c r="C187" s="257" t="str">
        <f>I.!C187</f>
        <v>Dom kultúry - údržba objektu</v>
      </c>
      <c r="D187" s="417">
        <v>0</v>
      </c>
      <c r="E187" s="413">
        <v>0</v>
      </c>
      <c r="F187" s="419">
        <f>I.!$Q188</f>
        <v>0</v>
      </c>
      <c r="G187" s="411">
        <f>H187-F187</f>
        <v>0</v>
      </c>
      <c r="H187" s="411">
        <f>II.!$Q188</f>
        <v>0</v>
      </c>
      <c r="I187" s="411">
        <f>J187-H187</f>
        <v>0</v>
      </c>
      <c r="J187" s="411">
        <f>III.!$Q188</f>
        <v>0</v>
      </c>
      <c r="K187" s="411">
        <f>L187-J187</f>
        <v>0</v>
      </c>
      <c r="L187" s="411">
        <f>IV.!$Q188</f>
        <v>0</v>
      </c>
      <c r="M187" s="411">
        <f>N187-L187</f>
        <v>0</v>
      </c>
      <c r="N187" s="411">
        <f>V.!$Q188</f>
        <v>0</v>
      </c>
      <c r="O187" s="411">
        <f>P187-N187</f>
        <v>66.59</v>
      </c>
      <c r="P187" s="411">
        <f>VI.!$Q188</f>
        <v>66.59</v>
      </c>
      <c r="Q187" s="411">
        <f>R187-P187</f>
        <v>0</v>
      </c>
      <c r="R187" s="411">
        <f>VII.!$Q188</f>
        <v>66.59</v>
      </c>
      <c r="S187" s="411">
        <f>T187-R187</f>
        <v>0</v>
      </c>
      <c r="T187" s="411">
        <f>VIII.!$Q188</f>
        <v>66.59</v>
      </c>
      <c r="U187" s="411">
        <f>V187-T187</f>
        <v>0</v>
      </c>
      <c r="V187" s="411">
        <f>IX.!$Q188</f>
        <v>66.59</v>
      </c>
      <c r="W187" s="411">
        <f>X187-V187</f>
        <v>-66.59</v>
      </c>
      <c r="X187" s="411">
        <f>X.!$Q188</f>
        <v>0</v>
      </c>
      <c r="Y187" s="411">
        <f>Z187-X187</f>
        <v>0</v>
      </c>
      <c r="Z187" s="411">
        <f>XI.!$Q188</f>
        <v>0</v>
      </c>
      <c r="AA187" s="411">
        <f>AB187-Z187</f>
        <v>0</v>
      </c>
      <c r="AB187" s="411">
        <f>XII.!$Q188</f>
        <v>0</v>
      </c>
    </row>
    <row r="188" spans="1:28" ht="14.4" customHeight="1" thickBot="1" x14ac:dyDescent="0.35">
      <c r="A188" s="254"/>
      <c r="B188" s="256"/>
      <c r="C188" s="258"/>
      <c r="D188" s="418"/>
      <c r="E188" s="414"/>
      <c r="F188" s="420"/>
      <c r="G188" s="412"/>
      <c r="H188" s="412"/>
      <c r="I188" s="412"/>
      <c r="J188" s="412"/>
      <c r="K188" s="412"/>
      <c r="L188" s="412"/>
      <c r="M188" s="412"/>
      <c r="N188" s="412"/>
      <c r="O188" s="412"/>
      <c r="P188" s="412"/>
      <c r="Q188" s="412"/>
      <c r="R188" s="412"/>
      <c r="S188" s="412"/>
      <c r="T188" s="412"/>
      <c r="U188" s="412"/>
      <c r="V188" s="412"/>
      <c r="W188" s="412"/>
      <c r="X188" s="412"/>
      <c r="Y188" s="412"/>
      <c r="Z188" s="412"/>
      <c r="AA188" s="412"/>
      <c r="AB188" s="412"/>
    </row>
    <row r="189" spans="1:28" s="82" customFormat="1" ht="14.4" thickBot="1" x14ac:dyDescent="0.35">
      <c r="A189" s="69"/>
      <c r="B189" s="69"/>
      <c r="C189" s="47"/>
      <c r="D189" s="79"/>
      <c r="E189" s="79"/>
      <c r="F189" s="83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</row>
    <row r="190" spans="1:28" s="78" customFormat="1" ht="14.4" x14ac:dyDescent="0.3">
      <c r="A190" s="275" t="str">
        <f>I.!A190</f>
        <v>11.</v>
      </c>
      <c r="B190" s="276">
        <f>I.!B190</f>
        <v>0</v>
      </c>
      <c r="C190" s="265" t="str">
        <f>I.!C190</f>
        <v>Prostredie pre život</v>
      </c>
      <c r="D190" s="435">
        <f>XII.!Q190</f>
        <v>825054</v>
      </c>
      <c r="E190" s="437">
        <f>I.!Q190</f>
        <v>924622</v>
      </c>
      <c r="F190" s="439">
        <f>I.!$Q191</f>
        <v>32691.25</v>
      </c>
      <c r="G190" s="431">
        <f>H190-F190</f>
        <v>27854.510000000002</v>
      </c>
      <c r="H190" s="431">
        <f>II.!$Q191</f>
        <v>60545.760000000002</v>
      </c>
      <c r="I190" s="431">
        <f>J190-H190</f>
        <v>31487.57</v>
      </c>
      <c r="J190" s="431">
        <f>III.!$Q191</f>
        <v>92033.33</v>
      </c>
      <c r="K190" s="431">
        <f>L190-J190</f>
        <v>65838.039999999994</v>
      </c>
      <c r="L190" s="431">
        <f>IV.!$Q191</f>
        <v>157871.37</v>
      </c>
      <c r="M190" s="431">
        <f>N190-L190</f>
        <v>236452.07</v>
      </c>
      <c r="N190" s="431">
        <f>V.!$Q191</f>
        <v>394323.44</v>
      </c>
      <c r="O190" s="431">
        <f>P190-N190</f>
        <v>48762.009999999951</v>
      </c>
      <c r="P190" s="431">
        <f>VI.!$Q191</f>
        <v>443085.44999999995</v>
      </c>
      <c r="Q190" s="431">
        <f>R190-P190</f>
        <v>53989.239999999991</v>
      </c>
      <c r="R190" s="431">
        <f>VII.!$Q191</f>
        <v>497074.68999999994</v>
      </c>
      <c r="S190" s="431">
        <f>T190-R190</f>
        <v>58054.590000000084</v>
      </c>
      <c r="T190" s="431">
        <f>VIII.!$Q191</f>
        <v>555129.28</v>
      </c>
      <c r="U190" s="431">
        <f>V190-T190</f>
        <v>41595.040000000037</v>
      </c>
      <c r="V190" s="431">
        <f>IX.!$Q191</f>
        <v>596724.32000000007</v>
      </c>
      <c r="W190" s="431">
        <f>X190-V190</f>
        <v>54982.5</v>
      </c>
      <c r="X190" s="431">
        <f>X.!$Q191</f>
        <v>651706.82000000007</v>
      </c>
      <c r="Y190" s="431">
        <f>Z190-X190</f>
        <v>77990.849999999977</v>
      </c>
      <c r="Z190" s="431">
        <f>XI.!$Q191</f>
        <v>729697.67</v>
      </c>
      <c r="AA190" s="431">
        <f>AB190-Z190</f>
        <v>-729697.67</v>
      </c>
      <c r="AB190" s="431">
        <f>XII.!$Q191</f>
        <v>0</v>
      </c>
    </row>
    <row r="191" spans="1:28" s="78" customFormat="1" ht="15" thickBot="1" x14ac:dyDescent="0.35">
      <c r="A191" s="277"/>
      <c r="B191" s="278"/>
      <c r="C191" s="266"/>
      <c r="D191" s="436"/>
      <c r="E191" s="438"/>
      <c r="F191" s="440"/>
      <c r="G191" s="432"/>
      <c r="H191" s="432"/>
      <c r="I191" s="432"/>
      <c r="J191" s="432"/>
      <c r="K191" s="432"/>
      <c r="L191" s="432"/>
      <c r="M191" s="432"/>
      <c r="N191" s="432"/>
      <c r="O191" s="432"/>
      <c r="P191" s="432"/>
      <c r="Q191" s="432"/>
      <c r="R191" s="432"/>
      <c r="S191" s="432"/>
      <c r="T191" s="432"/>
      <c r="U191" s="432"/>
      <c r="V191" s="432"/>
      <c r="W191" s="432"/>
      <c r="X191" s="432"/>
      <c r="Y191" s="432"/>
      <c r="Z191" s="432"/>
      <c r="AA191" s="432"/>
      <c r="AB191" s="432"/>
    </row>
    <row r="192" spans="1:28" x14ac:dyDescent="0.3">
      <c r="A192" s="248" t="str">
        <f>I.!A192</f>
        <v>11.1</v>
      </c>
      <c r="B192" s="250"/>
      <c r="C192" s="252" t="str">
        <f>I.!C192</f>
        <v>Aktivačné práce</v>
      </c>
      <c r="D192" s="426">
        <f>XII.!Q192</f>
        <v>69780</v>
      </c>
      <c r="E192" s="433">
        <f>I.!Q192</f>
        <v>68980</v>
      </c>
      <c r="F192" s="434">
        <f>I.!$Q193</f>
        <v>6154.6</v>
      </c>
      <c r="G192" s="422">
        <f>H192-F192</f>
        <v>2081.2700000000004</v>
      </c>
      <c r="H192" s="422">
        <f>II.!$Q193</f>
        <v>8235.8700000000008</v>
      </c>
      <c r="I192" s="422">
        <f>J192-H192</f>
        <v>2099.4999999999982</v>
      </c>
      <c r="J192" s="422">
        <f>III.!$Q193</f>
        <v>10335.369999999999</v>
      </c>
      <c r="K192" s="422">
        <f>L192-J192</f>
        <v>2432.8200000000015</v>
      </c>
      <c r="L192" s="422">
        <f>IV.!$Q193</f>
        <v>12768.19</v>
      </c>
      <c r="M192" s="422">
        <f>N192-L192</f>
        <v>2254.66</v>
      </c>
      <c r="N192" s="422">
        <f>V.!$Q193</f>
        <v>15022.85</v>
      </c>
      <c r="O192" s="422">
        <f>P192-N192</f>
        <v>1646.2400000000034</v>
      </c>
      <c r="P192" s="422">
        <f>VI.!$Q193</f>
        <v>16669.090000000004</v>
      </c>
      <c r="Q192" s="422">
        <f>R192-P192</f>
        <v>4184.3499999999985</v>
      </c>
      <c r="R192" s="422">
        <f>VII.!$Q193</f>
        <v>20853.440000000002</v>
      </c>
      <c r="S192" s="422">
        <f>T192-R192</f>
        <v>5460.6599999999962</v>
      </c>
      <c r="T192" s="422">
        <f>VIII.!$Q193</f>
        <v>26314.1</v>
      </c>
      <c r="U192" s="422">
        <f>V192-T192</f>
        <v>4535.7700000000041</v>
      </c>
      <c r="V192" s="422">
        <f>IX.!$Q193</f>
        <v>30849.870000000003</v>
      </c>
      <c r="W192" s="422">
        <f>X192-V192</f>
        <v>4385.0299999999988</v>
      </c>
      <c r="X192" s="422">
        <f>X.!$Q193</f>
        <v>35234.9</v>
      </c>
      <c r="Y192" s="422">
        <f>Z192-X192</f>
        <v>5445.7099999999991</v>
      </c>
      <c r="Z192" s="422">
        <f>XI.!$Q193</f>
        <v>40680.61</v>
      </c>
      <c r="AA192" s="422">
        <f>AB192-Z192</f>
        <v>-40680.61</v>
      </c>
      <c r="AB192" s="422">
        <f>XII.!$Q193</f>
        <v>0</v>
      </c>
    </row>
    <row r="193" spans="1:30" x14ac:dyDescent="0.3">
      <c r="A193" s="253"/>
      <c r="B193" s="255"/>
      <c r="C193" s="257"/>
      <c r="D193" s="417"/>
      <c r="E193" s="413"/>
      <c r="F193" s="419"/>
      <c r="G193" s="411"/>
      <c r="H193" s="411"/>
      <c r="I193" s="411"/>
      <c r="J193" s="411"/>
      <c r="K193" s="411"/>
      <c r="L193" s="411"/>
      <c r="M193" s="411"/>
      <c r="N193" s="411"/>
      <c r="O193" s="411"/>
      <c r="P193" s="411"/>
      <c r="Q193" s="411"/>
      <c r="R193" s="411"/>
      <c r="S193" s="411"/>
      <c r="T193" s="411"/>
      <c r="U193" s="411"/>
      <c r="V193" s="411"/>
      <c r="W193" s="411"/>
      <c r="X193" s="411"/>
      <c r="Y193" s="411"/>
      <c r="Z193" s="411"/>
      <c r="AA193" s="411"/>
      <c r="AB193" s="411"/>
    </row>
    <row r="194" spans="1:30" x14ac:dyDescent="0.3">
      <c r="A194" s="253" t="str">
        <f>I.!A194</f>
        <v>11.2</v>
      </c>
      <c r="B194" s="255"/>
      <c r="C194" s="257" t="str">
        <f>I.!C194</f>
        <v>Fontány</v>
      </c>
      <c r="D194" s="417">
        <f>XII.!Q194</f>
        <v>1210</v>
      </c>
      <c r="E194" s="413">
        <f>I.!Q194</f>
        <v>2150</v>
      </c>
      <c r="F194" s="419">
        <f>I.!$Q195</f>
        <v>0</v>
      </c>
      <c r="G194" s="411">
        <f>H194-F194</f>
        <v>37</v>
      </c>
      <c r="H194" s="411">
        <f>II.!$Q195</f>
        <v>37</v>
      </c>
      <c r="I194" s="411">
        <f>J194-H194</f>
        <v>337.53</v>
      </c>
      <c r="J194" s="411">
        <f>III.!$Q195</f>
        <v>374.53</v>
      </c>
      <c r="K194" s="411">
        <f>L194-J194</f>
        <v>136.58000000000004</v>
      </c>
      <c r="L194" s="411">
        <f>IV.!$Q195</f>
        <v>511.11</v>
      </c>
      <c r="M194" s="411">
        <f>N194-L194</f>
        <v>66.809999999999945</v>
      </c>
      <c r="N194" s="411">
        <f>V.!$Q195</f>
        <v>577.91999999999996</v>
      </c>
      <c r="O194" s="411">
        <f>P194-N194</f>
        <v>112.60000000000002</v>
      </c>
      <c r="P194" s="411">
        <f>VI.!$Q195</f>
        <v>690.52</v>
      </c>
      <c r="Q194" s="411">
        <f>R194-P194</f>
        <v>101.80000000000007</v>
      </c>
      <c r="R194" s="411">
        <f>VII.!$Q195</f>
        <v>792.32</v>
      </c>
      <c r="S194" s="411">
        <f>T194-R194</f>
        <v>109</v>
      </c>
      <c r="T194" s="411">
        <f>VIII.!$Q195</f>
        <v>901.32</v>
      </c>
      <c r="U194" s="411">
        <f>V194-T194</f>
        <v>65.799999999999955</v>
      </c>
      <c r="V194" s="411">
        <f>IX.!$Q195</f>
        <v>967.12</v>
      </c>
      <c r="W194" s="411">
        <f>X194-V194</f>
        <v>65.800000000000068</v>
      </c>
      <c r="X194" s="411">
        <f>X.!$Q195</f>
        <v>1032.92</v>
      </c>
      <c r="Y194" s="411">
        <f>Z194-X194</f>
        <v>90.199999999999818</v>
      </c>
      <c r="Z194" s="411">
        <f>XI.!$Q195</f>
        <v>1123.1199999999999</v>
      </c>
      <c r="AA194" s="411">
        <f>AB194-Z194</f>
        <v>-1123.1199999999999</v>
      </c>
      <c r="AB194" s="411">
        <f>XII.!$Q195</f>
        <v>0</v>
      </c>
    </row>
    <row r="195" spans="1:30" x14ac:dyDescent="0.3">
      <c r="A195" s="253"/>
      <c r="B195" s="255"/>
      <c r="C195" s="257"/>
      <c r="D195" s="417"/>
      <c r="E195" s="413"/>
      <c r="F195" s="419"/>
      <c r="G195" s="411"/>
      <c r="H195" s="411"/>
      <c r="I195" s="411"/>
      <c r="J195" s="411"/>
      <c r="K195" s="411"/>
      <c r="L195" s="411"/>
      <c r="M195" s="411"/>
      <c r="N195" s="411"/>
      <c r="O195" s="411"/>
      <c r="P195" s="411"/>
      <c r="Q195" s="411"/>
      <c r="R195" s="411"/>
      <c r="S195" s="411"/>
      <c r="T195" s="411"/>
      <c r="U195" s="411"/>
      <c r="V195" s="411"/>
      <c r="W195" s="411"/>
      <c r="X195" s="411"/>
      <c r="Y195" s="411"/>
      <c r="Z195" s="411"/>
      <c r="AA195" s="411"/>
      <c r="AB195" s="411"/>
    </row>
    <row r="196" spans="1:30" x14ac:dyDescent="0.3">
      <c r="A196" s="253" t="str">
        <f>I.!A196</f>
        <v>11.3</v>
      </c>
      <c r="B196" s="255"/>
      <c r="C196" s="257" t="str">
        <f>I.!C196</f>
        <v>Cintoríny</v>
      </c>
      <c r="D196" s="417">
        <f>XII.!Q196</f>
        <v>22165</v>
      </c>
      <c r="E196" s="413">
        <f>I.!Q196</f>
        <v>17500</v>
      </c>
      <c r="F196" s="419">
        <f>I.!$Q197</f>
        <v>263.54000000000002</v>
      </c>
      <c r="G196" s="411">
        <f>H196-F196</f>
        <v>635.87999999999988</v>
      </c>
      <c r="H196" s="411">
        <f>II.!$Q197</f>
        <v>899.42</v>
      </c>
      <c r="I196" s="411">
        <f>J196-H196</f>
        <v>482.93999999999994</v>
      </c>
      <c r="J196" s="411">
        <f>III.!$Q197</f>
        <v>1382.36</v>
      </c>
      <c r="K196" s="411">
        <f>L196-J196</f>
        <v>295</v>
      </c>
      <c r="L196" s="411">
        <f>IV.!$Q197</f>
        <v>1677.36</v>
      </c>
      <c r="M196" s="411">
        <f>N196-L196</f>
        <v>617.69000000000028</v>
      </c>
      <c r="N196" s="411">
        <f>V.!$Q197</f>
        <v>2295.0500000000002</v>
      </c>
      <c r="O196" s="411">
        <f>P196-N196</f>
        <v>2456.92</v>
      </c>
      <c r="P196" s="411">
        <f>VI.!$Q197</f>
        <v>4751.97</v>
      </c>
      <c r="Q196" s="411">
        <f>R196-P196</f>
        <v>2309.13</v>
      </c>
      <c r="R196" s="411">
        <f>VII.!$Q197</f>
        <v>7061.1</v>
      </c>
      <c r="S196" s="411">
        <f>T196-R196</f>
        <v>2229.59</v>
      </c>
      <c r="T196" s="411">
        <f>VIII.!$Q197</f>
        <v>9290.69</v>
      </c>
      <c r="U196" s="411">
        <f>V196-T196</f>
        <v>398.60999999999876</v>
      </c>
      <c r="V196" s="411">
        <f>IX.!$Q197</f>
        <v>9689.2999999999993</v>
      </c>
      <c r="W196" s="411">
        <f>X196-V196</f>
        <v>6013.4600000000009</v>
      </c>
      <c r="X196" s="411">
        <f>X.!$Q197</f>
        <v>15702.76</v>
      </c>
      <c r="Y196" s="411">
        <f>Z196-X196</f>
        <v>2002.1900000000005</v>
      </c>
      <c r="Z196" s="411">
        <f>XI.!$Q197</f>
        <v>17704.95</v>
      </c>
      <c r="AA196" s="411">
        <f>AB196-Z196</f>
        <v>-17704.95</v>
      </c>
      <c r="AB196" s="411">
        <f>XII.!$Q197</f>
        <v>0</v>
      </c>
    </row>
    <row r="197" spans="1:30" x14ac:dyDescent="0.3">
      <c r="A197" s="253"/>
      <c r="B197" s="255"/>
      <c r="C197" s="257"/>
      <c r="D197" s="417"/>
      <c r="E197" s="413"/>
      <c r="F197" s="419"/>
      <c r="G197" s="411"/>
      <c r="H197" s="411"/>
      <c r="I197" s="411"/>
      <c r="J197" s="411"/>
      <c r="K197" s="411"/>
      <c r="L197" s="411"/>
      <c r="M197" s="411"/>
      <c r="N197" s="411"/>
      <c r="O197" s="411"/>
      <c r="P197" s="411"/>
      <c r="Q197" s="411"/>
      <c r="R197" s="411"/>
      <c r="S197" s="411"/>
      <c r="T197" s="411"/>
      <c r="U197" s="411"/>
      <c r="V197" s="411"/>
      <c r="W197" s="411"/>
      <c r="X197" s="411"/>
      <c r="Y197" s="411"/>
      <c r="Z197" s="411"/>
      <c r="AA197" s="411"/>
      <c r="AB197" s="411"/>
    </row>
    <row r="198" spans="1:30" ht="14.4" x14ac:dyDescent="0.3">
      <c r="A198" s="253" t="str">
        <f>I.!A198</f>
        <v>11.4</v>
      </c>
      <c r="B198" s="255"/>
      <c r="C198" s="257" t="str">
        <f>I.!C198</f>
        <v>Správa, údržba a rekonštrukcia verejných priestranstiev</v>
      </c>
      <c r="D198" s="417">
        <f>XII.!Q198</f>
        <v>132326</v>
      </c>
      <c r="E198" s="413">
        <f>I.!Q198</f>
        <v>137340</v>
      </c>
      <c r="F198" s="419">
        <f>I.!$Q199</f>
        <v>9565.7099999999991</v>
      </c>
      <c r="G198" s="411">
        <f>H198-F198</f>
        <v>8810.4900000000016</v>
      </c>
      <c r="H198" s="411">
        <f>II.!$Q199</f>
        <v>18376.2</v>
      </c>
      <c r="I198" s="411">
        <f>J198-H198</f>
        <v>8798.1500000000015</v>
      </c>
      <c r="J198" s="411">
        <f>III.!$Q199</f>
        <v>27174.350000000002</v>
      </c>
      <c r="K198" s="411">
        <f>L198-J198</f>
        <v>8656.4999999999964</v>
      </c>
      <c r="L198" s="411">
        <f>IV.!$Q199</f>
        <v>35830.85</v>
      </c>
      <c r="M198" s="411">
        <f>N198-L198</f>
        <v>9136.4499999999971</v>
      </c>
      <c r="N198" s="411">
        <f>V.!$Q199</f>
        <v>44967.299999999996</v>
      </c>
      <c r="O198" s="411">
        <f>P198-N198</f>
        <v>9127.1400000000067</v>
      </c>
      <c r="P198" s="411">
        <f>VI.!$Q199</f>
        <v>54094.44</v>
      </c>
      <c r="Q198" s="411">
        <f>R198-P198</f>
        <v>9130.1599999999962</v>
      </c>
      <c r="R198" s="411">
        <f>VII.!$Q199</f>
        <v>63224.6</v>
      </c>
      <c r="S198" s="411">
        <f>T198-R198</f>
        <v>8958.6700000000055</v>
      </c>
      <c r="T198" s="411">
        <f>VIII.!$Q199</f>
        <v>72183.27</v>
      </c>
      <c r="U198" s="411">
        <f>V198-T198</f>
        <v>9166.75</v>
      </c>
      <c r="V198" s="411">
        <f>IX.!$Q199</f>
        <v>81350.02</v>
      </c>
      <c r="W198" s="411">
        <f>X198-V198</f>
        <v>9005.1499999999942</v>
      </c>
      <c r="X198" s="411">
        <f>X.!$Q199</f>
        <v>90355.17</v>
      </c>
      <c r="Y198" s="411">
        <f>Z198-X198</f>
        <v>30680.67</v>
      </c>
      <c r="Z198" s="411">
        <f>XI.!$Q199</f>
        <v>121035.84</v>
      </c>
      <c r="AA198" s="411">
        <f>AB198-Z198</f>
        <v>-121035.84</v>
      </c>
      <c r="AB198" s="411">
        <f>XII.!$Q199</f>
        <v>0</v>
      </c>
      <c r="AC198" s="72"/>
      <c r="AD198" s="72"/>
    </row>
    <row r="199" spans="1:30" ht="14.4" x14ac:dyDescent="0.3">
      <c r="A199" s="253"/>
      <c r="B199" s="255"/>
      <c r="C199" s="257"/>
      <c r="D199" s="417"/>
      <c r="E199" s="413"/>
      <c r="F199" s="419"/>
      <c r="G199" s="411"/>
      <c r="H199" s="411"/>
      <c r="I199" s="411"/>
      <c r="J199" s="411"/>
      <c r="K199" s="411"/>
      <c r="L199" s="411"/>
      <c r="M199" s="411"/>
      <c r="N199" s="411"/>
      <c r="O199" s="411"/>
      <c r="P199" s="411"/>
      <c r="Q199" s="411"/>
      <c r="R199" s="411"/>
      <c r="S199" s="411"/>
      <c r="T199" s="411"/>
      <c r="U199" s="411"/>
      <c r="V199" s="411"/>
      <c r="W199" s="411"/>
      <c r="X199" s="411"/>
      <c r="Y199" s="411"/>
      <c r="Z199" s="411"/>
      <c r="AA199" s="411"/>
      <c r="AB199" s="411"/>
      <c r="AC199" s="72"/>
      <c r="AD199" s="72"/>
    </row>
    <row r="200" spans="1:30" ht="14.4" x14ac:dyDescent="0.3">
      <c r="A200" s="253"/>
      <c r="B200" s="255" t="str">
        <f>I.!B200</f>
        <v>11.4.</v>
      </c>
      <c r="C200" s="257" t="str">
        <f>I.!C200</f>
        <v>Splácanie úrokov a istiny - úver a úrok z úveru v Dexii č. 1</v>
      </c>
      <c r="D200" s="417">
        <f>XII.!Q200</f>
        <v>11200</v>
      </c>
      <c r="E200" s="413">
        <f>I.!Q200</f>
        <v>11500</v>
      </c>
      <c r="F200" s="419">
        <f>I.!$Q201</f>
        <v>109.3</v>
      </c>
      <c r="G200" s="411">
        <f>H200-F200</f>
        <v>95.73</v>
      </c>
      <c r="H200" s="411">
        <f>II.!$Q201</f>
        <v>205.03</v>
      </c>
      <c r="I200" s="411">
        <f>J200-H200</f>
        <v>89.35</v>
      </c>
      <c r="J200" s="411">
        <f>III.!$Q201</f>
        <v>294.38</v>
      </c>
      <c r="K200" s="411">
        <f>L200-J200</f>
        <v>105.31</v>
      </c>
      <c r="L200" s="411">
        <f>IV.!$Q201</f>
        <v>399.69</v>
      </c>
      <c r="M200" s="411">
        <f>N200-L200</f>
        <v>92.54000000000002</v>
      </c>
      <c r="N200" s="411">
        <f>V.!$Q201</f>
        <v>492.23</v>
      </c>
      <c r="O200" s="411">
        <f>P200-N200</f>
        <v>95.730000000000018</v>
      </c>
      <c r="P200" s="411">
        <f>VI.!$Q201</f>
        <v>587.96</v>
      </c>
      <c r="Q200" s="411">
        <f>R200-P200</f>
        <v>102.12</v>
      </c>
      <c r="R200" s="411">
        <f>VII.!$Q201</f>
        <v>690.08</v>
      </c>
      <c r="S200" s="411">
        <f>T200-R200</f>
        <v>92.539999999999964</v>
      </c>
      <c r="T200" s="411">
        <f>VIII.!$Q201</f>
        <v>782.62</v>
      </c>
      <c r="U200" s="411">
        <f>V200-T200</f>
        <v>108.5</v>
      </c>
      <c r="V200" s="411">
        <f>IX.!$Q201</f>
        <v>891.12</v>
      </c>
      <c r="W200" s="411">
        <f>X200-V200</f>
        <v>89.350000000000023</v>
      </c>
      <c r="X200" s="411">
        <f>X.!$Q201</f>
        <v>980.47</v>
      </c>
      <c r="Y200" s="411">
        <f>Z200-X200</f>
        <v>10178.870000000001</v>
      </c>
      <c r="Z200" s="411">
        <f>XI.!$Q201</f>
        <v>11159.34</v>
      </c>
      <c r="AA200" s="411">
        <f>AB200-Z200</f>
        <v>-11159.34</v>
      </c>
      <c r="AB200" s="411">
        <f>XII.!$Q201</f>
        <v>0</v>
      </c>
      <c r="AC200" s="72"/>
      <c r="AD200" s="72"/>
    </row>
    <row r="201" spans="1:30" ht="14.4" x14ac:dyDescent="0.3">
      <c r="A201" s="253"/>
      <c r="B201" s="255"/>
      <c r="C201" s="257"/>
      <c r="D201" s="417"/>
      <c r="E201" s="413"/>
      <c r="F201" s="419"/>
      <c r="G201" s="411"/>
      <c r="H201" s="411"/>
      <c r="I201" s="411"/>
      <c r="J201" s="411"/>
      <c r="K201" s="411"/>
      <c r="L201" s="411"/>
      <c r="M201" s="411"/>
      <c r="N201" s="411"/>
      <c r="O201" s="411"/>
      <c r="P201" s="411"/>
      <c r="Q201" s="411"/>
      <c r="R201" s="411"/>
      <c r="S201" s="411"/>
      <c r="T201" s="411"/>
      <c r="U201" s="411"/>
      <c r="V201" s="411"/>
      <c r="W201" s="411"/>
      <c r="X201" s="411"/>
      <c r="Y201" s="411"/>
      <c r="Z201" s="411"/>
      <c r="AA201" s="411"/>
      <c r="AB201" s="411"/>
      <c r="AC201" s="72"/>
      <c r="AD201" s="72"/>
    </row>
    <row r="202" spans="1:30" ht="14.4" x14ac:dyDescent="0.3">
      <c r="A202" s="253"/>
      <c r="B202" s="255" t="str">
        <f>I.!B202</f>
        <v>11.4.</v>
      </c>
      <c r="C202" s="257" t="str">
        <f>I.!C202</f>
        <v>Splácanie úrokov a istiny - úver a úrok z úveru v Dexii za námestie</v>
      </c>
      <c r="D202" s="417">
        <f>XII.!Q202</f>
        <v>13344</v>
      </c>
      <c r="E202" s="413">
        <f>I.!Q202</f>
        <v>13544</v>
      </c>
      <c r="F202" s="419">
        <f>I.!$Q203</f>
        <v>183.64</v>
      </c>
      <c r="G202" s="411">
        <f>H202-F202</f>
        <v>164.79000000000002</v>
      </c>
      <c r="H202" s="411">
        <f>II.!$Q203</f>
        <v>348.43</v>
      </c>
      <c r="I202" s="411">
        <f>J202-H202</f>
        <v>153.81</v>
      </c>
      <c r="J202" s="411">
        <f>III.!$Q203</f>
        <v>502.24</v>
      </c>
      <c r="K202" s="411">
        <f>L202-J202</f>
        <v>180.83000000000004</v>
      </c>
      <c r="L202" s="411">
        <f>IV.!$Q203</f>
        <v>683.07</v>
      </c>
      <c r="M202" s="411">
        <f>N202-L202</f>
        <v>156.1099999999999</v>
      </c>
      <c r="N202" s="411">
        <f>V.!$Q203</f>
        <v>839.18</v>
      </c>
      <c r="O202" s="411">
        <f>P202-N202</f>
        <v>161.49</v>
      </c>
      <c r="P202" s="411">
        <f>VI.!$Q203</f>
        <v>1000.67</v>
      </c>
      <c r="Q202" s="411">
        <f>R202-P202</f>
        <v>172.25000000000011</v>
      </c>
      <c r="R202" s="411">
        <f>VII.!$Q203</f>
        <v>1172.92</v>
      </c>
      <c r="S202" s="411">
        <f>T202-R202</f>
        <v>156</v>
      </c>
      <c r="T202" s="411">
        <f>VIII.!$Q203</f>
        <v>1328.92</v>
      </c>
      <c r="U202" s="411">
        <f>V202-T202</f>
        <v>182.88999999999987</v>
      </c>
      <c r="V202" s="411">
        <f>IX.!$Q203</f>
        <v>1511.81</v>
      </c>
      <c r="W202" s="411">
        <f>X202-V202</f>
        <v>150.6400000000001</v>
      </c>
      <c r="X202" s="411">
        <f>X.!$Q203</f>
        <v>1662.45</v>
      </c>
      <c r="Y202" s="411">
        <f>Z202-X202</f>
        <v>11567.22</v>
      </c>
      <c r="Z202" s="411">
        <f>XI.!$Q203</f>
        <v>13229.67</v>
      </c>
      <c r="AA202" s="411">
        <f>AB202-Z202</f>
        <v>-13229.67</v>
      </c>
      <c r="AB202" s="411">
        <f>XII.!$Q203</f>
        <v>0</v>
      </c>
      <c r="AC202" s="72"/>
      <c r="AD202" s="72"/>
    </row>
    <row r="203" spans="1:30" ht="14.4" x14ac:dyDescent="0.3">
      <c r="A203" s="253"/>
      <c r="B203" s="255"/>
      <c r="C203" s="257"/>
      <c r="D203" s="417"/>
      <c r="E203" s="413"/>
      <c r="F203" s="419"/>
      <c r="G203" s="411"/>
      <c r="H203" s="411"/>
      <c r="I203" s="411"/>
      <c r="J203" s="411"/>
      <c r="K203" s="411"/>
      <c r="L203" s="411"/>
      <c r="M203" s="411"/>
      <c r="N203" s="411"/>
      <c r="O203" s="411"/>
      <c r="P203" s="411"/>
      <c r="Q203" s="411"/>
      <c r="R203" s="411"/>
      <c r="S203" s="411"/>
      <c r="T203" s="411"/>
      <c r="U203" s="411"/>
      <c r="V203" s="411"/>
      <c r="W203" s="411"/>
      <c r="X203" s="411"/>
      <c r="Y203" s="411"/>
      <c r="Z203" s="411"/>
      <c r="AA203" s="411"/>
      <c r="AB203" s="411"/>
      <c r="AC203" s="72"/>
      <c r="AD203" s="72"/>
    </row>
    <row r="204" spans="1:30" x14ac:dyDescent="0.3">
      <c r="A204" s="253"/>
      <c r="B204" s="255" t="str">
        <f>I.!B204</f>
        <v>11.4.</v>
      </c>
      <c r="C204" s="257" t="str">
        <f>I.!C204</f>
        <v>Splácanie úrokov a istiny - úver a úrok z úveru v Dexii č. 2</v>
      </c>
      <c r="D204" s="417">
        <f>XII.!Q204</f>
        <v>54576</v>
      </c>
      <c r="E204" s="413">
        <f>I.!Q204</f>
        <v>55176</v>
      </c>
      <c r="F204" s="419">
        <f>I.!$Q205</f>
        <v>4541.99</v>
      </c>
      <c r="G204" s="411">
        <f>H204-F204</f>
        <v>4531.9699999999993</v>
      </c>
      <c r="H204" s="411">
        <f>II.!$Q205</f>
        <v>9073.9599999999991</v>
      </c>
      <c r="I204" s="411">
        <f>J204-H204</f>
        <v>4521.4500000000007</v>
      </c>
      <c r="J204" s="411">
        <f>III.!$Q205</f>
        <v>13595.41</v>
      </c>
      <c r="K204" s="411">
        <f>L204-J204</f>
        <v>4529.2700000000004</v>
      </c>
      <c r="L204" s="411">
        <f>IV.!$Q205</f>
        <v>18124.68</v>
      </c>
      <c r="M204" s="411">
        <f>N204-L204</f>
        <v>4515.260000000002</v>
      </c>
      <c r="N204" s="411">
        <f>V.!$Q205</f>
        <v>22639.940000000002</v>
      </c>
      <c r="O204" s="411">
        <f>P204-N204</f>
        <v>4513.3999999999978</v>
      </c>
      <c r="P204" s="411">
        <f>VI.!$Q205</f>
        <v>27153.34</v>
      </c>
      <c r="Q204" s="411">
        <f>R204-P204</f>
        <v>4614.4000000000015</v>
      </c>
      <c r="R204" s="411">
        <f>VII.!$Q205</f>
        <v>31767.74</v>
      </c>
      <c r="S204" s="411">
        <f>T204-R204</f>
        <v>4502.6299999999937</v>
      </c>
      <c r="T204" s="411">
        <f>VIII.!$Q205</f>
        <v>36270.369999999995</v>
      </c>
      <c r="U204" s="411">
        <f>V204-T204</f>
        <v>4405.4700000000084</v>
      </c>
      <c r="V204" s="411">
        <f>IX.!$Q205</f>
        <v>40675.840000000004</v>
      </c>
      <c r="W204" s="411">
        <f>X204-V204</f>
        <v>4492.5499999999956</v>
      </c>
      <c r="X204" s="411">
        <f>X.!$Q205</f>
        <v>45168.39</v>
      </c>
      <c r="Y204" s="411">
        <f>Z204-X204</f>
        <v>4531.0899999999965</v>
      </c>
      <c r="Z204" s="411">
        <f>XI.!$Q205</f>
        <v>49699.479999999996</v>
      </c>
      <c r="AA204" s="411">
        <f>AB204-Z204</f>
        <v>-49699.479999999996</v>
      </c>
      <c r="AB204" s="411">
        <f>XII.!$Q205</f>
        <v>0</v>
      </c>
    </row>
    <row r="205" spans="1:30" x14ac:dyDescent="0.3">
      <c r="A205" s="253"/>
      <c r="B205" s="255"/>
      <c r="C205" s="257"/>
      <c r="D205" s="417"/>
      <c r="E205" s="413"/>
      <c r="F205" s="419"/>
      <c r="G205" s="411"/>
      <c r="H205" s="411"/>
      <c r="I205" s="411"/>
      <c r="J205" s="411"/>
      <c r="K205" s="411"/>
      <c r="L205" s="411"/>
      <c r="M205" s="411"/>
      <c r="N205" s="411"/>
      <c r="O205" s="411"/>
      <c r="P205" s="411"/>
      <c r="Q205" s="411"/>
      <c r="R205" s="411"/>
      <c r="S205" s="411"/>
      <c r="T205" s="411"/>
      <c r="U205" s="411"/>
      <c r="V205" s="411"/>
      <c r="W205" s="411"/>
      <c r="X205" s="411"/>
      <c r="Y205" s="411"/>
      <c r="Z205" s="411"/>
      <c r="AA205" s="411"/>
      <c r="AB205" s="411"/>
    </row>
    <row r="206" spans="1:30" x14ac:dyDescent="0.3">
      <c r="A206" s="253"/>
      <c r="B206" s="255" t="str">
        <f>I.!B206</f>
        <v>11.4.</v>
      </c>
      <c r="C206" s="257" t="str">
        <f>I.!C206</f>
        <v>Splácanie úrokov a istiny - úver a úrok z úveru vo VÚB (2015)</v>
      </c>
      <c r="D206" s="417">
        <f>XII.!Q206</f>
        <v>17280</v>
      </c>
      <c r="E206" s="413">
        <f>I.!Q206</f>
        <v>17380</v>
      </c>
      <c r="F206" s="419">
        <f>I.!$Q207</f>
        <v>1538.74</v>
      </c>
      <c r="G206" s="411">
        <f>H206-F206</f>
        <v>1428.57</v>
      </c>
      <c r="H206" s="411">
        <f>II.!$Q207</f>
        <v>2967.31</v>
      </c>
      <c r="I206" s="411">
        <f>J206-H206</f>
        <v>1437.06</v>
      </c>
      <c r="J206" s="411">
        <f>III.!$Q207</f>
        <v>4404.37</v>
      </c>
      <c r="K206" s="411">
        <f>L206-J206</f>
        <v>1340</v>
      </c>
      <c r="L206" s="411">
        <f>IV.!$Q207</f>
        <v>5744.37</v>
      </c>
      <c r="M206" s="411">
        <f>N206-L206</f>
        <v>4018.2699999999995</v>
      </c>
      <c r="N206" s="411">
        <f>V.!$Q207</f>
        <v>9762.64</v>
      </c>
      <c r="O206" s="411">
        <f>P206-N206</f>
        <v>1431.2700000000004</v>
      </c>
      <c r="P206" s="411">
        <f>VI.!$Q207</f>
        <v>11193.91</v>
      </c>
      <c r="Q206" s="411">
        <f>R206-P206</f>
        <v>1433.3700000000008</v>
      </c>
      <c r="R206" s="411">
        <f>VII.!$Q207</f>
        <v>12627.28</v>
      </c>
      <c r="S206" s="411">
        <f>T206-R206</f>
        <v>-1057.5500000000011</v>
      </c>
      <c r="T206" s="411">
        <f>VIII.!$Q207</f>
        <v>11569.73</v>
      </c>
      <c r="U206" s="411">
        <f>V206-T206</f>
        <v>1340</v>
      </c>
      <c r="V206" s="411">
        <f>IX.!$Q207</f>
        <v>12909.73</v>
      </c>
      <c r="W206" s="411">
        <f>X206-V206</f>
        <v>1519.1900000000005</v>
      </c>
      <c r="X206" s="411">
        <f>X.!$Q207</f>
        <v>14428.92</v>
      </c>
      <c r="Y206" s="411">
        <f>Z206-X206</f>
        <v>1426.7999999999993</v>
      </c>
      <c r="Z206" s="411">
        <f>XI.!$Q207</f>
        <v>15855.72</v>
      </c>
      <c r="AA206" s="411">
        <f>AB206-Z206</f>
        <v>-15855.72</v>
      </c>
      <c r="AB206" s="411">
        <f>XII.!$Q207</f>
        <v>0</v>
      </c>
    </row>
    <row r="207" spans="1:30" x14ac:dyDescent="0.3">
      <c r="A207" s="253"/>
      <c r="B207" s="255"/>
      <c r="C207" s="257"/>
      <c r="D207" s="417"/>
      <c r="E207" s="413"/>
      <c r="F207" s="419"/>
      <c r="G207" s="411"/>
      <c r="H207" s="411"/>
      <c r="I207" s="411"/>
      <c r="J207" s="411"/>
      <c r="K207" s="411"/>
      <c r="L207" s="411"/>
      <c r="M207" s="411"/>
      <c r="N207" s="411"/>
      <c r="O207" s="411"/>
      <c r="P207" s="411"/>
      <c r="Q207" s="411"/>
      <c r="R207" s="411"/>
      <c r="S207" s="411"/>
      <c r="T207" s="411"/>
      <c r="U207" s="411"/>
      <c r="V207" s="411"/>
      <c r="W207" s="411"/>
      <c r="X207" s="411"/>
      <c r="Y207" s="411"/>
      <c r="Z207" s="411"/>
      <c r="AA207" s="411"/>
      <c r="AB207" s="411"/>
    </row>
    <row r="208" spans="1:30" ht="12.75" customHeight="1" x14ac:dyDescent="0.3">
      <c r="A208" s="253"/>
      <c r="B208" s="255" t="str">
        <f>I.!B208</f>
        <v>11.4.</v>
      </c>
      <c r="C208" s="257" t="str">
        <f>I.!C208</f>
        <v>Splácanie úrokov a istiny - úver a úrok z úveru vo VÚB č. 2 (2016)</v>
      </c>
      <c r="D208" s="417">
        <f>XII.!Q208</f>
        <v>32280</v>
      </c>
      <c r="E208" s="413">
        <f>I.!Q208</f>
        <v>32280</v>
      </c>
      <c r="F208" s="419">
        <f>I.!$Q209</f>
        <v>2680.16</v>
      </c>
      <c r="G208" s="411">
        <f>H208-F208</f>
        <v>2579.3600000000006</v>
      </c>
      <c r="H208" s="411">
        <f>II.!$Q209</f>
        <v>5259.52</v>
      </c>
      <c r="I208" s="411">
        <f>J208-H208</f>
        <v>2587.08</v>
      </c>
      <c r="J208" s="411">
        <f>III.!$Q209</f>
        <v>7846.6</v>
      </c>
      <c r="K208" s="411">
        <f>L208-J208</f>
        <v>2490</v>
      </c>
      <c r="L208" s="411">
        <f>IV.!$Q209</f>
        <v>10336.6</v>
      </c>
      <c r="M208" s="411">
        <f>N208-L208</f>
        <v>192.97999999999956</v>
      </c>
      <c r="N208" s="411">
        <f>V.!$Q209</f>
        <v>10529.58</v>
      </c>
      <c r="O208" s="411">
        <f>P208-N208</f>
        <v>2598.9400000000005</v>
      </c>
      <c r="P208" s="411">
        <f>VI.!$Q209</f>
        <v>13128.52</v>
      </c>
      <c r="Q208" s="411">
        <f>R208-P208</f>
        <v>2606.1099999999988</v>
      </c>
      <c r="R208" s="411">
        <f>VII.!$Q209</f>
        <v>15734.63</v>
      </c>
      <c r="S208" s="411">
        <f>T208-R208</f>
        <v>5095.3799999999992</v>
      </c>
      <c r="T208" s="411">
        <f>VIII.!$Q209</f>
        <v>20830.009999999998</v>
      </c>
      <c r="U208" s="411">
        <f>V208-T208</f>
        <v>2490</v>
      </c>
      <c r="V208" s="411">
        <f>IX.!$Q209</f>
        <v>23320.01</v>
      </c>
      <c r="W208" s="411">
        <f>X208-V208</f>
        <v>2744.0200000000004</v>
      </c>
      <c r="X208" s="411">
        <f>X.!$Q209</f>
        <v>26064.03</v>
      </c>
      <c r="Y208" s="411">
        <f>Z208-X208</f>
        <v>2626.5500000000029</v>
      </c>
      <c r="Z208" s="411">
        <f>XI.!$Q209</f>
        <v>28690.58</v>
      </c>
      <c r="AA208" s="411">
        <f>AB208-Z208</f>
        <v>-28690.58</v>
      </c>
      <c r="AB208" s="411">
        <f>XII.!$Q209</f>
        <v>0</v>
      </c>
    </row>
    <row r="209" spans="1:29" x14ac:dyDescent="0.3">
      <c r="A209" s="253"/>
      <c r="B209" s="255"/>
      <c r="C209" s="257"/>
      <c r="D209" s="417"/>
      <c r="E209" s="413"/>
      <c r="F209" s="419"/>
      <c r="G209" s="411"/>
      <c r="H209" s="411"/>
      <c r="I209" s="411"/>
      <c r="J209" s="411"/>
      <c r="K209" s="411"/>
      <c r="L209" s="411"/>
      <c r="M209" s="411"/>
      <c r="N209" s="411"/>
      <c r="O209" s="411"/>
      <c r="P209" s="411"/>
      <c r="Q209" s="411"/>
      <c r="R209" s="411"/>
      <c r="S209" s="411"/>
      <c r="T209" s="411"/>
      <c r="U209" s="411"/>
      <c r="V209" s="411"/>
      <c r="W209" s="411"/>
      <c r="X209" s="411"/>
      <c r="Y209" s="411"/>
      <c r="Z209" s="411"/>
      <c r="AA209" s="411"/>
      <c r="AB209" s="411"/>
    </row>
    <row r="210" spans="1:29" ht="12.75" customHeight="1" x14ac:dyDescent="0.3">
      <c r="A210" s="253"/>
      <c r="B210" s="255" t="str">
        <f>I.!B210</f>
        <v>11.4.</v>
      </c>
      <c r="C210" s="257" t="str">
        <f>I.!C210</f>
        <v>Manipulačné poplatky - všeobecné služby</v>
      </c>
      <c r="D210" s="417">
        <f>XII.!Q210</f>
        <v>3646</v>
      </c>
      <c r="E210" s="413">
        <f>I.!Q210</f>
        <v>7460</v>
      </c>
      <c r="F210" s="419">
        <f>I.!$Q211</f>
        <v>511.88</v>
      </c>
      <c r="G210" s="411">
        <f>H210-F210</f>
        <v>10.07000000000005</v>
      </c>
      <c r="H210" s="411">
        <f>II.!$Q211</f>
        <v>521.95000000000005</v>
      </c>
      <c r="I210" s="411">
        <f>J210-H210</f>
        <v>9.3999999999999773</v>
      </c>
      <c r="J210" s="411">
        <f>III.!$Q211</f>
        <v>531.35</v>
      </c>
      <c r="K210" s="411">
        <f>L210-J210</f>
        <v>11.090000000000032</v>
      </c>
      <c r="L210" s="411">
        <f>IV.!$Q211</f>
        <v>542.44000000000005</v>
      </c>
      <c r="M210" s="411">
        <f>N210-L210</f>
        <v>161.28999999999985</v>
      </c>
      <c r="N210" s="411">
        <f>V.!$Q211</f>
        <v>703.7299999999999</v>
      </c>
      <c r="O210" s="411">
        <f>P210-N210</f>
        <v>326.31000000000006</v>
      </c>
      <c r="P210" s="411">
        <f>VI.!$Q211</f>
        <v>1030.04</v>
      </c>
      <c r="Q210" s="411">
        <f>R210-P210</f>
        <v>201.91000000000008</v>
      </c>
      <c r="R210" s="411">
        <f>VII.!$Q211</f>
        <v>1231.95</v>
      </c>
      <c r="S210" s="411">
        <f>T210-R210</f>
        <v>169.67000000000007</v>
      </c>
      <c r="T210" s="411">
        <f>VIII.!$Q211</f>
        <v>1401.6200000000001</v>
      </c>
      <c r="U210" s="411">
        <f>V210-T210</f>
        <v>639.88999999999965</v>
      </c>
      <c r="V210" s="411">
        <f>IX.!$Q211</f>
        <v>2041.5099999999998</v>
      </c>
      <c r="W210" s="411">
        <f>X210-V210</f>
        <v>9.4000000000000909</v>
      </c>
      <c r="X210" s="411">
        <f>X.!$Q211</f>
        <v>2050.91</v>
      </c>
      <c r="Y210" s="411">
        <f>Z210-X210</f>
        <v>350.13999999999987</v>
      </c>
      <c r="Z210" s="411">
        <f>XI.!$Q211</f>
        <v>2401.0499999999997</v>
      </c>
      <c r="AA210" s="411">
        <f>AB210-Z210</f>
        <v>-2401.0499999999997</v>
      </c>
      <c r="AB210" s="411">
        <f>XII.!$Q211</f>
        <v>0</v>
      </c>
    </row>
    <row r="211" spans="1:29" x14ac:dyDescent="0.3">
      <c r="A211" s="253"/>
      <c r="B211" s="255"/>
      <c r="C211" s="257"/>
      <c r="D211" s="417"/>
      <c r="E211" s="413"/>
      <c r="F211" s="419"/>
      <c r="G211" s="411"/>
      <c r="H211" s="411"/>
      <c r="I211" s="411"/>
      <c r="J211" s="411"/>
      <c r="K211" s="411"/>
      <c r="L211" s="411"/>
      <c r="M211" s="411"/>
      <c r="N211" s="411"/>
      <c r="O211" s="411"/>
      <c r="P211" s="411"/>
      <c r="Q211" s="411"/>
      <c r="R211" s="411"/>
      <c r="S211" s="411"/>
      <c r="T211" s="411"/>
      <c r="U211" s="411"/>
      <c r="V211" s="411"/>
      <c r="W211" s="411"/>
      <c r="X211" s="411"/>
      <c r="Y211" s="411"/>
      <c r="Z211" s="411"/>
      <c r="AA211" s="411"/>
      <c r="AB211" s="411"/>
    </row>
    <row r="212" spans="1:29" x14ac:dyDescent="0.3">
      <c r="A212" s="253" t="str">
        <f>I.!A212</f>
        <v>11.5</v>
      </c>
      <c r="B212" s="255"/>
      <c r="C212" s="257" t="str">
        <f>I.!C212</f>
        <v>Správa a údržba verejnej zelene</v>
      </c>
      <c r="D212" s="417">
        <f>XII.!Q212</f>
        <v>131500</v>
      </c>
      <c r="E212" s="413">
        <f>I.!Q212</f>
        <v>115000</v>
      </c>
      <c r="F212" s="419">
        <f>I.!$Q213</f>
        <v>3633.55</v>
      </c>
      <c r="G212" s="411">
        <f>H212-F212</f>
        <v>2395.6499999999996</v>
      </c>
      <c r="H212" s="411">
        <f>II.!$Q213</f>
        <v>6029.2</v>
      </c>
      <c r="I212" s="411">
        <f>J212-H212</f>
        <v>1974.1400000000003</v>
      </c>
      <c r="J212" s="411">
        <f>III.!$Q213</f>
        <v>8003.34</v>
      </c>
      <c r="K212" s="411">
        <f>L212-J212</f>
        <v>424.07999999999993</v>
      </c>
      <c r="L212" s="411">
        <f>IV.!$Q213</f>
        <v>8427.42</v>
      </c>
      <c r="M212" s="411">
        <f>N212-L212</f>
        <v>13071.890000000001</v>
      </c>
      <c r="N212" s="411">
        <f>V.!$Q213</f>
        <v>21499.31</v>
      </c>
      <c r="O212" s="411">
        <f>P212-N212</f>
        <v>19188.139999999996</v>
      </c>
      <c r="P212" s="411">
        <f>VI.!$Q213</f>
        <v>40687.449999999997</v>
      </c>
      <c r="Q212" s="411">
        <f>R212-P212</f>
        <v>21482.18</v>
      </c>
      <c r="R212" s="411">
        <f>VII.!$Q213</f>
        <v>62169.63</v>
      </c>
      <c r="S212" s="411">
        <f>T212-R212</f>
        <v>15601.019999999997</v>
      </c>
      <c r="T212" s="411">
        <f>VIII.!$Q213</f>
        <v>77770.649999999994</v>
      </c>
      <c r="U212" s="411">
        <f>V212-T212</f>
        <v>13401.550000000003</v>
      </c>
      <c r="V212" s="411">
        <f>IX.!$Q213</f>
        <v>91172.2</v>
      </c>
      <c r="W212" s="411">
        <f>X212-V212</f>
        <v>7722.9000000000087</v>
      </c>
      <c r="X212" s="411">
        <f>X.!$Q213</f>
        <v>98895.1</v>
      </c>
      <c r="Y212" s="411">
        <f>Z212-X212</f>
        <v>19941.61</v>
      </c>
      <c r="Z212" s="411">
        <f>XI.!$Q213</f>
        <v>118836.71</v>
      </c>
      <c r="AA212" s="411">
        <f>AB212-Z212</f>
        <v>-118836.71</v>
      </c>
      <c r="AB212" s="411">
        <f>XII.!$Q213</f>
        <v>0</v>
      </c>
    </row>
    <row r="213" spans="1:29" x14ac:dyDescent="0.3">
      <c r="A213" s="253"/>
      <c r="B213" s="255"/>
      <c r="C213" s="257"/>
      <c r="D213" s="417"/>
      <c r="E213" s="413"/>
      <c r="F213" s="419"/>
      <c r="G213" s="411"/>
      <c r="H213" s="411"/>
      <c r="I213" s="411"/>
      <c r="J213" s="411"/>
      <c r="K213" s="411"/>
      <c r="L213" s="411"/>
      <c r="M213" s="411"/>
      <c r="N213" s="411"/>
      <c r="O213" s="411"/>
      <c r="P213" s="411"/>
      <c r="Q213" s="411"/>
      <c r="R213" s="411"/>
      <c r="S213" s="411"/>
      <c r="T213" s="411"/>
      <c r="U213" s="411"/>
      <c r="V213" s="411"/>
      <c r="W213" s="411"/>
      <c r="X213" s="411"/>
      <c r="Y213" s="411"/>
      <c r="Z213" s="411"/>
      <c r="AA213" s="411"/>
      <c r="AB213" s="411"/>
    </row>
    <row r="214" spans="1:29" x14ac:dyDescent="0.3">
      <c r="A214" s="253" t="str">
        <f>I.!A214</f>
        <v>11.6</v>
      </c>
      <c r="B214" s="255"/>
      <c r="C214" s="251" t="str">
        <f>I.!C214</f>
        <v>Detské a športové ihriská na verejných priestransvach</v>
      </c>
      <c r="D214" s="417">
        <f>XII.!Q214</f>
        <v>22000</v>
      </c>
      <c r="E214" s="413">
        <f>I.!Q214</f>
        <v>4000</v>
      </c>
      <c r="F214" s="419">
        <f>I.!$Q215</f>
        <v>0</v>
      </c>
      <c r="G214" s="411">
        <f>H214-F214</f>
        <v>0</v>
      </c>
      <c r="H214" s="411">
        <f>II.!$Q215</f>
        <v>0</v>
      </c>
      <c r="I214" s="411">
        <f>J214-H214</f>
        <v>58.87</v>
      </c>
      <c r="J214" s="411">
        <f>III.!$Q215</f>
        <v>58.87</v>
      </c>
      <c r="K214" s="411">
        <f>L214-J214</f>
        <v>0</v>
      </c>
      <c r="L214" s="411">
        <f>IV.!$Q215</f>
        <v>58.87</v>
      </c>
      <c r="M214" s="411">
        <f>N214-L214</f>
        <v>2194.4100000000003</v>
      </c>
      <c r="N214" s="411">
        <f>V.!$Q215</f>
        <v>2253.2800000000002</v>
      </c>
      <c r="O214" s="411">
        <f>P214-N214</f>
        <v>530.07999999999993</v>
      </c>
      <c r="P214" s="411">
        <f>VI.!$Q215</f>
        <v>2783.36</v>
      </c>
      <c r="Q214" s="411">
        <f>R214-P214</f>
        <v>58.079999999999927</v>
      </c>
      <c r="R214" s="411">
        <f>VII.!$Q215</f>
        <v>2841.44</v>
      </c>
      <c r="S214" s="411">
        <f>T214-R214</f>
        <v>0</v>
      </c>
      <c r="T214" s="411">
        <f>VIII.!$Q215</f>
        <v>2841.44</v>
      </c>
      <c r="U214" s="411">
        <f>V214-T214</f>
        <v>733.13000000000011</v>
      </c>
      <c r="V214" s="411">
        <f>IX.!$Q215</f>
        <v>3574.57</v>
      </c>
      <c r="W214" s="411">
        <f>X214-V214</f>
        <v>11500.3</v>
      </c>
      <c r="X214" s="411">
        <f>X.!$Q215</f>
        <v>15074.869999999999</v>
      </c>
      <c r="Y214" s="411">
        <f>Z214-X214</f>
        <v>0</v>
      </c>
      <c r="Z214" s="411">
        <f>XI.!$Q215</f>
        <v>15074.869999999999</v>
      </c>
      <c r="AA214" s="411">
        <f>AB214-Z214</f>
        <v>-15074.869999999999</v>
      </c>
      <c r="AB214" s="411">
        <f>XII.!$Q215</f>
        <v>0</v>
      </c>
    </row>
    <row r="215" spans="1:29" ht="14.4" x14ac:dyDescent="0.3">
      <c r="A215" s="253"/>
      <c r="B215" s="255"/>
      <c r="C215" s="252"/>
      <c r="D215" s="417"/>
      <c r="E215" s="413"/>
      <c r="F215" s="419"/>
      <c r="G215" s="411"/>
      <c r="H215" s="411"/>
      <c r="I215" s="411"/>
      <c r="J215" s="411"/>
      <c r="K215" s="411"/>
      <c r="L215" s="411"/>
      <c r="M215" s="411"/>
      <c r="N215" s="411"/>
      <c r="O215" s="411"/>
      <c r="P215" s="411"/>
      <c r="Q215" s="411"/>
      <c r="R215" s="411"/>
      <c r="S215" s="411"/>
      <c r="T215" s="411"/>
      <c r="U215" s="411"/>
      <c r="V215" s="411"/>
      <c r="W215" s="411"/>
      <c r="X215" s="411"/>
      <c r="Y215" s="411"/>
      <c r="Z215" s="411"/>
      <c r="AA215" s="411"/>
      <c r="AB215" s="411"/>
      <c r="AC215" s="72"/>
    </row>
    <row r="216" spans="1:29" ht="14.4" x14ac:dyDescent="0.3">
      <c r="A216" s="253" t="str">
        <f>I.!A216</f>
        <v>11.7</v>
      </c>
      <c r="B216" s="255"/>
      <c r="C216" s="257" t="str">
        <f>I.!C216</f>
        <v>Verejné osvetlenie</v>
      </c>
      <c r="D216" s="417">
        <f>XII.!Q216</f>
        <v>111810</v>
      </c>
      <c r="E216" s="413">
        <f>I.!Q216</f>
        <v>79500</v>
      </c>
      <c r="F216" s="419">
        <f>I.!$Q217</f>
        <v>5047.8900000000003</v>
      </c>
      <c r="G216" s="411">
        <f>H216-F216</f>
        <v>7268.81</v>
      </c>
      <c r="H216" s="411">
        <f>II.!$Q217</f>
        <v>12316.7</v>
      </c>
      <c r="I216" s="411">
        <f>J216-H216</f>
        <v>8767.119999999999</v>
      </c>
      <c r="J216" s="411">
        <f>III.!$Q217</f>
        <v>21083.82</v>
      </c>
      <c r="K216" s="411">
        <f>L216-J216</f>
        <v>7771.2599999999984</v>
      </c>
      <c r="L216" s="411">
        <f>IV.!$Q217</f>
        <v>28855.079999999998</v>
      </c>
      <c r="M216" s="411">
        <f>N216-L216</f>
        <v>8951.2899999999972</v>
      </c>
      <c r="N216" s="411">
        <f>V.!$Q217</f>
        <v>37806.369999999995</v>
      </c>
      <c r="O216" s="411">
        <f>P216-N216</f>
        <v>6918.1000000000058</v>
      </c>
      <c r="P216" s="411">
        <f>VI.!$Q217</f>
        <v>44724.47</v>
      </c>
      <c r="Q216" s="411">
        <f>R216-P216</f>
        <v>6597.0099999999948</v>
      </c>
      <c r="R216" s="411">
        <f>VII.!$Q217</f>
        <v>51321.479999999996</v>
      </c>
      <c r="S216" s="411">
        <f>T216-R216</f>
        <v>17944.39</v>
      </c>
      <c r="T216" s="411">
        <f>VIII.!$Q217</f>
        <v>69265.87</v>
      </c>
      <c r="U216" s="411">
        <f>V216-T216</f>
        <v>5179.1600000000035</v>
      </c>
      <c r="V216" s="411">
        <f>IX.!$Q217</f>
        <v>74445.03</v>
      </c>
      <c r="W216" s="411">
        <f>X216-V216</f>
        <v>6827.5299999999988</v>
      </c>
      <c r="X216" s="411">
        <f>X.!$Q217</f>
        <v>81272.56</v>
      </c>
      <c r="Y216" s="411">
        <f>Z216-X216</f>
        <v>11915.309999999998</v>
      </c>
      <c r="Z216" s="411">
        <f>XI.!$Q217</f>
        <v>93187.87</v>
      </c>
      <c r="AA216" s="411">
        <f>AB216-Z216</f>
        <v>-93187.87</v>
      </c>
      <c r="AB216" s="411">
        <f>XII.!$Q217</f>
        <v>0</v>
      </c>
      <c r="AC216" s="72"/>
    </row>
    <row r="217" spans="1:29" x14ac:dyDescent="0.3">
      <c r="A217" s="253"/>
      <c r="B217" s="255"/>
      <c r="C217" s="257"/>
      <c r="D217" s="417"/>
      <c r="E217" s="413"/>
      <c r="F217" s="419"/>
      <c r="G217" s="411"/>
      <c r="H217" s="411"/>
      <c r="I217" s="411"/>
      <c r="J217" s="411"/>
      <c r="K217" s="411"/>
      <c r="L217" s="411"/>
      <c r="M217" s="411"/>
      <c r="N217" s="411"/>
      <c r="O217" s="411"/>
      <c r="P217" s="411"/>
      <c r="Q217" s="411"/>
      <c r="R217" s="411"/>
      <c r="S217" s="411"/>
      <c r="T217" s="411"/>
      <c r="U217" s="411"/>
      <c r="V217" s="411"/>
      <c r="W217" s="411"/>
      <c r="X217" s="411"/>
      <c r="Y217" s="411"/>
      <c r="Z217" s="411"/>
      <c r="AA217" s="411"/>
      <c r="AB217" s="411"/>
    </row>
    <row r="218" spans="1:29" x14ac:dyDescent="0.3">
      <c r="A218" s="253"/>
      <c r="B218" s="255" t="str">
        <f>I.!B218</f>
        <v>11.7.1</v>
      </c>
      <c r="C218" s="257" t="str">
        <f>I.!C218</f>
        <v>Energie verejného osvetelenia</v>
      </c>
      <c r="D218" s="417">
        <f>XII.!Q218</f>
        <v>67210</v>
      </c>
      <c r="E218" s="413">
        <f>I.!Q218</f>
        <v>55000</v>
      </c>
      <c r="F218" s="419">
        <f>I.!$Q219</f>
        <v>0</v>
      </c>
      <c r="G218" s="411">
        <f>H218-F218</f>
        <v>4570</v>
      </c>
      <c r="H218" s="411">
        <f>II.!$Q219</f>
        <v>4570</v>
      </c>
      <c r="I218" s="411">
        <f>J218-H218</f>
        <v>6964.2999999999993</v>
      </c>
      <c r="J218" s="411">
        <f>III.!$Q219</f>
        <v>11534.3</v>
      </c>
      <c r="K218" s="411">
        <f>L218-J218</f>
        <v>7693.1399999999994</v>
      </c>
      <c r="L218" s="411">
        <f>IV.!$Q219</f>
        <v>19227.439999999999</v>
      </c>
      <c r="M218" s="411">
        <f>N218-L218</f>
        <v>5623.6100000000006</v>
      </c>
      <c r="N218" s="411">
        <f>V.!$Q219</f>
        <v>24851.05</v>
      </c>
      <c r="O218" s="411">
        <f>P218-N218</f>
        <v>5106.9599999999991</v>
      </c>
      <c r="P218" s="411">
        <f>VI.!$Q219</f>
        <v>29958.01</v>
      </c>
      <c r="Q218" s="411">
        <f>R218-P218</f>
        <v>5382.02</v>
      </c>
      <c r="R218" s="411">
        <f>VII.!$Q219</f>
        <v>35340.03</v>
      </c>
      <c r="S218" s="411">
        <f>T218-R218</f>
        <v>12693.669999999998</v>
      </c>
      <c r="T218" s="411">
        <f>VIII.!$Q219</f>
        <v>48033.7</v>
      </c>
      <c r="U218" s="411">
        <f>V218-T218</f>
        <v>4748</v>
      </c>
      <c r="V218" s="411">
        <f>IX.!$Q219</f>
        <v>52781.7</v>
      </c>
      <c r="W218" s="411">
        <f>X218-V218</f>
        <v>4841</v>
      </c>
      <c r="X218" s="411">
        <f>X.!$Q219</f>
        <v>57622.7</v>
      </c>
      <c r="Y218" s="411">
        <f>Z218-X218</f>
        <v>9585</v>
      </c>
      <c r="Z218" s="411">
        <f>XI.!$Q219</f>
        <v>67207.7</v>
      </c>
      <c r="AA218" s="411">
        <f>AB218-Z218</f>
        <v>-67207.7</v>
      </c>
      <c r="AB218" s="411">
        <f>XII.!$Q219</f>
        <v>0</v>
      </c>
    </row>
    <row r="219" spans="1:29" x14ac:dyDescent="0.3">
      <c r="A219" s="253"/>
      <c r="B219" s="255"/>
      <c r="C219" s="257"/>
      <c r="D219" s="417"/>
      <c r="E219" s="413"/>
      <c r="F219" s="419"/>
      <c r="G219" s="411"/>
      <c r="H219" s="411"/>
      <c r="I219" s="411"/>
      <c r="J219" s="411"/>
      <c r="K219" s="411"/>
      <c r="L219" s="411"/>
      <c r="M219" s="411"/>
      <c r="N219" s="411"/>
      <c r="O219" s="411"/>
      <c r="P219" s="411"/>
      <c r="Q219" s="411"/>
      <c r="R219" s="411"/>
      <c r="S219" s="411"/>
      <c r="T219" s="411"/>
      <c r="U219" s="411"/>
      <c r="V219" s="411"/>
      <c r="W219" s="411"/>
      <c r="X219" s="411"/>
      <c r="Y219" s="411"/>
      <c r="Z219" s="411"/>
      <c r="AA219" s="411"/>
      <c r="AB219" s="411"/>
    </row>
    <row r="220" spans="1:29" x14ac:dyDescent="0.3">
      <c r="A220" s="253"/>
      <c r="B220" s="255" t="str">
        <f>I.!B220</f>
        <v>11.7.1</v>
      </c>
      <c r="C220" s="257" t="str">
        <f>I.!C220</f>
        <v>Verejné osvetlenie - materiál</v>
      </c>
      <c r="D220" s="417">
        <f>XII.!Q220</f>
        <v>2800</v>
      </c>
      <c r="E220" s="413">
        <f>I.!Q220</f>
        <v>2500</v>
      </c>
      <c r="F220" s="419">
        <f>I.!$Q221</f>
        <v>1188</v>
      </c>
      <c r="G220" s="411">
        <f>H220-F220</f>
        <v>0</v>
      </c>
      <c r="H220" s="411">
        <f>II.!$Q221</f>
        <v>1188</v>
      </c>
      <c r="I220" s="411">
        <f>J220-H220</f>
        <v>0</v>
      </c>
      <c r="J220" s="411">
        <f>III.!$Q221</f>
        <v>1188</v>
      </c>
      <c r="K220" s="411">
        <f>L220-J220</f>
        <v>0</v>
      </c>
      <c r="L220" s="411">
        <f>IV.!$Q221</f>
        <v>1188</v>
      </c>
      <c r="M220" s="411">
        <f>N220-L220</f>
        <v>0</v>
      </c>
      <c r="N220" s="411">
        <f>V.!$Q221</f>
        <v>1188</v>
      </c>
      <c r="O220" s="411">
        <f>P220-N220</f>
        <v>0</v>
      </c>
      <c r="P220" s="411">
        <f>VI.!$Q221</f>
        <v>1188</v>
      </c>
      <c r="Q220" s="411">
        <f>R220-P220</f>
        <v>0</v>
      </c>
      <c r="R220" s="411">
        <f>VII.!$Q221</f>
        <v>1188</v>
      </c>
      <c r="S220" s="411">
        <f>T220-R220</f>
        <v>0</v>
      </c>
      <c r="T220" s="411">
        <f>VIII.!$Q221</f>
        <v>1188</v>
      </c>
      <c r="U220" s="411">
        <f>V220-T220</f>
        <v>0</v>
      </c>
      <c r="V220" s="411">
        <f>IX.!$Q221</f>
        <v>1188</v>
      </c>
      <c r="W220" s="411">
        <f>X220-V220</f>
        <v>0</v>
      </c>
      <c r="X220" s="411">
        <f>X.!$Q221</f>
        <v>1188</v>
      </c>
      <c r="Y220" s="411">
        <f>Z220-X220</f>
        <v>1667.96</v>
      </c>
      <c r="Z220" s="411">
        <f>XI.!$Q221</f>
        <v>2855.96</v>
      </c>
      <c r="AA220" s="411">
        <f>AB220-Z220</f>
        <v>-2855.96</v>
      </c>
      <c r="AB220" s="411">
        <f>XII.!$Q221</f>
        <v>0</v>
      </c>
    </row>
    <row r="221" spans="1:29" x14ac:dyDescent="0.3">
      <c r="A221" s="253"/>
      <c r="B221" s="255"/>
      <c r="C221" s="257"/>
      <c r="D221" s="417"/>
      <c r="E221" s="413"/>
      <c r="F221" s="419"/>
      <c r="G221" s="411"/>
      <c r="H221" s="411"/>
      <c r="I221" s="411"/>
      <c r="J221" s="411"/>
      <c r="K221" s="411"/>
      <c r="L221" s="411"/>
      <c r="M221" s="411"/>
      <c r="N221" s="411"/>
      <c r="O221" s="411"/>
      <c r="P221" s="411"/>
      <c r="Q221" s="411"/>
      <c r="R221" s="411"/>
      <c r="S221" s="411"/>
      <c r="T221" s="411"/>
      <c r="U221" s="411"/>
      <c r="V221" s="411"/>
      <c r="W221" s="411"/>
      <c r="X221" s="411"/>
      <c r="Y221" s="411"/>
      <c r="Z221" s="411"/>
      <c r="AA221" s="411"/>
      <c r="AB221" s="411"/>
    </row>
    <row r="222" spans="1:29" ht="12.75" customHeight="1" x14ac:dyDescent="0.3">
      <c r="A222" s="247"/>
      <c r="B222" s="249" t="str">
        <f>I.!B222</f>
        <v>11.7.1</v>
      </c>
      <c r="C222" s="423" t="str">
        <f>I.!C222</f>
        <v>Údržba verejného osvetlenia</v>
      </c>
      <c r="D222" s="425">
        <f>XII.!Q222</f>
        <v>27800</v>
      </c>
      <c r="E222" s="413">
        <f>I.!Q222</f>
        <v>12500</v>
      </c>
      <c r="F222" s="419">
        <f>I.!$Q223</f>
        <v>1802.47</v>
      </c>
      <c r="G222" s="411">
        <f>H222-F222</f>
        <v>1231.7</v>
      </c>
      <c r="H222" s="411">
        <f>II.!$Q223</f>
        <v>3034.17</v>
      </c>
      <c r="I222" s="411">
        <f>J222-H222</f>
        <v>1802.8199999999997</v>
      </c>
      <c r="J222" s="411">
        <f>III.!$Q223</f>
        <v>4836.99</v>
      </c>
      <c r="K222" s="411">
        <f>L222-J222</f>
        <v>78.119999999999891</v>
      </c>
      <c r="L222" s="411">
        <f>IV.!$Q223</f>
        <v>4915.1099999999997</v>
      </c>
      <c r="M222" s="411">
        <f>N222-L222</f>
        <v>3327.6800000000012</v>
      </c>
      <c r="N222" s="411">
        <f>V.!$Q223</f>
        <v>8242.7900000000009</v>
      </c>
      <c r="O222" s="411">
        <f>P222-N222</f>
        <v>1811.1399999999994</v>
      </c>
      <c r="P222" s="411">
        <f>VI.!$Q223</f>
        <v>10053.93</v>
      </c>
      <c r="Q222" s="411">
        <f>R222-P222</f>
        <v>1214.9899999999998</v>
      </c>
      <c r="R222" s="411">
        <f>VII.!$Q223</f>
        <v>11268.92</v>
      </c>
      <c r="S222" s="411">
        <f>T222-R222</f>
        <v>397.78999999999905</v>
      </c>
      <c r="T222" s="411">
        <f>VIII.!$Q223</f>
        <v>11666.71</v>
      </c>
      <c r="U222" s="411">
        <f>V222-T222</f>
        <v>5284.09</v>
      </c>
      <c r="V222" s="411">
        <f>IX.!$Q223</f>
        <v>16950.8</v>
      </c>
      <c r="W222" s="411">
        <f>X222-V222</f>
        <v>1986.5300000000025</v>
      </c>
      <c r="X222" s="411">
        <f>X.!$Q223</f>
        <v>18937.330000000002</v>
      </c>
      <c r="Y222" s="411">
        <f>Z222-X222</f>
        <v>662.34999999999854</v>
      </c>
      <c r="Z222" s="411">
        <f>XI.!$Q223</f>
        <v>19599.68</v>
      </c>
      <c r="AA222" s="411">
        <f>AB222-Z222</f>
        <v>-19599.68</v>
      </c>
      <c r="AB222" s="411">
        <f>XII.!$Q223</f>
        <v>0</v>
      </c>
    </row>
    <row r="223" spans="1:29" x14ac:dyDescent="0.3">
      <c r="A223" s="248"/>
      <c r="B223" s="250"/>
      <c r="C223" s="424"/>
      <c r="D223" s="426"/>
      <c r="E223" s="413"/>
      <c r="F223" s="419"/>
      <c r="G223" s="411"/>
      <c r="H223" s="411"/>
      <c r="I223" s="411"/>
      <c r="J223" s="411"/>
      <c r="K223" s="411"/>
      <c r="L223" s="411"/>
      <c r="M223" s="411"/>
      <c r="N223" s="411"/>
      <c r="O223" s="411"/>
      <c r="P223" s="411"/>
      <c r="Q223" s="411"/>
      <c r="R223" s="411"/>
      <c r="S223" s="411"/>
      <c r="T223" s="411"/>
      <c r="U223" s="411"/>
      <c r="V223" s="411"/>
      <c r="W223" s="411"/>
      <c r="X223" s="411"/>
      <c r="Y223" s="411"/>
      <c r="Z223" s="411"/>
      <c r="AA223" s="411"/>
      <c r="AB223" s="411"/>
    </row>
    <row r="224" spans="1:29" ht="12.75" customHeight="1" x14ac:dyDescent="0.3">
      <c r="A224" s="253"/>
      <c r="B224" s="255" t="str">
        <f>I.!B224</f>
        <v>11.7.1</v>
      </c>
      <c r="C224" s="257" t="str">
        <f>I.!C224</f>
        <v>Verejné osvetlenie - vianoce a špeciálne služby</v>
      </c>
      <c r="D224" s="417">
        <f>XII.!Q224</f>
        <v>14000</v>
      </c>
      <c r="E224" s="413">
        <f>I.!Q224</f>
        <v>9500</v>
      </c>
      <c r="F224" s="419">
        <f>I.!$Q225</f>
        <v>2057.42</v>
      </c>
      <c r="G224" s="411">
        <f>H224-F224</f>
        <v>1467.1100000000001</v>
      </c>
      <c r="H224" s="411">
        <f>II.!$Q225</f>
        <v>3524.53</v>
      </c>
      <c r="I224" s="411">
        <f>J224-H224</f>
        <v>0</v>
      </c>
      <c r="J224" s="411">
        <f>III.!$Q225</f>
        <v>3524.53</v>
      </c>
      <c r="K224" s="411">
        <f>L224-J224</f>
        <v>0</v>
      </c>
      <c r="L224" s="411">
        <f>IV.!$Q225</f>
        <v>3524.53</v>
      </c>
      <c r="M224" s="411">
        <f>N224-L224</f>
        <v>0</v>
      </c>
      <c r="N224" s="411">
        <f>V.!$Q225</f>
        <v>3524.53</v>
      </c>
      <c r="O224" s="411">
        <f>P224-N224</f>
        <v>0</v>
      </c>
      <c r="P224" s="411">
        <f>VI.!$Q225</f>
        <v>3524.53</v>
      </c>
      <c r="Q224" s="411">
        <f>R224-P224</f>
        <v>0</v>
      </c>
      <c r="R224" s="411">
        <f>VII.!$Q225</f>
        <v>3524.53</v>
      </c>
      <c r="S224" s="411">
        <f>T224-R224</f>
        <v>4852.9299999999985</v>
      </c>
      <c r="T224" s="411">
        <f>VIII.!$Q225</f>
        <v>8377.4599999999991</v>
      </c>
      <c r="U224" s="411">
        <f>V224-T224</f>
        <v>-4852.9299999999985</v>
      </c>
      <c r="V224" s="411">
        <f>IX.!$Q225</f>
        <v>3524.53</v>
      </c>
      <c r="W224" s="411">
        <f>X224-V224</f>
        <v>0</v>
      </c>
      <c r="X224" s="411">
        <f>X.!$Q225</f>
        <v>3524.53</v>
      </c>
      <c r="Y224" s="411">
        <f>Z224-X224</f>
        <v>0</v>
      </c>
      <c r="Z224" s="411">
        <f>XI.!$Q225</f>
        <v>3524.53</v>
      </c>
      <c r="AA224" s="411">
        <f>AB224-Z224</f>
        <v>-3524.53</v>
      </c>
      <c r="AB224" s="411">
        <f>XII.!$Q225</f>
        <v>0</v>
      </c>
    </row>
    <row r="225" spans="1:35" x14ac:dyDescent="0.3">
      <c r="A225" s="253"/>
      <c r="B225" s="255"/>
      <c r="C225" s="257"/>
      <c r="D225" s="417"/>
      <c r="E225" s="413"/>
      <c r="F225" s="419"/>
      <c r="G225" s="411"/>
      <c r="H225" s="411"/>
      <c r="I225" s="411"/>
      <c r="J225" s="411"/>
      <c r="K225" s="411"/>
      <c r="L225" s="411"/>
      <c r="M225" s="411"/>
      <c r="N225" s="411"/>
      <c r="O225" s="411"/>
      <c r="P225" s="411"/>
      <c r="Q225" s="411"/>
      <c r="R225" s="411"/>
      <c r="S225" s="411"/>
      <c r="T225" s="411"/>
      <c r="U225" s="411"/>
      <c r="V225" s="411"/>
      <c r="W225" s="411"/>
      <c r="X225" s="411"/>
      <c r="Y225" s="411"/>
      <c r="Z225" s="411"/>
      <c r="AA225" s="411"/>
      <c r="AB225" s="411"/>
    </row>
    <row r="226" spans="1:35" ht="15" customHeight="1" x14ac:dyDescent="0.3">
      <c r="A226" s="253" t="str">
        <f>I.!A226</f>
        <v>11.8</v>
      </c>
      <c r="B226" s="255"/>
      <c r="C226" s="257" t="str">
        <f>I.!C226</f>
        <v>Spoločný obecný úrad</v>
      </c>
      <c r="D226" s="417">
        <f>XII.!Q226</f>
        <v>97576</v>
      </c>
      <c r="E226" s="413">
        <f>I.!Q226</f>
        <v>81260</v>
      </c>
      <c r="F226" s="419">
        <f>I.!$Q227</f>
        <v>7328.84</v>
      </c>
      <c r="G226" s="411">
        <f>H226-F226</f>
        <v>6625.41</v>
      </c>
      <c r="H226" s="411">
        <f>II.!$Q227</f>
        <v>13954.25</v>
      </c>
      <c r="I226" s="411">
        <f>J226-H226</f>
        <v>7919.32</v>
      </c>
      <c r="J226" s="411">
        <f>III.!$Q227</f>
        <v>21873.57</v>
      </c>
      <c r="K226" s="411">
        <f>L226-J226</f>
        <v>8422.43</v>
      </c>
      <c r="L226" s="411">
        <f>IV.!$Q227</f>
        <v>30296</v>
      </c>
      <c r="M226" s="411">
        <f>N226-L226</f>
        <v>7649.3700000000026</v>
      </c>
      <c r="N226" s="411">
        <f>V.!$Q227</f>
        <v>37945.370000000003</v>
      </c>
      <c r="O226" s="411">
        <f>P226-N226</f>
        <v>7732.7899999999936</v>
      </c>
      <c r="P226" s="411">
        <f>VI.!$Q227</f>
        <v>45678.159999999996</v>
      </c>
      <c r="Q226" s="411">
        <f>R226-P226</f>
        <v>10126.530000000006</v>
      </c>
      <c r="R226" s="411">
        <f>VII.!$Q227</f>
        <v>55804.69</v>
      </c>
      <c r="S226" s="411">
        <f>T226-R226</f>
        <v>6203.9799999999886</v>
      </c>
      <c r="T226" s="411">
        <f>VIII.!$Q227</f>
        <v>62008.669999999991</v>
      </c>
      <c r="U226" s="411">
        <f>V226-T226</f>
        <v>6082.5100000000166</v>
      </c>
      <c r="V226" s="411">
        <f>IX.!$Q227</f>
        <v>68091.180000000008</v>
      </c>
      <c r="W226" s="411">
        <f>X226-V226</f>
        <v>9462.3299999999872</v>
      </c>
      <c r="X226" s="411">
        <f>X.!$Q227</f>
        <v>77553.509999999995</v>
      </c>
      <c r="Y226" s="411">
        <f>Z226-X226</f>
        <v>7915.1600000000035</v>
      </c>
      <c r="Z226" s="411">
        <f>XI.!$Q227</f>
        <v>85468.67</v>
      </c>
      <c r="AA226" s="411">
        <f>AB226-Z226</f>
        <v>-85468.67</v>
      </c>
      <c r="AB226" s="411">
        <f>XII.!$Q227</f>
        <v>0</v>
      </c>
    </row>
    <row r="227" spans="1:35" ht="14.4" customHeight="1" x14ac:dyDescent="0.3">
      <c r="A227" s="253"/>
      <c r="B227" s="255"/>
      <c r="C227" s="257"/>
      <c r="D227" s="417"/>
      <c r="E227" s="413"/>
      <c r="F227" s="419"/>
      <c r="G227" s="411"/>
      <c r="H227" s="411"/>
      <c r="I227" s="411"/>
      <c r="J227" s="411"/>
      <c r="K227" s="411"/>
      <c r="L227" s="411"/>
      <c r="M227" s="411"/>
      <c r="N227" s="411"/>
      <c r="O227" s="411"/>
      <c r="P227" s="411"/>
      <c r="Q227" s="411"/>
      <c r="R227" s="411"/>
      <c r="S227" s="411"/>
      <c r="T227" s="411"/>
      <c r="U227" s="411"/>
      <c r="V227" s="411"/>
      <c r="W227" s="411"/>
      <c r="X227" s="411"/>
      <c r="Y227" s="411"/>
      <c r="Z227" s="411"/>
      <c r="AA227" s="411"/>
      <c r="AB227" s="411"/>
    </row>
    <row r="228" spans="1:35" x14ac:dyDescent="0.3">
      <c r="A228" s="253" t="str">
        <f>I.!A228</f>
        <v>11.9</v>
      </c>
      <c r="B228" s="255"/>
      <c r="C228" s="257" t="str">
        <f>I.!C228</f>
        <v>Protipovodňové aktivity</v>
      </c>
      <c r="D228" s="417">
        <f>XII.!Q228</f>
        <v>236687</v>
      </c>
      <c r="E228" s="413">
        <f>I.!Q228</f>
        <v>418892</v>
      </c>
      <c r="F228" s="419">
        <f>I.!$Q229</f>
        <v>697.12</v>
      </c>
      <c r="G228" s="411">
        <f>H228-F228</f>
        <v>0</v>
      </c>
      <c r="H228" s="411">
        <f>II.!$Q229</f>
        <v>697.12</v>
      </c>
      <c r="I228" s="411">
        <f>J228-H228</f>
        <v>1050</v>
      </c>
      <c r="J228" s="411">
        <f>III.!$Q229</f>
        <v>1747.12</v>
      </c>
      <c r="K228" s="411">
        <f>L228-J228</f>
        <v>37699.369999999995</v>
      </c>
      <c r="L228" s="411">
        <f>IV.!$Q229</f>
        <v>39446.49</v>
      </c>
      <c r="M228" s="411">
        <f>N228-L228</f>
        <v>192509.5</v>
      </c>
      <c r="N228" s="411">
        <f>V.!$Q229</f>
        <v>231955.99</v>
      </c>
      <c r="O228" s="411">
        <f>P228-N228</f>
        <v>1050</v>
      </c>
      <c r="P228" s="411">
        <f>VI.!$Q229</f>
        <v>233005.99</v>
      </c>
      <c r="Q228" s="411">
        <f>R228-P228</f>
        <v>0</v>
      </c>
      <c r="R228" s="411">
        <f>VII.!$Q229</f>
        <v>233005.99</v>
      </c>
      <c r="S228" s="411">
        <f>T228-R228</f>
        <v>1547.2799999999988</v>
      </c>
      <c r="T228" s="411">
        <f>VIII.!$Q229</f>
        <v>234553.27</v>
      </c>
      <c r="U228" s="411">
        <f>V228-T228</f>
        <v>2031.7600000000093</v>
      </c>
      <c r="V228" s="411">
        <f>IX.!$Q229</f>
        <v>236585.03</v>
      </c>
      <c r="W228" s="411">
        <f>X228-V228</f>
        <v>0</v>
      </c>
      <c r="X228" s="411">
        <f>X.!$Q229</f>
        <v>236585.03</v>
      </c>
      <c r="Y228" s="411">
        <f>Z228-X228</f>
        <v>0</v>
      </c>
      <c r="Z228" s="411">
        <f>XI.!$Q229</f>
        <v>236585.03</v>
      </c>
      <c r="AA228" s="411">
        <f>AB228-Z228</f>
        <v>-236585.03</v>
      </c>
      <c r="AB228" s="411">
        <f>XII.!$Q229</f>
        <v>0</v>
      </c>
    </row>
    <row r="229" spans="1:35" ht="14.4" thickBot="1" x14ac:dyDescent="0.35">
      <c r="A229" s="254"/>
      <c r="B229" s="256"/>
      <c r="C229" s="258"/>
      <c r="D229" s="418"/>
      <c r="E229" s="414"/>
      <c r="F229" s="420"/>
      <c r="G229" s="412"/>
      <c r="H229" s="412"/>
      <c r="I229" s="412"/>
      <c r="J229" s="412"/>
      <c r="K229" s="412"/>
      <c r="L229" s="412"/>
      <c r="M229" s="412"/>
      <c r="N229" s="412"/>
      <c r="O229" s="412"/>
      <c r="P229" s="412"/>
      <c r="Q229" s="412"/>
      <c r="R229" s="412"/>
      <c r="S229" s="412"/>
      <c r="T229" s="412"/>
      <c r="U229" s="412"/>
      <c r="V229" s="412"/>
      <c r="W229" s="412"/>
      <c r="X229" s="412"/>
      <c r="Y229" s="412"/>
      <c r="Z229" s="412"/>
      <c r="AA229" s="412"/>
      <c r="AB229" s="412"/>
    </row>
    <row r="230" spans="1:35" s="82" customFormat="1" ht="14.4" thickBot="1" x14ac:dyDescent="0.35">
      <c r="A230" s="69"/>
      <c r="B230" s="69"/>
      <c r="C230" s="47"/>
      <c r="D230" s="79"/>
      <c r="E230" s="79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</row>
    <row r="231" spans="1:35" s="78" customFormat="1" ht="14.4" customHeight="1" x14ac:dyDescent="0.3">
      <c r="A231" s="275" t="str">
        <f>I.!A231</f>
        <v xml:space="preserve">12. </v>
      </c>
      <c r="B231" s="276">
        <f>I.!B231</f>
        <v>0</v>
      </c>
      <c r="C231" s="265" t="str">
        <f>I.!C231</f>
        <v>Sociálne služby</v>
      </c>
      <c r="D231" s="435">
        <f>XII.!Q231</f>
        <v>220054</v>
      </c>
      <c r="E231" s="437">
        <f>I.!Q231</f>
        <v>233455</v>
      </c>
      <c r="F231" s="439">
        <f>I.!$Q232</f>
        <v>15967.02</v>
      </c>
      <c r="G231" s="431">
        <f>H231-F231</f>
        <v>16587.209999999995</v>
      </c>
      <c r="H231" s="431">
        <f>II.!$Q232</f>
        <v>32554.229999999996</v>
      </c>
      <c r="I231" s="431">
        <f>J231-H231</f>
        <v>17100.670000000006</v>
      </c>
      <c r="J231" s="431">
        <f>III.!$Q232</f>
        <v>49654.9</v>
      </c>
      <c r="K231" s="431">
        <f>L231-J231</f>
        <v>16763.369999999988</v>
      </c>
      <c r="L231" s="431">
        <f>IV.!$Q232</f>
        <v>66418.26999999999</v>
      </c>
      <c r="M231" s="431">
        <f>N231-L231</f>
        <v>16076.669999999998</v>
      </c>
      <c r="N231" s="431">
        <f>V.!$Q232</f>
        <v>82494.939999999988</v>
      </c>
      <c r="O231" s="431">
        <f>P231-N231</f>
        <v>18970.37000000001</v>
      </c>
      <c r="P231" s="431">
        <f>VI.!$Q232</f>
        <v>101465.31</v>
      </c>
      <c r="Q231" s="431">
        <f>R231-P231</f>
        <v>18558.319999999992</v>
      </c>
      <c r="R231" s="431">
        <f>VII.!$Q232</f>
        <v>120023.62999999999</v>
      </c>
      <c r="S231" s="431">
        <f>T231-R231</f>
        <v>16376.170000000027</v>
      </c>
      <c r="T231" s="431">
        <f>VIII.!$Q232</f>
        <v>136399.80000000002</v>
      </c>
      <c r="U231" s="431">
        <f>V231-T231</f>
        <v>15696.859999999986</v>
      </c>
      <c r="V231" s="431">
        <f>IX.!$Q232</f>
        <v>152096.66</v>
      </c>
      <c r="W231" s="431">
        <f>X231-V231</f>
        <v>15762.470000000001</v>
      </c>
      <c r="X231" s="431">
        <f>X.!$Q232</f>
        <v>167859.13</v>
      </c>
      <c r="Y231" s="431">
        <f>Z231-X231</f>
        <v>15718.440000000002</v>
      </c>
      <c r="Z231" s="431">
        <f>XI.!$Q232</f>
        <v>183577.57</v>
      </c>
      <c r="AA231" s="431">
        <f>AB231-Z231</f>
        <v>-183577.57</v>
      </c>
      <c r="AB231" s="431">
        <f>XII.!$Q232</f>
        <v>0</v>
      </c>
      <c r="AC231" s="72"/>
      <c r="AD231" s="72"/>
      <c r="AE231" s="72"/>
      <c r="AF231" s="72"/>
      <c r="AG231" s="72"/>
      <c r="AH231" s="72"/>
      <c r="AI231" s="72"/>
    </row>
    <row r="232" spans="1:35" s="78" customFormat="1" ht="14.4" customHeight="1" thickBot="1" x14ac:dyDescent="0.35">
      <c r="A232" s="277"/>
      <c r="B232" s="278"/>
      <c r="C232" s="266"/>
      <c r="D232" s="436"/>
      <c r="E232" s="438"/>
      <c r="F232" s="440"/>
      <c r="G232" s="432"/>
      <c r="H232" s="432"/>
      <c r="I232" s="432"/>
      <c r="J232" s="432"/>
      <c r="K232" s="432"/>
      <c r="L232" s="432"/>
      <c r="M232" s="432"/>
      <c r="N232" s="432"/>
      <c r="O232" s="432"/>
      <c r="P232" s="432"/>
      <c r="Q232" s="432"/>
      <c r="R232" s="432"/>
      <c r="S232" s="432"/>
      <c r="T232" s="432"/>
      <c r="U232" s="432"/>
      <c r="V232" s="432"/>
      <c r="W232" s="432"/>
      <c r="X232" s="432"/>
      <c r="Y232" s="432"/>
      <c r="Z232" s="432"/>
      <c r="AA232" s="432"/>
      <c r="AB232" s="432"/>
    </row>
    <row r="233" spans="1:35" ht="15" customHeight="1" x14ac:dyDescent="0.3">
      <c r="A233" s="248" t="str">
        <f>I.!A233</f>
        <v>12.1</v>
      </c>
      <c r="B233" s="250"/>
      <c r="C233" s="252" t="str">
        <f>I.!C233</f>
        <v>Jednorázové dávky sociálnej pomoci - občania v hmotnej a sociálnej núdzi</v>
      </c>
      <c r="D233" s="426">
        <f>XII.!Q233</f>
        <v>1000</v>
      </c>
      <c r="E233" s="433">
        <f>I.!Q233</f>
        <v>1000</v>
      </c>
      <c r="F233" s="434">
        <f>I.!$Q234</f>
        <v>0</v>
      </c>
      <c r="G233" s="422">
        <f>H233-F233</f>
        <v>0</v>
      </c>
      <c r="H233" s="422">
        <f>II.!$Q234</f>
        <v>0</v>
      </c>
      <c r="I233" s="422">
        <f>J233-H233</f>
        <v>60</v>
      </c>
      <c r="J233" s="422">
        <f>III.!$Q234</f>
        <v>60</v>
      </c>
      <c r="K233" s="422">
        <f>L233-J233</f>
        <v>0</v>
      </c>
      <c r="L233" s="422">
        <f>IV.!$Q234</f>
        <v>60</v>
      </c>
      <c r="M233" s="422">
        <f>N233-L233</f>
        <v>0</v>
      </c>
      <c r="N233" s="422">
        <f>V.!$Q234</f>
        <v>60</v>
      </c>
      <c r="O233" s="422">
        <f>P233-N233</f>
        <v>90</v>
      </c>
      <c r="P233" s="422">
        <f>VI.!$Q234</f>
        <v>150</v>
      </c>
      <c r="Q233" s="422">
        <f>R233-P233</f>
        <v>0</v>
      </c>
      <c r="R233" s="422">
        <f>VII.!$Q234</f>
        <v>150</v>
      </c>
      <c r="S233" s="422">
        <f>T233-R233</f>
        <v>30</v>
      </c>
      <c r="T233" s="422">
        <f>VIII.!$Q234</f>
        <v>180</v>
      </c>
      <c r="U233" s="422">
        <f>V233-T233</f>
        <v>0</v>
      </c>
      <c r="V233" s="422">
        <f>IX.!$Q234</f>
        <v>180</v>
      </c>
      <c r="W233" s="422">
        <f>X233-V233</f>
        <v>0</v>
      </c>
      <c r="X233" s="422">
        <f>X.!$Q234</f>
        <v>180</v>
      </c>
      <c r="Y233" s="422">
        <f>Z233-X233</f>
        <v>0</v>
      </c>
      <c r="Z233" s="422">
        <f>XI.!$Q234</f>
        <v>180</v>
      </c>
      <c r="AA233" s="422">
        <f>AB233-Z233</f>
        <v>-180</v>
      </c>
      <c r="AB233" s="422">
        <f>XII.!$Q234</f>
        <v>0</v>
      </c>
    </row>
    <row r="234" spans="1:35" x14ac:dyDescent="0.3">
      <c r="A234" s="253"/>
      <c r="B234" s="255"/>
      <c r="C234" s="257"/>
      <c r="D234" s="417"/>
      <c r="E234" s="413"/>
      <c r="F234" s="419"/>
      <c r="G234" s="411"/>
      <c r="H234" s="411"/>
      <c r="I234" s="411"/>
      <c r="J234" s="411"/>
      <c r="K234" s="411"/>
      <c r="L234" s="411"/>
      <c r="M234" s="411"/>
      <c r="N234" s="411"/>
      <c r="O234" s="411"/>
      <c r="P234" s="411"/>
      <c r="Q234" s="411"/>
      <c r="R234" s="411"/>
      <c r="S234" s="411"/>
      <c r="T234" s="411"/>
      <c r="U234" s="411"/>
      <c r="V234" s="411"/>
      <c r="W234" s="411"/>
      <c r="X234" s="411"/>
      <c r="Y234" s="411"/>
      <c r="Z234" s="411"/>
      <c r="AA234" s="411"/>
      <c r="AB234" s="411"/>
    </row>
    <row r="235" spans="1:35" ht="15" customHeight="1" x14ac:dyDescent="0.3">
      <c r="A235" s="253" t="str">
        <f>I.!A235</f>
        <v>12.2</v>
      </c>
      <c r="B235" s="255"/>
      <c r="C235" s="257" t="str">
        <f>I.!C235</f>
        <v>Príspevky neštátnym subjektom - ZOSZZP dotácia</v>
      </c>
      <c r="D235" s="417">
        <f>XII.!Q235</f>
        <v>2162</v>
      </c>
      <c r="E235" s="413">
        <f>I.!Q235</f>
        <v>2162</v>
      </c>
      <c r="F235" s="419">
        <f>I.!$Q236</f>
        <v>0</v>
      </c>
      <c r="G235" s="411">
        <f>H235-F235</f>
        <v>360</v>
      </c>
      <c r="H235" s="411">
        <f>II.!$Q236</f>
        <v>360</v>
      </c>
      <c r="I235" s="411">
        <f>J235-H235</f>
        <v>180</v>
      </c>
      <c r="J235" s="411">
        <f>III.!$Q236</f>
        <v>540</v>
      </c>
      <c r="K235" s="411">
        <f>L235-J235</f>
        <v>180</v>
      </c>
      <c r="L235" s="411">
        <f>IV.!$Q236</f>
        <v>720</v>
      </c>
      <c r="M235" s="411">
        <f>N235-L235</f>
        <v>180</v>
      </c>
      <c r="N235" s="411">
        <f>V.!$Q236</f>
        <v>900</v>
      </c>
      <c r="O235" s="411">
        <f>P235-N235</f>
        <v>180</v>
      </c>
      <c r="P235" s="411">
        <f>VI.!$Q236</f>
        <v>1080</v>
      </c>
      <c r="Q235" s="411">
        <f>R235-P235</f>
        <v>180</v>
      </c>
      <c r="R235" s="411">
        <f>VII.!$Q236</f>
        <v>1260</v>
      </c>
      <c r="S235" s="411">
        <f>T235-R235</f>
        <v>180</v>
      </c>
      <c r="T235" s="411">
        <f>VIII.!$Q236</f>
        <v>1440</v>
      </c>
      <c r="U235" s="411">
        <f>V235-T235</f>
        <v>180</v>
      </c>
      <c r="V235" s="411">
        <f>IX.!$Q236</f>
        <v>1620</v>
      </c>
      <c r="W235" s="411">
        <f>X235-V235</f>
        <v>180</v>
      </c>
      <c r="X235" s="411">
        <f>X.!$Q236</f>
        <v>1800</v>
      </c>
      <c r="Y235" s="411">
        <f>Z235-X235</f>
        <v>362</v>
      </c>
      <c r="Z235" s="411">
        <f>XI.!$Q236</f>
        <v>2162</v>
      </c>
      <c r="AA235" s="411">
        <f>AB235-Z235</f>
        <v>-2162</v>
      </c>
      <c r="AB235" s="411">
        <f>XII.!$Q236</f>
        <v>0</v>
      </c>
    </row>
    <row r="236" spans="1:35" x14ac:dyDescent="0.3">
      <c r="A236" s="253"/>
      <c r="B236" s="255"/>
      <c r="C236" s="257"/>
      <c r="D236" s="417"/>
      <c r="E236" s="413"/>
      <c r="F236" s="419"/>
      <c r="G236" s="411"/>
      <c r="H236" s="411"/>
      <c r="I236" s="411"/>
      <c r="J236" s="411"/>
      <c r="K236" s="411"/>
      <c r="L236" s="411"/>
      <c r="M236" s="411"/>
      <c r="N236" s="411"/>
      <c r="O236" s="411"/>
      <c r="P236" s="411"/>
      <c r="Q236" s="411"/>
      <c r="R236" s="411"/>
      <c r="S236" s="411"/>
      <c r="T236" s="411"/>
      <c r="U236" s="411"/>
      <c r="V236" s="411"/>
      <c r="W236" s="411"/>
      <c r="X236" s="411"/>
      <c r="Y236" s="411"/>
      <c r="Z236" s="411"/>
      <c r="AA236" s="411"/>
      <c r="AB236" s="411"/>
    </row>
    <row r="237" spans="1:35" x14ac:dyDescent="0.3">
      <c r="A237" s="253" t="str">
        <f>I.!A237</f>
        <v>12.3</v>
      </c>
      <c r="B237" s="255"/>
      <c r="C237" s="257" t="str">
        <f>I.!C237</f>
        <v>Pochovanie občana</v>
      </c>
      <c r="D237" s="417">
        <f>XII.!Q237</f>
        <v>600</v>
      </c>
      <c r="E237" s="413">
        <f>I.!Q237</f>
        <v>600</v>
      </c>
      <c r="F237" s="419">
        <f>I.!$Q238</f>
        <v>0</v>
      </c>
      <c r="G237" s="411">
        <f>H237-F237</f>
        <v>0</v>
      </c>
      <c r="H237" s="411">
        <f>II.!$Q238</f>
        <v>0</v>
      </c>
      <c r="I237" s="411">
        <f>J237-H237</f>
        <v>0</v>
      </c>
      <c r="J237" s="411">
        <f>III.!$Q238</f>
        <v>0</v>
      </c>
      <c r="K237" s="411">
        <f>L237-J237</f>
        <v>0</v>
      </c>
      <c r="L237" s="411">
        <f>IV.!$Q238</f>
        <v>0</v>
      </c>
      <c r="M237" s="411">
        <f>N237-L237</f>
        <v>0</v>
      </c>
      <c r="N237" s="411">
        <f>V.!$Q238</f>
        <v>0</v>
      </c>
      <c r="O237" s="411">
        <f>P237-N237</f>
        <v>0</v>
      </c>
      <c r="P237" s="411">
        <f>VI.!$Q238</f>
        <v>0</v>
      </c>
      <c r="Q237" s="411">
        <f>R237-P237</f>
        <v>0</v>
      </c>
      <c r="R237" s="411">
        <f>VII.!$Q238</f>
        <v>0</v>
      </c>
      <c r="S237" s="411">
        <f>T237-R237</f>
        <v>0</v>
      </c>
      <c r="T237" s="411">
        <f>VIII.!$Q238</f>
        <v>0</v>
      </c>
      <c r="U237" s="411">
        <f>V237-T237</f>
        <v>0</v>
      </c>
      <c r="V237" s="411">
        <f>IX.!$Q238</f>
        <v>0</v>
      </c>
      <c r="W237" s="411">
        <f>X237-V237</f>
        <v>0</v>
      </c>
      <c r="X237" s="411">
        <f>X.!$Q238</f>
        <v>0</v>
      </c>
      <c r="Y237" s="411">
        <f>Z237-X237</f>
        <v>0</v>
      </c>
      <c r="Z237" s="411">
        <f>XI.!$Q238</f>
        <v>0</v>
      </c>
      <c r="AA237" s="411">
        <f>AB237-Z237</f>
        <v>0</v>
      </c>
      <c r="AB237" s="411">
        <f>XII.!$Q238</f>
        <v>0</v>
      </c>
    </row>
    <row r="238" spans="1:35" ht="14.4" customHeight="1" x14ac:dyDescent="0.3">
      <c r="A238" s="253"/>
      <c r="B238" s="255"/>
      <c r="C238" s="257"/>
      <c r="D238" s="417"/>
      <c r="E238" s="413"/>
      <c r="F238" s="419"/>
      <c r="G238" s="411"/>
      <c r="H238" s="411"/>
      <c r="I238" s="411"/>
      <c r="J238" s="411"/>
      <c r="K238" s="411"/>
      <c r="L238" s="411"/>
      <c r="M238" s="411"/>
      <c r="N238" s="411"/>
      <c r="O238" s="411"/>
      <c r="P238" s="411"/>
      <c r="Q238" s="411"/>
      <c r="R238" s="411"/>
      <c r="S238" s="411"/>
      <c r="T238" s="411"/>
      <c r="U238" s="411"/>
      <c r="V238" s="411"/>
      <c r="W238" s="411"/>
      <c r="X238" s="411"/>
      <c r="Y238" s="411"/>
      <c r="Z238" s="411"/>
      <c r="AA238" s="411"/>
      <c r="AB238" s="411"/>
    </row>
    <row r="239" spans="1:35" ht="15" customHeight="1" x14ac:dyDescent="0.3">
      <c r="A239" s="253" t="str">
        <f>I.!A239</f>
        <v>12.4</v>
      </c>
      <c r="B239" s="255"/>
      <c r="C239" s="257" t="str">
        <f>I.!C239</f>
        <v>Opatrovateľská služba v domácnosti občana</v>
      </c>
      <c r="D239" s="417">
        <f>XII.!Q239</f>
        <v>29525</v>
      </c>
      <c r="E239" s="413">
        <f>I.!Q239</f>
        <v>29234</v>
      </c>
      <c r="F239" s="419">
        <f>I.!$Q240</f>
        <v>2107.38</v>
      </c>
      <c r="G239" s="411">
        <f>H239-F239</f>
        <v>2207.8499999999995</v>
      </c>
      <c r="H239" s="411">
        <f>II.!$Q240</f>
        <v>4315.2299999999996</v>
      </c>
      <c r="I239" s="411">
        <f>J239-H239</f>
        <v>2309.1499999999996</v>
      </c>
      <c r="J239" s="411">
        <f>III.!$Q240</f>
        <v>6624.3799999999992</v>
      </c>
      <c r="K239" s="411">
        <f>L239-J239</f>
        <v>2309.3600000000006</v>
      </c>
      <c r="L239" s="411">
        <f>IV.!$Q240</f>
        <v>8933.74</v>
      </c>
      <c r="M239" s="411">
        <f>N239-L239</f>
        <v>1932.2899999999991</v>
      </c>
      <c r="N239" s="411">
        <f>V.!$Q240</f>
        <v>10866.029999999999</v>
      </c>
      <c r="O239" s="411">
        <f>P239-N239</f>
        <v>2278.9900000000016</v>
      </c>
      <c r="P239" s="411">
        <f>VI.!$Q240</f>
        <v>13145.02</v>
      </c>
      <c r="Q239" s="411">
        <f>R239-P239</f>
        <v>3109.9700000000012</v>
      </c>
      <c r="R239" s="411">
        <f>VII.!$Q240</f>
        <v>16254.990000000002</v>
      </c>
      <c r="S239" s="411">
        <f>T239-R239</f>
        <v>2600.1799999999967</v>
      </c>
      <c r="T239" s="411">
        <f>VIII.!$Q240</f>
        <v>18855.169999999998</v>
      </c>
      <c r="U239" s="411">
        <f>V239-T239</f>
        <v>2254.7599999999984</v>
      </c>
      <c r="V239" s="411">
        <f>IX.!$Q240</f>
        <v>21109.929999999997</v>
      </c>
      <c r="W239" s="411">
        <f>X239-V239</f>
        <v>3210.66</v>
      </c>
      <c r="X239" s="411">
        <f>X.!$Q240</f>
        <v>24320.589999999997</v>
      </c>
      <c r="Y239" s="411">
        <f>Z239-X239</f>
        <v>2038.3899999999994</v>
      </c>
      <c r="Z239" s="411">
        <f>XI.!$Q240</f>
        <v>26358.979999999996</v>
      </c>
      <c r="AA239" s="411">
        <f>AB239-Z239</f>
        <v>-26358.979999999996</v>
      </c>
      <c r="AB239" s="411">
        <f>XII.!$Q240</f>
        <v>0</v>
      </c>
    </row>
    <row r="240" spans="1:35" ht="14.4" customHeight="1" x14ac:dyDescent="0.3">
      <c r="A240" s="253"/>
      <c r="B240" s="255"/>
      <c r="C240" s="257"/>
      <c r="D240" s="417"/>
      <c r="E240" s="413"/>
      <c r="F240" s="419"/>
      <c r="G240" s="411"/>
      <c r="H240" s="411"/>
      <c r="I240" s="411"/>
      <c r="J240" s="411"/>
      <c r="K240" s="411"/>
      <c r="L240" s="411"/>
      <c r="M240" s="411"/>
      <c r="N240" s="411"/>
      <c r="O240" s="411"/>
      <c r="P240" s="411"/>
      <c r="Q240" s="411"/>
      <c r="R240" s="411"/>
      <c r="S240" s="411"/>
      <c r="T240" s="411"/>
      <c r="U240" s="411"/>
      <c r="V240" s="411"/>
      <c r="W240" s="411"/>
      <c r="X240" s="411"/>
      <c r="Y240" s="411"/>
      <c r="Z240" s="411"/>
      <c r="AA240" s="411"/>
      <c r="AB240" s="411"/>
    </row>
    <row r="241" spans="1:28" ht="15" customHeight="1" x14ac:dyDescent="0.3">
      <c r="A241" s="253" t="str">
        <f>I.!A241</f>
        <v>12.4</v>
      </c>
      <c r="B241" s="255"/>
      <c r="C241" s="257" t="str">
        <f>I.!C241</f>
        <v>Opatrovateľská služba v domácnosti občana</v>
      </c>
      <c r="D241" s="417">
        <f>XII.!Q241</f>
        <v>156614</v>
      </c>
      <c r="E241" s="413">
        <f>I.!Q241</f>
        <v>170006</v>
      </c>
      <c r="F241" s="419">
        <f>I.!$Q242</f>
        <v>11827.01</v>
      </c>
      <c r="G241" s="411">
        <f>H241-F241</f>
        <v>12206.139999999998</v>
      </c>
      <c r="H241" s="411">
        <f>II.!$Q242</f>
        <v>24033.149999999998</v>
      </c>
      <c r="I241" s="411">
        <f>J241-H241</f>
        <v>12776.329999999998</v>
      </c>
      <c r="J241" s="411">
        <f>III.!$Q242</f>
        <v>36809.479999999996</v>
      </c>
      <c r="K241" s="411">
        <f>L241-J241</f>
        <v>12275.580000000002</v>
      </c>
      <c r="L241" s="411">
        <f>IV.!$Q242</f>
        <v>49085.06</v>
      </c>
      <c r="M241" s="411">
        <f>N241-L241</f>
        <v>11961.559999999998</v>
      </c>
      <c r="N241" s="411">
        <f>V.!$Q242</f>
        <v>61046.619999999995</v>
      </c>
      <c r="O241" s="411">
        <f>P241-N241</f>
        <v>14533.119999999995</v>
      </c>
      <c r="P241" s="411">
        <f>VI.!$Q242</f>
        <v>75579.739999999991</v>
      </c>
      <c r="Q241" s="411">
        <f>R241-P241</f>
        <v>13847.380000000005</v>
      </c>
      <c r="R241" s="411">
        <f>VII.!$Q242</f>
        <v>89427.12</v>
      </c>
      <c r="S241" s="411">
        <f>T241-R241</f>
        <v>11750.630000000005</v>
      </c>
      <c r="T241" s="411">
        <f>VIII.!$Q242</f>
        <v>101177.75</v>
      </c>
      <c r="U241" s="411">
        <f>V241-T241</f>
        <v>10849.780000000013</v>
      </c>
      <c r="V241" s="411">
        <f>IX.!$Q242</f>
        <v>112027.53000000001</v>
      </c>
      <c r="W241" s="411">
        <f>X241-V241</f>
        <v>10325.459999999977</v>
      </c>
      <c r="X241" s="411">
        <f>X.!$Q242</f>
        <v>122352.98999999999</v>
      </c>
      <c r="Y241" s="411">
        <f>Z241-X241</f>
        <v>9805.820000000007</v>
      </c>
      <c r="Z241" s="411">
        <f>XI.!$Q242</f>
        <v>132158.81</v>
      </c>
      <c r="AA241" s="411">
        <f>AB241-Z241</f>
        <v>-132158.81</v>
      </c>
      <c r="AB241" s="411">
        <f>XII.!$Q242</f>
        <v>0</v>
      </c>
    </row>
    <row r="242" spans="1:28" ht="14.4" customHeight="1" x14ac:dyDescent="0.3">
      <c r="A242" s="253"/>
      <c r="B242" s="255"/>
      <c r="C242" s="257"/>
      <c r="D242" s="417"/>
      <c r="E242" s="413"/>
      <c r="F242" s="419"/>
      <c r="G242" s="411"/>
      <c r="H242" s="411"/>
      <c r="I242" s="411"/>
      <c r="J242" s="411"/>
      <c r="K242" s="411"/>
      <c r="L242" s="411"/>
      <c r="M242" s="411"/>
      <c r="N242" s="411"/>
      <c r="O242" s="411"/>
      <c r="P242" s="411"/>
      <c r="Q242" s="411"/>
      <c r="R242" s="411"/>
      <c r="S242" s="411"/>
      <c r="T242" s="411"/>
      <c r="U242" s="411"/>
      <c r="V242" s="411"/>
      <c r="W242" s="411"/>
      <c r="X242" s="411"/>
      <c r="Y242" s="411"/>
      <c r="Z242" s="411"/>
      <c r="AA242" s="411"/>
      <c r="AB242" s="411"/>
    </row>
    <row r="243" spans="1:28" ht="15" customHeight="1" x14ac:dyDescent="0.3">
      <c r="A243" s="253" t="str">
        <f>I.!A243</f>
        <v>12.5</v>
      </c>
      <c r="B243" s="255"/>
      <c r="C243" s="257" t="str">
        <f>I.!C243</f>
        <v>Organizovanie spoločného stravovania</v>
      </c>
      <c r="D243" s="417">
        <f>XII.!Q243</f>
        <v>15000</v>
      </c>
      <c r="E243" s="413">
        <f>I.!Q243</f>
        <v>13000</v>
      </c>
      <c r="F243" s="419">
        <f>I.!$Q244</f>
        <v>1246.05</v>
      </c>
      <c r="G243" s="411">
        <f>H243-F243</f>
        <v>1202.3700000000001</v>
      </c>
      <c r="H243" s="411">
        <f>II.!$Q244</f>
        <v>2448.42</v>
      </c>
      <c r="I243" s="411">
        <f>J243-H243</f>
        <v>1241.7599999999998</v>
      </c>
      <c r="J243" s="411">
        <f>III.!$Q244</f>
        <v>3690.18</v>
      </c>
      <c r="K243" s="411">
        <f>L243-J243</f>
        <v>1463.6700000000005</v>
      </c>
      <c r="L243" s="411">
        <f>IV.!$Q244</f>
        <v>5153.8500000000004</v>
      </c>
      <c r="M243" s="411">
        <f>N243-L243</f>
        <v>1049.4899999999998</v>
      </c>
      <c r="N243" s="411">
        <f>V.!$Q244</f>
        <v>6203.34</v>
      </c>
      <c r="O243" s="411">
        <f>P243-N243</f>
        <v>1297.92</v>
      </c>
      <c r="P243" s="411">
        <f>VI.!$Q244</f>
        <v>7501.26</v>
      </c>
      <c r="Q243" s="411">
        <f>R243-P243</f>
        <v>1271.7899999999991</v>
      </c>
      <c r="R243" s="411">
        <f>VII.!$Q244</f>
        <v>8773.0499999999993</v>
      </c>
      <c r="S243" s="411">
        <f>T243-R243</f>
        <v>1046.7600000000002</v>
      </c>
      <c r="T243" s="411">
        <f>VIII.!$Q244</f>
        <v>9819.81</v>
      </c>
      <c r="U243" s="411">
        <f>V243-T243</f>
        <v>1201.9800000000014</v>
      </c>
      <c r="V243" s="411">
        <f>IX.!$Q244</f>
        <v>11021.79</v>
      </c>
      <c r="W243" s="411">
        <f>X243-V243</f>
        <v>1087.3199999999997</v>
      </c>
      <c r="X243" s="411">
        <f>X.!$Q244</f>
        <v>12109.11</v>
      </c>
      <c r="Y243" s="411">
        <f>Z243-X243</f>
        <v>2503.0199999999986</v>
      </c>
      <c r="Z243" s="411">
        <f>XI.!$Q244</f>
        <v>14612.13</v>
      </c>
      <c r="AA243" s="411">
        <f>AB243-Z243</f>
        <v>-14612.13</v>
      </c>
      <c r="AB243" s="411">
        <f>XII.!$Q244</f>
        <v>0</v>
      </c>
    </row>
    <row r="244" spans="1:28" ht="14.4" customHeight="1" x14ac:dyDescent="0.3">
      <c r="A244" s="253"/>
      <c r="B244" s="255"/>
      <c r="C244" s="257"/>
      <c r="D244" s="417"/>
      <c r="E244" s="413"/>
      <c r="F244" s="419"/>
      <c r="G244" s="411"/>
      <c r="H244" s="411"/>
      <c r="I244" s="411"/>
      <c r="J244" s="411"/>
      <c r="K244" s="411"/>
      <c r="L244" s="411"/>
      <c r="M244" s="411"/>
      <c r="N244" s="411"/>
      <c r="O244" s="411"/>
      <c r="P244" s="411"/>
      <c r="Q244" s="411"/>
      <c r="R244" s="411"/>
      <c r="S244" s="411"/>
      <c r="T244" s="411"/>
      <c r="U244" s="411"/>
      <c r="V244" s="411"/>
      <c r="W244" s="411"/>
      <c r="X244" s="411"/>
      <c r="Y244" s="411"/>
      <c r="Z244" s="411"/>
      <c r="AA244" s="411"/>
      <c r="AB244" s="411"/>
    </row>
    <row r="245" spans="1:28" x14ac:dyDescent="0.3">
      <c r="A245" s="253" t="str">
        <f>I.!A245</f>
        <v>12.6</v>
      </c>
      <c r="B245" s="255"/>
      <c r="C245" s="257" t="str">
        <f>I.!C245</f>
        <v>Kluby dôchodcov</v>
      </c>
      <c r="D245" s="417">
        <f>XII.!Q245</f>
        <v>7173</v>
      </c>
      <c r="E245" s="413">
        <f>I.!Q245</f>
        <v>7173</v>
      </c>
      <c r="F245" s="419">
        <f>I.!$Q246</f>
        <v>597.05999999999995</v>
      </c>
      <c r="G245" s="411">
        <f>H245-F245</f>
        <v>255.33000000000004</v>
      </c>
      <c r="H245" s="411">
        <f>II.!$Q246</f>
        <v>852.39</v>
      </c>
      <c r="I245" s="411">
        <f>J245-H245</f>
        <v>213.75000000000011</v>
      </c>
      <c r="J245" s="411">
        <f>III.!$Q246</f>
        <v>1066.1400000000001</v>
      </c>
      <c r="K245" s="411">
        <f>L245-J245</f>
        <v>543.76</v>
      </c>
      <c r="L245" s="411">
        <f>IV.!$Q246</f>
        <v>1609.9</v>
      </c>
      <c r="M245" s="411">
        <f>N245-L245</f>
        <v>758.29</v>
      </c>
      <c r="N245" s="411">
        <f>V.!$Q246</f>
        <v>2368.19</v>
      </c>
      <c r="O245" s="411">
        <f>P245-N245</f>
        <v>289.86000000000013</v>
      </c>
      <c r="P245" s="411">
        <f>VI.!$Q246</f>
        <v>2658.05</v>
      </c>
      <c r="Q245" s="411">
        <f>R245-P245</f>
        <v>97.659999999999854</v>
      </c>
      <c r="R245" s="411">
        <f>VII.!$Q246</f>
        <v>2755.71</v>
      </c>
      <c r="S245" s="411">
        <f>T245-R245</f>
        <v>174.44000000000005</v>
      </c>
      <c r="T245" s="411">
        <f>VIII.!$Q246</f>
        <v>2930.15</v>
      </c>
      <c r="U245" s="411">
        <f>V245-T245</f>
        <v>642.02</v>
      </c>
      <c r="V245" s="411">
        <f>IX.!$Q246</f>
        <v>3572.17</v>
      </c>
      <c r="W245" s="411">
        <f>X245-V245</f>
        <v>461.02999999999975</v>
      </c>
      <c r="X245" s="411">
        <f>X.!$Q246</f>
        <v>4033.2</v>
      </c>
      <c r="Y245" s="411">
        <f>Z245-X245</f>
        <v>619.21</v>
      </c>
      <c r="Z245" s="411">
        <f>XI.!$Q246</f>
        <v>4652.41</v>
      </c>
      <c r="AA245" s="411">
        <f>AB245-Z245</f>
        <v>-4652.41</v>
      </c>
      <c r="AB245" s="411">
        <f>XII.!$Q246</f>
        <v>0</v>
      </c>
    </row>
    <row r="246" spans="1:28" ht="14.4" customHeight="1" x14ac:dyDescent="0.3">
      <c r="A246" s="253"/>
      <c r="B246" s="255"/>
      <c r="C246" s="257"/>
      <c r="D246" s="417"/>
      <c r="E246" s="413"/>
      <c r="F246" s="419"/>
      <c r="G246" s="411"/>
      <c r="H246" s="411"/>
      <c r="I246" s="411"/>
      <c r="J246" s="411"/>
      <c r="K246" s="411"/>
      <c r="L246" s="411"/>
      <c r="M246" s="411"/>
      <c r="N246" s="411"/>
      <c r="O246" s="411"/>
      <c r="P246" s="411"/>
      <c r="Q246" s="411"/>
      <c r="R246" s="411"/>
      <c r="S246" s="411"/>
      <c r="T246" s="411"/>
      <c r="U246" s="411"/>
      <c r="V246" s="411"/>
      <c r="W246" s="411"/>
      <c r="X246" s="411"/>
      <c r="Y246" s="411"/>
      <c r="Z246" s="411"/>
      <c r="AA246" s="411"/>
      <c r="AB246" s="411"/>
    </row>
    <row r="247" spans="1:28" ht="15" customHeight="1" x14ac:dyDescent="0.3">
      <c r="A247" s="253" t="str">
        <f>I.!A247</f>
        <v>12.7</v>
      </c>
      <c r="B247" s="255"/>
      <c r="C247" s="257" t="str">
        <f>I.!C247</f>
        <v>Osobitný príjemca - dávky v hmotnej núdzi</v>
      </c>
      <c r="D247" s="417">
        <f>XII.!Q247</f>
        <v>570</v>
      </c>
      <c r="E247" s="413">
        <f>I.!Q247</f>
        <v>570</v>
      </c>
      <c r="F247" s="419">
        <f>I.!$Q248</f>
        <v>23.52</v>
      </c>
      <c r="G247" s="411">
        <f>H247-F247</f>
        <v>23.52</v>
      </c>
      <c r="H247" s="411">
        <f>II.!$Q248</f>
        <v>47.04</v>
      </c>
      <c r="I247" s="411">
        <f>J247-H247</f>
        <v>94.080000000000013</v>
      </c>
      <c r="J247" s="411">
        <f>III.!$Q248</f>
        <v>141.12</v>
      </c>
      <c r="K247" s="411">
        <f>L247-J247</f>
        <v>0</v>
      </c>
      <c r="L247" s="411">
        <f>IV.!$Q248</f>
        <v>141.12</v>
      </c>
      <c r="M247" s="411">
        <f>N247-L247</f>
        <v>47.039999999999992</v>
      </c>
      <c r="N247" s="411">
        <f>V.!$Q248</f>
        <v>188.16</v>
      </c>
      <c r="O247" s="411">
        <f>P247-N247</f>
        <v>94.080000000000013</v>
      </c>
      <c r="P247" s="411">
        <f>VI.!$Q248</f>
        <v>282.24</v>
      </c>
      <c r="Q247" s="411">
        <f>R247-P247</f>
        <v>23.519999999999982</v>
      </c>
      <c r="R247" s="411">
        <f>VII.!$Q248</f>
        <v>305.76</v>
      </c>
      <c r="S247" s="411">
        <f>T247-R247</f>
        <v>70.56</v>
      </c>
      <c r="T247" s="411">
        <f>VIII.!$Q248</f>
        <v>376.32</v>
      </c>
      <c r="U247" s="411">
        <f>V247-T247</f>
        <v>23.519999999999982</v>
      </c>
      <c r="V247" s="411">
        <f>IX.!$Q248</f>
        <v>399.84</v>
      </c>
      <c r="W247" s="411">
        <f>X247-V247</f>
        <v>0</v>
      </c>
      <c r="X247" s="411">
        <f>X.!$Q248</f>
        <v>399.84</v>
      </c>
      <c r="Y247" s="411">
        <f>Z247-X247</f>
        <v>0</v>
      </c>
      <c r="Z247" s="411">
        <f>XI.!$Q248</f>
        <v>399.84</v>
      </c>
      <c r="AA247" s="411">
        <f>AB247-Z247</f>
        <v>-399.84</v>
      </c>
      <c r="AB247" s="411">
        <f>XII.!$Q248</f>
        <v>0</v>
      </c>
    </row>
    <row r="248" spans="1:28" ht="14.4" customHeight="1" x14ac:dyDescent="0.3">
      <c r="A248" s="253"/>
      <c r="B248" s="255"/>
      <c r="C248" s="257"/>
      <c r="D248" s="417"/>
      <c r="E248" s="413"/>
      <c r="F248" s="419"/>
      <c r="G248" s="411"/>
      <c r="H248" s="411"/>
      <c r="I248" s="411"/>
      <c r="J248" s="411"/>
      <c r="K248" s="411"/>
      <c r="L248" s="411"/>
      <c r="M248" s="411"/>
      <c r="N248" s="411"/>
      <c r="O248" s="411"/>
      <c r="P248" s="411"/>
      <c r="Q248" s="411"/>
      <c r="R248" s="411"/>
      <c r="S248" s="411"/>
      <c r="T248" s="411"/>
      <c r="U248" s="411"/>
      <c r="V248" s="411"/>
      <c r="W248" s="411"/>
      <c r="X248" s="411"/>
      <c r="Y248" s="411"/>
      <c r="Z248" s="411"/>
      <c r="AA248" s="411"/>
      <c r="AB248" s="411"/>
    </row>
    <row r="249" spans="1:28" ht="15" customHeight="1" x14ac:dyDescent="0.3">
      <c r="A249" s="253" t="str">
        <f>I.!A249</f>
        <v>12.8</v>
      </c>
      <c r="B249" s="255"/>
      <c r="C249" s="257" t="str">
        <f>I.!C249</f>
        <v>Dotácia na žiakov základnej, špeciálnej základnej a mat. školy</v>
      </c>
      <c r="D249" s="417">
        <f>XII.!Q249</f>
        <v>70</v>
      </c>
      <c r="E249" s="413">
        <f>I.!Q249</f>
        <v>70</v>
      </c>
      <c r="F249" s="419">
        <f>I.!$Q250</f>
        <v>0</v>
      </c>
      <c r="G249" s="411">
        <f>H249-F249</f>
        <v>0</v>
      </c>
      <c r="H249" s="411">
        <f>II.!$Q250</f>
        <v>0</v>
      </c>
      <c r="I249" s="411">
        <f>J249-H249</f>
        <v>59.6</v>
      </c>
      <c r="J249" s="411">
        <f>III.!$Q250</f>
        <v>59.6</v>
      </c>
      <c r="K249" s="411">
        <f>L249-J249</f>
        <v>-9</v>
      </c>
      <c r="L249" s="411">
        <f>IV.!$Q250</f>
        <v>50.6</v>
      </c>
      <c r="M249" s="411">
        <f>N249-L249</f>
        <v>-18</v>
      </c>
      <c r="N249" s="411">
        <f>V.!$Q250</f>
        <v>32.6</v>
      </c>
      <c r="O249" s="411">
        <f>P249-N249</f>
        <v>0</v>
      </c>
      <c r="P249" s="411">
        <f>VI.!$Q250</f>
        <v>32.6</v>
      </c>
      <c r="Q249" s="411">
        <f>R249-P249</f>
        <v>0</v>
      </c>
      <c r="R249" s="411">
        <f>VII.!$Q250</f>
        <v>32.6</v>
      </c>
      <c r="S249" s="411">
        <f>T249-R249</f>
        <v>0</v>
      </c>
      <c r="T249" s="411">
        <f>VIII.!$Q250</f>
        <v>32.6</v>
      </c>
      <c r="U249" s="411">
        <f>V249-T249</f>
        <v>0</v>
      </c>
      <c r="V249" s="411">
        <f>IX.!$Q250</f>
        <v>32.6</v>
      </c>
      <c r="W249" s="411">
        <f>X249-V249</f>
        <v>0</v>
      </c>
      <c r="X249" s="411">
        <f>X.!$Q250</f>
        <v>32.6</v>
      </c>
      <c r="Y249" s="411">
        <f>Z249-X249</f>
        <v>0</v>
      </c>
      <c r="Z249" s="411">
        <f>XI.!$Q250</f>
        <v>32.6</v>
      </c>
      <c r="AA249" s="411">
        <f>AB249-Z249</f>
        <v>-32.6</v>
      </c>
      <c r="AB249" s="411">
        <f>XII.!$Q250</f>
        <v>0</v>
      </c>
    </row>
    <row r="250" spans="1:28" ht="14.4" customHeight="1" x14ac:dyDescent="0.3">
      <c r="A250" s="253"/>
      <c r="B250" s="255"/>
      <c r="C250" s="257"/>
      <c r="D250" s="417"/>
      <c r="E250" s="413"/>
      <c r="F250" s="419"/>
      <c r="G250" s="411"/>
      <c r="H250" s="411"/>
      <c r="I250" s="411"/>
      <c r="J250" s="411"/>
      <c r="K250" s="411"/>
      <c r="L250" s="411"/>
      <c r="M250" s="411"/>
      <c r="N250" s="411"/>
      <c r="O250" s="411"/>
      <c r="P250" s="411"/>
      <c r="Q250" s="411"/>
      <c r="R250" s="411"/>
      <c r="S250" s="411"/>
      <c r="T250" s="411"/>
      <c r="U250" s="411"/>
      <c r="V250" s="411"/>
      <c r="W250" s="411"/>
      <c r="X250" s="411"/>
      <c r="Y250" s="411"/>
      <c r="Z250" s="411"/>
      <c r="AA250" s="411"/>
      <c r="AB250" s="411"/>
    </row>
    <row r="251" spans="1:28" ht="15" customHeight="1" x14ac:dyDescent="0.3">
      <c r="A251" s="253" t="str">
        <f>I.!A251</f>
        <v>12.9</v>
      </c>
      <c r="B251" s="255"/>
      <c r="C251" s="257" t="str">
        <f>I.!C251</f>
        <v>Príspevok pre novonarodené deti</v>
      </c>
      <c r="D251" s="417">
        <f>XII.!Q251</f>
        <v>4640</v>
      </c>
      <c r="E251" s="413">
        <f>I.!Q251</f>
        <v>6640</v>
      </c>
      <c r="F251" s="419">
        <f>I.!$Q252</f>
        <v>166</v>
      </c>
      <c r="G251" s="411">
        <f>H251-F251</f>
        <v>332</v>
      </c>
      <c r="H251" s="411">
        <f>II.!$Q252</f>
        <v>498</v>
      </c>
      <c r="I251" s="411">
        <f>J251-H251</f>
        <v>166</v>
      </c>
      <c r="J251" s="411">
        <f>III.!$Q252</f>
        <v>664</v>
      </c>
      <c r="K251" s="411">
        <f>L251-J251</f>
        <v>0</v>
      </c>
      <c r="L251" s="411">
        <f>IV.!$Q252</f>
        <v>664</v>
      </c>
      <c r="M251" s="411">
        <f>N251-L251</f>
        <v>166</v>
      </c>
      <c r="N251" s="411">
        <f>V.!$Q252</f>
        <v>830</v>
      </c>
      <c r="O251" s="411">
        <f>P251-N251</f>
        <v>166</v>
      </c>
      <c r="P251" s="411">
        <f>VI.!$Q252</f>
        <v>996</v>
      </c>
      <c r="Q251" s="411">
        <f>R251-P251</f>
        <v>0</v>
      </c>
      <c r="R251" s="411">
        <f>VII.!$Q252</f>
        <v>996</v>
      </c>
      <c r="S251" s="411">
        <f>T251-R251</f>
        <v>498</v>
      </c>
      <c r="T251" s="411">
        <f>VIII.!$Q252</f>
        <v>1494</v>
      </c>
      <c r="U251" s="411">
        <f>V251-T251</f>
        <v>498</v>
      </c>
      <c r="V251" s="411">
        <f>IX.!$Q252</f>
        <v>1992</v>
      </c>
      <c r="W251" s="411">
        <f>X251-V251</f>
        <v>498</v>
      </c>
      <c r="X251" s="411">
        <f>X.!$Q252</f>
        <v>2490</v>
      </c>
      <c r="Y251" s="411">
        <f>Z251-X251</f>
        <v>332</v>
      </c>
      <c r="Z251" s="411">
        <f>XI.!$Q252</f>
        <v>2822</v>
      </c>
      <c r="AA251" s="411">
        <f>AB251-Z251</f>
        <v>-2822</v>
      </c>
      <c r="AB251" s="411">
        <f>XII.!$Q252</f>
        <v>0</v>
      </c>
    </row>
    <row r="252" spans="1:28" ht="14.4" customHeight="1" x14ac:dyDescent="0.3">
      <c r="A252" s="253"/>
      <c r="B252" s="255"/>
      <c r="C252" s="257"/>
      <c r="D252" s="417"/>
      <c r="E252" s="413"/>
      <c r="F252" s="419"/>
      <c r="G252" s="411"/>
      <c r="H252" s="411"/>
      <c r="I252" s="411"/>
      <c r="J252" s="411"/>
      <c r="K252" s="411"/>
      <c r="L252" s="411"/>
      <c r="M252" s="411"/>
      <c r="N252" s="411"/>
      <c r="O252" s="411"/>
      <c r="P252" s="411"/>
      <c r="Q252" s="411"/>
      <c r="R252" s="411"/>
      <c r="S252" s="411"/>
      <c r="T252" s="411"/>
      <c r="U252" s="411"/>
      <c r="V252" s="411"/>
      <c r="W252" s="411"/>
      <c r="X252" s="411"/>
      <c r="Y252" s="411"/>
      <c r="Z252" s="411"/>
      <c r="AA252" s="411"/>
      <c r="AB252" s="411"/>
    </row>
    <row r="253" spans="1:28" x14ac:dyDescent="0.3">
      <c r="A253" s="253" t="str">
        <f>I.!A253</f>
        <v>12.11</v>
      </c>
      <c r="B253" s="255"/>
      <c r="C253" s="257" t="str">
        <f>I.!C253</f>
        <v>Sociálny taxík</v>
      </c>
      <c r="D253" s="417">
        <f>XII.!Q253</f>
        <v>2700</v>
      </c>
      <c r="E253" s="413">
        <f>I.!Q253</f>
        <v>3000</v>
      </c>
      <c r="F253" s="419">
        <f>I.!$Q254</f>
        <v>0</v>
      </c>
      <c r="G253" s="411">
        <f>H253-F253</f>
        <v>0</v>
      </c>
      <c r="H253" s="411">
        <f>II.!$Q254</f>
        <v>0</v>
      </c>
      <c r="I253" s="411">
        <f>J253-H253</f>
        <v>0</v>
      </c>
      <c r="J253" s="411">
        <f>III.!$Q254</f>
        <v>0</v>
      </c>
      <c r="K253" s="411">
        <f>L253-J253</f>
        <v>0</v>
      </c>
      <c r="L253" s="411">
        <f>IV.!$Q254</f>
        <v>0</v>
      </c>
      <c r="M253" s="411">
        <f>N253-L253</f>
        <v>0</v>
      </c>
      <c r="N253" s="411">
        <f>V.!$Q254</f>
        <v>0</v>
      </c>
      <c r="O253" s="411">
        <f>P253-N253</f>
        <v>40.4</v>
      </c>
      <c r="P253" s="411">
        <f>VI.!$Q254</f>
        <v>40.4</v>
      </c>
      <c r="Q253" s="411">
        <f>R253-P253</f>
        <v>28.000000000000007</v>
      </c>
      <c r="R253" s="411">
        <f>VII.!$Q254</f>
        <v>68.400000000000006</v>
      </c>
      <c r="S253" s="411">
        <f>T253-R253</f>
        <v>25.599999999999994</v>
      </c>
      <c r="T253" s="411">
        <f>VIII.!$Q254</f>
        <v>94</v>
      </c>
      <c r="U253" s="411">
        <f>V253-T253</f>
        <v>46.800000000000011</v>
      </c>
      <c r="V253" s="411">
        <f>IX.!$Q254</f>
        <v>140.80000000000001</v>
      </c>
      <c r="W253" s="411">
        <f>X253-V253</f>
        <v>0</v>
      </c>
      <c r="X253" s="411">
        <f>X.!$Q254</f>
        <v>140.80000000000001</v>
      </c>
      <c r="Y253" s="411">
        <f>Z253-X253</f>
        <v>58</v>
      </c>
      <c r="Z253" s="411">
        <f>XI.!$Q254</f>
        <v>198.8</v>
      </c>
      <c r="AA253" s="411">
        <f>AB253-Z253</f>
        <v>-198.8</v>
      </c>
      <c r="AB253" s="411">
        <f>XII.!$Q254</f>
        <v>0</v>
      </c>
    </row>
    <row r="254" spans="1:28" ht="14.4" thickBot="1" x14ac:dyDescent="0.35">
      <c r="A254" s="254"/>
      <c r="B254" s="256"/>
      <c r="C254" s="258"/>
      <c r="D254" s="418"/>
      <c r="E254" s="414"/>
      <c r="F254" s="420"/>
      <c r="G254" s="412"/>
      <c r="H254" s="412"/>
      <c r="I254" s="412"/>
      <c r="J254" s="412"/>
      <c r="K254" s="412"/>
      <c r="L254" s="412"/>
      <c r="M254" s="412"/>
      <c r="N254" s="412"/>
      <c r="O254" s="412"/>
      <c r="P254" s="412"/>
      <c r="Q254" s="412"/>
      <c r="R254" s="412"/>
      <c r="S254" s="412"/>
      <c r="T254" s="412"/>
      <c r="U254" s="412"/>
      <c r="V254" s="412"/>
      <c r="W254" s="412"/>
      <c r="X254" s="412"/>
      <c r="Y254" s="412"/>
      <c r="Z254" s="412"/>
      <c r="AA254" s="412"/>
      <c r="AB254" s="412"/>
    </row>
    <row r="255" spans="1:28" s="82" customFormat="1" ht="14.4" thickBot="1" x14ac:dyDescent="0.35">
      <c r="A255" s="69"/>
      <c r="B255" s="69"/>
      <c r="C255" s="47"/>
      <c r="D255" s="79"/>
      <c r="E255" s="79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</row>
    <row r="256" spans="1:28" s="78" customFormat="1" ht="14.4" customHeight="1" x14ac:dyDescent="0.3">
      <c r="A256" s="275" t="str">
        <f>I.!A256</f>
        <v>13.</v>
      </c>
      <c r="B256" s="276">
        <f>I.!B256</f>
        <v>0</v>
      </c>
      <c r="C256" s="265" t="str">
        <f>I.!C256</f>
        <v>Byty a nebytové priestory</v>
      </c>
      <c r="D256" s="435">
        <f>XII.!Q256</f>
        <v>212266</v>
      </c>
      <c r="E256" s="437">
        <f>I.!Q256</f>
        <v>183224</v>
      </c>
      <c r="F256" s="441">
        <f>I.!$Q257</f>
        <v>12102.18</v>
      </c>
      <c r="G256" s="431">
        <f>H256-F256</f>
        <v>13048.95</v>
      </c>
      <c r="H256" s="431">
        <f>II.!$Q257</f>
        <v>25151.13</v>
      </c>
      <c r="I256" s="431">
        <f>J256-H256</f>
        <v>9463.2899999999972</v>
      </c>
      <c r="J256" s="431">
        <f>III.!$Q257</f>
        <v>34614.42</v>
      </c>
      <c r="K256" s="431">
        <f>L256-J256</f>
        <v>11791.79</v>
      </c>
      <c r="L256" s="431">
        <f>IV.!$Q257</f>
        <v>46406.21</v>
      </c>
      <c r="M256" s="431">
        <f>N256-L256</f>
        <v>16167.199999999997</v>
      </c>
      <c r="N256" s="431">
        <f>V.!$Q257</f>
        <v>62573.409999999996</v>
      </c>
      <c r="O256" s="431">
        <f>P256-N256</f>
        <v>12542.870000000003</v>
      </c>
      <c r="P256" s="431">
        <f>VI.!$Q257</f>
        <v>75116.28</v>
      </c>
      <c r="Q256" s="431">
        <f>R256-P256</f>
        <v>11667.489999999991</v>
      </c>
      <c r="R256" s="431">
        <f>VII.!$Q257</f>
        <v>86783.76999999999</v>
      </c>
      <c r="S256" s="431">
        <f>T256-R256</f>
        <v>17292.090000000026</v>
      </c>
      <c r="T256" s="431">
        <f>VIII.!$Q257</f>
        <v>104075.86000000002</v>
      </c>
      <c r="U256" s="431">
        <f>V256-T256</f>
        <v>12930.799999999988</v>
      </c>
      <c r="V256" s="431">
        <f>IX.!$Q257</f>
        <v>117006.66</v>
      </c>
      <c r="W256" s="431">
        <f>X256-V256</f>
        <v>14656.020000000019</v>
      </c>
      <c r="X256" s="431">
        <f>X.!$Q257</f>
        <v>131662.68000000002</v>
      </c>
      <c r="Y256" s="431">
        <f>Z256-X256</f>
        <v>45406.579999999987</v>
      </c>
      <c r="Z256" s="431">
        <f>XI.!$Q257</f>
        <v>177069.26</v>
      </c>
      <c r="AA256" s="431">
        <f>AB256-Z256</f>
        <v>-177069.26</v>
      </c>
      <c r="AB256" s="431">
        <f>XII.!$Q257</f>
        <v>0</v>
      </c>
    </row>
    <row r="257" spans="1:29" s="78" customFormat="1" ht="15.75" customHeight="1" thickBot="1" x14ac:dyDescent="0.35">
      <c r="A257" s="277"/>
      <c r="B257" s="278"/>
      <c r="C257" s="266"/>
      <c r="D257" s="436"/>
      <c r="E257" s="438"/>
      <c r="F257" s="442"/>
      <c r="G257" s="432"/>
      <c r="H257" s="432"/>
      <c r="I257" s="432"/>
      <c r="J257" s="432"/>
      <c r="K257" s="432"/>
      <c r="L257" s="432"/>
      <c r="M257" s="432"/>
      <c r="N257" s="432"/>
      <c r="O257" s="432"/>
      <c r="P257" s="432"/>
      <c r="Q257" s="432"/>
      <c r="R257" s="432"/>
      <c r="S257" s="432"/>
      <c r="T257" s="432"/>
      <c r="U257" s="432"/>
      <c r="V257" s="432"/>
      <c r="W257" s="432"/>
      <c r="X257" s="432"/>
      <c r="Y257" s="432"/>
      <c r="Z257" s="432"/>
      <c r="AA257" s="432"/>
      <c r="AB257" s="432"/>
    </row>
    <row r="258" spans="1:29" ht="14.4" customHeight="1" x14ac:dyDescent="0.3">
      <c r="A258" s="248" t="str">
        <f>I.!A258</f>
        <v>13.1</v>
      </c>
      <c r="B258" s="250"/>
      <c r="C258" s="252" t="str">
        <f>I.!C258</f>
        <v>Bytová problematika</v>
      </c>
      <c r="D258" s="426">
        <f>XII.!Q258</f>
        <v>0</v>
      </c>
      <c r="E258" s="433">
        <f>I.!Q258</f>
        <v>0</v>
      </c>
      <c r="F258" s="434">
        <f>I.!$Q259</f>
        <v>0</v>
      </c>
      <c r="G258" s="422">
        <f>H258-F258</f>
        <v>0</v>
      </c>
      <c r="H258" s="422">
        <f>II.!$Q259</f>
        <v>0</v>
      </c>
      <c r="I258" s="422">
        <f>J258-H258</f>
        <v>0</v>
      </c>
      <c r="J258" s="422">
        <f>III.!$Q259</f>
        <v>0</v>
      </c>
      <c r="K258" s="422">
        <f>L258-J258</f>
        <v>0</v>
      </c>
      <c r="L258" s="422">
        <f>IV.!$Q259</f>
        <v>0</v>
      </c>
      <c r="M258" s="422">
        <f>N258-L258</f>
        <v>0</v>
      </c>
      <c r="N258" s="422">
        <f>V.!$Q259</f>
        <v>0</v>
      </c>
      <c r="O258" s="422">
        <f>P258-N258</f>
        <v>0</v>
      </c>
      <c r="P258" s="422">
        <f>VI.!$Q259</f>
        <v>0</v>
      </c>
      <c r="Q258" s="422">
        <f>R258-P258</f>
        <v>0</v>
      </c>
      <c r="R258" s="422">
        <f>VII.!$Q259</f>
        <v>0</v>
      </c>
      <c r="S258" s="422">
        <f>T258-R258</f>
        <v>0</v>
      </c>
      <c r="T258" s="422">
        <f>VIII.!$Q259</f>
        <v>0</v>
      </c>
      <c r="U258" s="422">
        <f>V258-T258</f>
        <v>0</v>
      </c>
      <c r="V258" s="422">
        <f>IX.!$Q259</f>
        <v>0</v>
      </c>
      <c r="W258" s="422">
        <f>X258-V258</f>
        <v>0</v>
      </c>
      <c r="X258" s="422">
        <f>X.!$Q259</f>
        <v>0</v>
      </c>
      <c r="Y258" s="422">
        <f>Z258-X258</f>
        <v>0</v>
      </c>
      <c r="Z258" s="422">
        <f>XI.!$Q259</f>
        <v>0</v>
      </c>
      <c r="AA258" s="422">
        <f>AB258-Z258</f>
        <v>0</v>
      </c>
      <c r="AB258" s="422">
        <f>XII.!$Q259</f>
        <v>0</v>
      </c>
    </row>
    <row r="259" spans="1:29" x14ac:dyDescent="0.3">
      <c r="A259" s="253"/>
      <c r="B259" s="255"/>
      <c r="C259" s="257"/>
      <c r="D259" s="417"/>
      <c r="E259" s="413"/>
      <c r="F259" s="419"/>
      <c r="G259" s="411"/>
      <c r="H259" s="411"/>
      <c r="I259" s="411"/>
      <c r="J259" s="411"/>
      <c r="K259" s="411"/>
      <c r="L259" s="411"/>
      <c r="M259" s="411"/>
      <c r="N259" s="411"/>
      <c r="O259" s="411"/>
      <c r="P259" s="411"/>
      <c r="Q259" s="411"/>
      <c r="R259" s="411"/>
      <c r="S259" s="411"/>
      <c r="T259" s="411"/>
      <c r="U259" s="411"/>
      <c r="V259" s="411"/>
      <c r="W259" s="411"/>
      <c r="X259" s="411"/>
      <c r="Y259" s="411"/>
      <c r="Z259" s="411"/>
      <c r="AA259" s="411"/>
      <c r="AB259" s="411"/>
    </row>
    <row r="260" spans="1:29" x14ac:dyDescent="0.3">
      <c r="A260" s="253" t="str">
        <f>I.!A260</f>
        <v>13.2</v>
      </c>
      <c r="B260" s="255"/>
      <c r="C260" s="257" t="str">
        <f>I.!C260</f>
        <v>Správa a evidencia bytov a nebytových priestorov</v>
      </c>
      <c r="D260" s="417">
        <f>XII.!Q260</f>
        <v>100800</v>
      </c>
      <c r="E260" s="413">
        <f>I.!Q260</f>
        <v>73079</v>
      </c>
      <c r="F260" s="419">
        <f>I.!$Q261</f>
        <v>4598.1099999999997</v>
      </c>
      <c r="G260" s="411">
        <f>H260-F260</f>
        <v>5589.420000000001</v>
      </c>
      <c r="H260" s="411">
        <f>II.!$Q261</f>
        <v>10187.530000000001</v>
      </c>
      <c r="I260" s="411">
        <f>J260-H260</f>
        <v>2002.6999999999989</v>
      </c>
      <c r="J260" s="411">
        <f>III.!$Q261</f>
        <v>12190.23</v>
      </c>
      <c r="K260" s="411">
        <f>L260-J260</f>
        <v>4336.68</v>
      </c>
      <c r="L260" s="411">
        <f>IV.!$Q261</f>
        <v>16526.91</v>
      </c>
      <c r="M260" s="411">
        <f>N260-L260</f>
        <v>8215.75</v>
      </c>
      <c r="N260" s="411">
        <f>V.!$Q261</f>
        <v>24742.66</v>
      </c>
      <c r="O260" s="411">
        <f>P260-N260</f>
        <v>5095.5999999999985</v>
      </c>
      <c r="P260" s="411">
        <f>VI.!$Q261</f>
        <v>29838.26</v>
      </c>
      <c r="Q260" s="411">
        <f>R260-P260</f>
        <v>4223.0799999999981</v>
      </c>
      <c r="R260" s="411">
        <f>VII.!$Q261</f>
        <v>34061.339999999997</v>
      </c>
      <c r="S260" s="411">
        <f>T260-R260</f>
        <v>9851.7400000000052</v>
      </c>
      <c r="T260" s="411">
        <f>VIII.!$Q261</f>
        <v>43913.08</v>
      </c>
      <c r="U260" s="411">
        <f>V260-T260</f>
        <v>5495.2799999999988</v>
      </c>
      <c r="V260" s="411">
        <f>IX.!$Q261</f>
        <v>49408.36</v>
      </c>
      <c r="W260" s="411">
        <f>X260-V260</f>
        <v>7223.760000000002</v>
      </c>
      <c r="X260" s="411">
        <f>X.!$Q261</f>
        <v>56632.12</v>
      </c>
      <c r="Y260" s="411">
        <f>Z260-X260</f>
        <v>26950.879999999997</v>
      </c>
      <c r="Z260" s="411">
        <f>XI.!$Q261</f>
        <v>83583</v>
      </c>
      <c r="AA260" s="411">
        <f>AB260-Z260</f>
        <v>-83583</v>
      </c>
      <c r="AB260" s="411">
        <f>XII.!$Q261</f>
        <v>0</v>
      </c>
    </row>
    <row r="261" spans="1:29" x14ac:dyDescent="0.3">
      <c r="A261" s="253"/>
      <c r="B261" s="255"/>
      <c r="C261" s="257"/>
      <c r="D261" s="417"/>
      <c r="E261" s="413"/>
      <c r="F261" s="419"/>
      <c r="G261" s="411"/>
      <c r="H261" s="411"/>
      <c r="I261" s="411"/>
      <c r="J261" s="411"/>
      <c r="K261" s="411"/>
      <c r="L261" s="411"/>
      <c r="M261" s="411"/>
      <c r="N261" s="411"/>
      <c r="O261" s="411"/>
      <c r="P261" s="411"/>
      <c r="Q261" s="411"/>
      <c r="R261" s="411"/>
      <c r="S261" s="411"/>
      <c r="T261" s="411"/>
      <c r="U261" s="411"/>
      <c r="V261" s="411"/>
      <c r="W261" s="411"/>
      <c r="X261" s="411"/>
      <c r="Y261" s="411"/>
      <c r="Z261" s="411"/>
      <c r="AA261" s="411"/>
      <c r="AB261" s="411"/>
    </row>
    <row r="262" spans="1:29" x14ac:dyDescent="0.3">
      <c r="A262" s="253" t="str">
        <f>I.!A262</f>
        <v>13.3</v>
      </c>
      <c r="B262" s="255"/>
      <c r="C262" s="257" t="str">
        <f>I.!C262</f>
        <v>Tepelné hospodárstvo - transakcie verejného dlhu - splácanie úverov</v>
      </c>
      <c r="D262" s="417">
        <f>XII.!Q262</f>
        <v>36070</v>
      </c>
      <c r="E262" s="413">
        <f>I.!Q262</f>
        <v>36249</v>
      </c>
      <c r="F262" s="419">
        <f>I.!$Q263</f>
        <v>2446.06</v>
      </c>
      <c r="G262" s="411">
        <f>H262-F262</f>
        <v>2401.52</v>
      </c>
      <c r="H262" s="411">
        <f>II.!$Q263</f>
        <v>4847.58</v>
      </c>
      <c r="I262" s="411">
        <f>J262-H262</f>
        <v>2402.5800000000008</v>
      </c>
      <c r="J262" s="411">
        <f>III.!$Q263</f>
        <v>7250.1600000000008</v>
      </c>
      <c r="K262" s="411">
        <f>L262-J262</f>
        <v>2397.0999999999995</v>
      </c>
      <c r="L262" s="411">
        <f>IV.!$Q263</f>
        <v>9647.26</v>
      </c>
      <c r="M262" s="411">
        <f>N262-L262</f>
        <v>2394.4799999999996</v>
      </c>
      <c r="N262" s="411">
        <f>V.!$Q263</f>
        <v>12041.74</v>
      </c>
      <c r="O262" s="411">
        <f>P262-N262</f>
        <v>2389.2600000000002</v>
      </c>
      <c r="P262" s="411">
        <f>VI.!$Q263</f>
        <v>14431</v>
      </c>
      <c r="Q262" s="411">
        <f>R262-P262</f>
        <v>2386.4000000000015</v>
      </c>
      <c r="R262" s="411">
        <f>VII.!$Q263</f>
        <v>16817.400000000001</v>
      </c>
      <c r="S262" s="411">
        <f>T262-R262</f>
        <v>2382.34</v>
      </c>
      <c r="T262" s="411">
        <f>VIII.!$Q263</f>
        <v>19199.740000000002</v>
      </c>
      <c r="U262" s="411">
        <f>V262-T262</f>
        <v>2377.5099999999984</v>
      </c>
      <c r="V262" s="411">
        <f>IX.!$Q263</f>
        <v>21577.25</v>
      </c>
      <c r="W262" s="411">
        <f>X262-V262</f>
        <v>2374.25</v>
      </c>
      <c r="X262" s="411">
        <f>X.!$Q263</f>
        <v>23951.5</v>
      </c>
      <c r="Y262" s="411">
        <f>Z262-X262</f>
        <v>2369.6800000000003</v>
      </c>
      <c r="Z262" s="411">
        <f>XI.!$Q263</f>
        <v>26321.18</v>
      </c>
      <c r="AA262" s="411">
        <f>AB262-Z262</f>
        <v>-26321.18</v>
      </c>
      <c r="AB262" s="411">
        <f>XII.!$Q263</f>
        <v>0</v>
      </c>
    </row>
    <row r="263" spans="1:29" ht="14.4" x14ac:dyDescent="0.3">
      <c r="A263" s="253"/>
      <c r="B263" s="255"/>
      <c r="C263" s="257"/>
      <c r="D263" s="417"/>
      <c r="E263" s="413"/>
      <c r="F263" s="419"/>
      <c r="G263" s="411"/>
      <c r="H263" s="411"/>
      <c r="I263" s="411"/>
      <c r="J263" s="411"/>
      <c r="K263" s="411"/>
      <c r="L263" s="411"/>
      <c r="M263" s="411"/>
      <c r="N263" s="411"/>
      <c r="O263" s="411"/>
      <c r="P263" s="411"/>
      <c r="Q263" s="411"/>
      <c r="R263" s="411"/>
      <c r="S263" s="411"/>
      <c r="T263" s="411"/>
      <c r="U263" s="411"/>
      <c r="V263" s="411"/>
      <c r="W263" s="411"/>
      <c r="X263" s="411"/>
      <c r="Y263" s="411"/>
      <c r="Z263" s="411"/>
      <c r="AA263" s="411"/>
      <c r="AB263" s="411"/>
      <c r="AC263" s="72"/>
    </row>
    <row r="264" spans="1:29" ht="14.4" x14ac:dyDescent="0.3">
      <c r="A264" s="253" t="str">
        <f>I.!A264</f>
        <v>13.3</v>
      </c>
      <c r="B264" s="255"/>
      <c r="C264" s="257" t="str">
        <f>I.!C264</f>
        <v>Tepelné hospodárstvo - rekonštrukcia</v>
      </c>
      <c r="D264" s="417">
        <f>XII.!Q264</f>
        <v>6500</v>
      </c>
      <c r="E264" s="413">
        <f>I.!Q264</f>
        <v>5000</v>
      </c>
      <c r="F264" s="419">
        <f>I.!$Q265</f>
        <v>0</v>
      </c>
      <c r="G264" s="411">
        <f>H264-F264</f>
        <v>0</v>
      </c>
      <c r="H264" s="411">
        <f>II.!$Q265</f>
        <v>0</v>
      </c>
      <c r="I264" s="411">
        <f>J264-H264</f>
        <v>0</v>
      </c>
      <c r="J264" s="411">
        <f>III.!$Q265</f>
        <v>0</v>
      </c>
      <c r="K264" s="411">
        <f>L264-J264</f>
        <v>0</v>
      </c>
      <c r="L264" s="411">
        <f>IV.!$Q265</f>
        <v>0</v>
      </c>
      <c r="M264" s="411">
        <f>N264-L264</f>
        <v>498.96</v>
      </c>
      <c r="N264" s="411">
        <f>V.!$Q265</f>
        <v>498.96</v>
      </c>
      <c r="O264" s="411">
        <f>P264-N264</f>
        <v>0</v>
      </c>
      <c r="P264" s="411">
        <f>VI.!$Q265</f>
        <v>498.96</v>
      </c>
      <c r="Q264" s="411">
        <f>R264-P264</f>
        <v>0</v>
      </c>
      <c r="R264" s="411">
        <f>VII.!$Q265</f>
        <v>498.96</v>
      </c>
      <c r="S264" s="411">
        <f>T264-R264</f>
        <v>0</v>
      </c>
      <c r="T264" s="411">
        <f>VIII.!$Q265</f>
        <v>498.96</v>
      </c>
      <c r="U264" s="411">
        <f>V264-T264</f>
        <v>0</v>
      </c>
      <c r="V264" s="411">
        <f>IX.!$Q265</f>
        <v>498.96</v>
      </c>
      <c r="W264" s="411">
        <f>X264-V264</f>
        <v>0</v>
      </c>
      <c r="X264" s="411">
        <f>X.!$Q265</f>
        <v>498.96</v>
      </c>
      <c r="Y264" s="411">
        <f>Z264-X264</f>
        <v>5970</v>
      </c>
      <c r="Z264" s="411">
        <f>XI.!$Q265</f>
        <v>6468.96</v>
      </c>
      <c r="AA264" s="411">
        <f>AB264-Z264</f>
        <v>-6468.96</v>
      </c>
      <c r="AB264" s="411">
        <f>XII.!$Q265</f>
        <v>0</v>
      </c>
      <c r="AC264" s="72"/>
    </row>
    <row r="265" spans="1:29" x14ac:dyDescent="0.3">
      <c r="A265" s="253"/>
      <c r="B265" s="255"/>
      <c r="C265" s="257"/>
      <c r="D265" s="417"/>
      <c r="E265" s="413"/>
      <c r="F265" s="419"/>
      <c r="G265" s="411"/>
      <c r="H265" s="411"/>
      <c r="I265" s="411"/>
      <c r="J265" s="411"/>
      <c r="K265" s="411"/>
      <c r="L265" s="411"/>
      <c r="M265" s="411"/>
      <c r="N265" s="411"/>
      <c r="O265" s="411"/>
      <c r="P265" s="411"/>
      <c r="Q265" s="411"/>
      <c r="R265" s="411"/>
      <c r="S265" s="411"/>
      <c r="T265" s="411"/>
      <c r="U265" s="411"/>
      <c r="V265" s="411"/>
      <c r="W265" s="411"/>
      <c r="X265" s="411"/>
      <c r="Y265" s="411"/>
      <c r="Z265" s="411"/>
      <c r="AA265" s="411"/>
      <c r="AB265" s="411"/>
    </row>
    <row r="266" spans="1:29" x14ac:dyDescent="0.3">
      <c r="A266" s="253" t="str">
        <f>I.!A266</f>
        <v>13.4</v>
      </c>
      <c r="B266" s="255"/>
      <c r="C266" s="257" t="str">
        <f>I.!C266</f>
        <v>Televízny káblový rozvod</v>
      </c>
      <c r="D266" s="417">
        <f>XII.!Q266</f>
        <v>8200</v>
      </c>
      <c r="E266" s="413">
        <f>I.!Q266</f>
        <v>8200</v>
      </c>
      <c r="F266" s="419">
        <f>I.!$Q267</f>
        <v>0</v>
      </c>
      <c r="G266" s="411">
        <f>H266-F266</f>
        <v>0</v>
      </c>
      <c r="H266" s="411">
        <f>II.!$Q267</f>
        <v>0</v>
      </c>
      <c r="I266" s="411">
        <f>J266-H266</f>
        <v>0</v>
      </c>
      <c r="J266" s="411">
        <f>III.!$Q267</f>
        <v>0</v>
      </c>
      <c r="K266" s="411">
        <f>L266-J266</f>
        <v>0</v>
      </c>
      <c r="L266" s="411">
        <f>IV.!$Q267</f>
        <v>0</v>
      </c>
      <c r="M266" s="411">
        <f>N266-L266</f>
        <v>0</v>
      </c>
      <c r="N266" s="411">
        <f>V.!$Q267</f>
        <v>0</v>
      </c>
      <c r="O266" s="411">
        <f>P266-N266</f>
        <v>0</v>
      </c>
      <c r="P266" s="411">
        <f>VI.!$Q267</f>
        <v>0</v>
      </c>
      <c r="Q266" s="411">
        <f>R266-P266</f>
        <v>0</v>
      </c>
      <c r="R266" s="411">
        <f>VII.!$Q267</f>
        <v>0</v>
      </c>
      <c r="S266" s="411">
        <f>T266-R266</f>
        <v>0</v>
      </c>
      <c r="T266" s="411">
        <f>VIII.!$Q267</f>
        <v>0</v>
      </c>
      <c r="U266" s="411">
        <f>V266-T266</f>
        <v>0</v>
      </c>
      <c r="V266" s="411">
        <f>IX.!$Q267</f>
        <v>0</v>
      </c>
      <c r="W266" s="411">
        <f>X266-V266</f>
        <v>0</v>
      </c>
      <c r="X266" s="411">
        <f>X.!$Q267</f>
        <v>0</v>
      </c>
      <c r="Y266" s="411">
        <f>Z266-X266</f>
        <v>0</v>
      </c>
      <c r="Z266" s="411">
        <f>XI.!$Q267</f>
        <v>0</v>
      </c>
      <c r="AA266" s="411">
        <f>AB266-Z266</f>
        <v>0</v>
      </c>
      <c r="AB266" s="411">
        <f>XII.!$Q267</f>
        <v>0</v>
      </c>
    </row>
    <row r="267" spans="1:29" x14ac:dyDescent="0.3">
      <c r="A267" s="253"/>
      <c r="B267" s="255"/>
      <c r="C267" s="257"/>
      <c r="D267" s="417"/>
      <c r="E267" s="413"/>
      <c r="F267" s="419"/>
      <c r="G267" s="411"/>
      <c r="H267" s="411"/>
      <c r="I267" s="411"/>
      <c r="J267" s="411"/>
      <c r="K267" s="411"/>
      <c r="L267" s="411"/>
      <c r="M267" s="411"/>
      <c r="N267" s="411"/>
      <c r="O267" s="411"/>
      <c r="P267" s="411"/>
      <c r="Q267" s="411"/>
      <c r="R267" s="411"/>
      <c r="S267" s="411"/>
      <c r="T267" s="411"/>
      <c r="U267" s="411"/>
      <c r="V267" s="411"/>
      <c r="W267" s="411"/>
      <c r="X267" s="411"/>
      <c r="Y267" s="411"/>
      <c r="Z267" s="411"/>
      <c r="AA267" s="411"/>
      <c r="AB267" s="411"/>
    </row>
    <row r="268" spans="1:29" x14ac:dyDescent="0.3">
      <c r="A268" s="253" t="str">
        <f>I.!A268</f>
        <v>13.5</v>
      </c>
      <c r="B268" s="255"/>
      <c r="C268" s="257" t="str">
        <f>I.!C268</f>
        <v>Výstavba bytov SFRB úroky z úverov</v>
      </c>
      <c r="D268" s="417">
        <f>XII.!Q268</f>
        <v>18596</v>
      </c>
      <c r="E268" s="413">
        <f>I.!Q268</f>
        <v>18596</v>
      </c>
      <c r="F268" s="419">
        <f>I.!$Q269</f>
        <v>1549.69</v>
      </c>
      <c r="G268" s="411">
        <f>H268-F268</f>
        <v>1549.69</v>
      </c>
      <c r="H268" s="411">
        <f>II.!$Q269</f>
        <v>3099.38</v>
      </c>
      <c r="I268" s="411">
        <f>J268-H268</f>
        <v>1549.6899999999996</v>
      </c>
      <c r="J268" s="411">
        <f>III.!$Q269</f>
        <v>4649.07</v>
      </c>
      <c r="K268" s="411">
        <f>L268-J268</f>
        <v>1549.6900000000005</v>
      </c>
      <c r="L268" s="411">
        <f>IV.!$Q269</f>
        <v>6198.76</v>
      </c>
      <c r="M268" s="411">
        <f>N268-L268</f>
        <v>1549.6899999999996</v>
      </c>
      <c r="N268" s="411">
        <f>V.!$Q269</f>
        <v>7748.45</v>
      </c>
      <c r="O268" s="411">
        <f>P268-N268</f>
        <v>1549.6899999999996</v>
      </c>
      <c r="P268" s="411">
        <f>VI.!$Q269</f>
        <v>9298.14</v>
      </c>
      <c r="Q268" s="411">
        <f>R268-P268</f>
        <v>1549.6900000000005</v>
      </c>
      <c r="R268" s="411">
        <f>VII.!$Q269</f>
        <v>10847.83</v>
      </c>
      <c r="S268" s="411">
        <f>T268-R268</f>
        <v>1549.6900000000005</v>
      </c>
      <c r="T268" s="411">
        <f>VIII.!$Q269</f>
        <v>12397.52</v>
      </c>
      <c r="U268" s="411">
        <f>V268-T268</f>
        <v>1549.6899999999987</v>
      </c>
      <c r="V268" s="411">
        <f>IX.!$Q269</f>
        <v>13947.21</v>
      </c>
      <c r="W268" s="411">
        <f>X268-V268</f>
        <v>1549.6900000000005</v>
      </c>
      <c r="X268" s="411">
        <f>X.!$Q269</f>
        <v>15496.9</v>
      </c>
      <c r="Y268" s="411">
        <f>Z268-X268</f>
        <v>3099.3799999999992</v>
      </c>
      <c r="Z268" s="411">
        <f>XI.!$Q269</f>
        <v>18596.28</v>
      </c>
      <c r="AA268" s="411">
        <f>AB268-Z268</f>
        <v>-18596.28</v>
      </c>
      <c r="AB268" s="411">
        <f>XII.!$Q269</f>
        <v>0</v>
      </c>
    </row>
    <row r="269" spans="1:29" x14ac:dyDescent="0.3">
      <c r="A269" s="253"/>
      <c r="B269" s="255"/>
      <c r="C269" s="257"/>
      <c r="D269" s="417"/>
      <c r="E269" s="413"/>
      <c r="F269" s="419"/>
      <c r="G269" s="411"/>
      <c r="H269" s="411"/>
      <c r="I269" s="411"/>
      <c r="J269" s="411"/>
      <c r="K269" s="411"/>
      <c r="L269" s="411"/>
      <c r="M269" s="411"/>
      <c r="N269" s="411"/>
      <c r="O269" s="411"/>
      <c r="P269" s="411"/>
      <c r="Q269" s="411"/>
      <c r="R269" s="411"/>
      <c r="S269" s="411"/>
      <c r="T269" s="411"/>
      <c r="U269" s="411"/>
      <c r="V269" s="411"/>
      <c r="W269" s="411"/>
      <c r="X269" s="411"/>
      <c r="Y269" s="411"/>
      <c r="Z269" s="411"/>
      <c r="AA269" s="411"/>
      <c r="AB269" s="411"/>
    </row>
    <row r="270" spans="1:29" x14ac:dyDescent="0.3">
      <c r="A270" s="253" t="str">
        <f>I.!A270</f>
        <v>13.5</v>
      </c>
      <c r="B270" s="255"/>
      <c r="C270" s="257" t="str">
        <f>I.!C270</f>
        <v>Výstavba bytov uver. č. 2 SFRB</v>
      </c>
      <c r="D270" s="417">
        <f>XII.!Q270</f>
        <v>20783</v>
      </c>
      <c r="E270" s="413">
        <f>I.!Q270</f>
        <v>20783</v>
      </c>
      <c r="F270" s="419">
        <f>I.!$Q271</f>
        <v>1731.9</v>
      </c>
      <c r="G270" s="411">
        <f>H270-F270</f>
        <v>1731.9</v>
      </c>
      <c r="H270" s="411">
        <f>II.!$Q271</f>
        <v>3463.8</v>
      </c>
      <c r="I270" s="411">
        <f>J270-H270</f>
        <v>1731.9000000000005</v>
      </c>
      <c r="J270" s="411">
        <f>III.!$Q271</f>
        <v>5195.7000000000007</v>
      </c>
      <c r="K270" s="411">
        <f>L270-J270</f>
        <v>1731.8999999999996</v>
      </c>
      <c r="L270" s="411">
        <f>IV.!$Q271</f>
        <v>6927.6</v>
      </c>
      <c r="M270" s="411">
        <f>N270-L270</f>
        <v>1731.8999999999996</v>
      </c>
      <c r="N270" s="411">
        <f>V.!$Q271</f>
        <v>8659.5</v>
      </c>
      <c r="O270" s="411">
        <f>P270-N270</f>
        <v>1731.8999999999996</v>
      </c>
      <c r="P270" s="411">
        <f>VI.!$Q271</f>
        <v>10391.4</v>
      </c>
      <c r="Q270" s="411">
        <f>R270-P270</f>
        <v>1731.8999999999996</v>
      </c>
      <c r="R270" s="411">
        <f>VII.!$Q271</f>
        <v>12123.3</v>
      </c>
      <c r="S270" s="411">
        <f>T270-R270</f>
        <v>1731.9000000000015</v>
      </c>
      <c r="T270" s="411">
        <f>VIII.!$Q271</f>
        <v>13855.2</v>
      </c>
      <c r="U270" s="411">
        <f>V270-T270</f>
        <v>1731.8999999999996</v>
      </c>
      <c r="V270" s="411">
        <f>IX.!$Q271</f>
        <v>15587.1</v>
      </c>
      <c r="W270" s="411">
        <f>X270-V270</f>
        <v>1731.8999999999996</v>
      </c>
      <c r="X270" s="411">
        <f>X.!$Q271</f>
        <v>17319</v>
      </c>
      <c r="Y270" s="411">
        <f>Z270-X270</f>
        <v>3463.7999999999993</v>
      </c>
      <c r="Z270" s="411">
        <f>XI.!$Q271</f>
        <v>20782.8</v>
      </c>
      <c r="AA270" s="411">
        <f>AB270-Z270</f>
        <v>-20782.8</v>
      </c>
      <c r="AB270" s="411">
        <f>XII.!$Q271</f>
        <v>0</v>
      </c>
    </row>
    <row r="271" spans="1:29" x14ac:dyDescent="0.3">
      <c r="A271" s="253"/>
      <c r="B271" s="255"/>
      <c r="C271" s="257"/>
      <c r="D271" s="417"/>
      <c r="E271" s="413"/>
      <c r="F271" s="419"/>
      <c r="G271" s="411"/>
      <c r="H271" s="411"/>
      <c r="I271" s="411"/>
      <c r="J271" s="411"/>
      <c r="K271" s="411"/>
      <c r="L271" s="411"/>
      <c r="M271" s="411"/>
      <c r="N271" s="411"/>
      <c r="O271" s="411"/>
      <c r="P271" s="411"/>
      <c r="Q271" s="411"/>
      <c r="R271" s="411"/>
      <c r="S271" s="411"/>
      <c r="T271" s="411"/>
      <c r="U271" s="411"/>
      <c r="V271" s="411"/>
      <c r="W271" s="411"/>
      <c r="X271" s="411"/>
      <c r="Y271" s="411"/>
      <c r="Z271" s="411"/>
      <c r="AA271" s="411"/>
      <c r="AB271" s="411"/>
    </row>
    <row r="272" spans="1:29" x14ac:dyDescent="0.3">
      <c r="A272" s="253" t="str">
        <f>I.!A272</f>
        <v>13.5</v>
      </c>
      <c r="B272" s="255"/>
      <c r="C272" s="257" t="str">
        <f>I.!C272</f>
        <v>Výstavba bytov uver. č. 3 SFRB</v>
      </c>
      <c r="D272" s="417">
        <f>XII.!Q272</f>
        <v>21317</v>
      </c>
      <c r="E272" s="413">
        <f>I.!Q272</f>
        <v>21317</v>
      </c>
      <c r="F272" s="419">
        <f>I.!$Q273</f>
        <v>1776.42</v>
      </c>
      <c r="G272" s="411">
        <f>H272-F272</f>
        <v>1776.42</v>
      </c>
      <c r="H272" s="411">
        <f>II.!$Q273</f>
        <v>3552.84</v>
      </c>
      <c r="I272" s="411">
        <f>J272-H272</f>
        <v>1776.42</v>
      </c>
      <c r="J272" s="411">
        <f>III.!$Q273</f>
        <v>5329.26</v>
      </c>
      <c r="K272" s="411">
        <f>L272-J272</f>
        <v>1776.42</v>
      </c>
      <c r="L272" s="411">
        <f>IV.!$Q273</f>
        <v>7105.68</v>
      </c>
      <c r="M272" s="411">
        <f>N272-L272</f>
        <v>1776.42</v>
      </c>
      <c r="N272" s="411">
        <f>V.!$Q273</f>
        <v>8882.1</v>
      </c>
      <c r="O272" s="411">
        <f>P272-N272</f>
        <v>1776.42</v>
      </c>
      <c r="P272" s="411">
        <f>VI.!$Q273</f>
        <v>10658.52</v>
      </c>
      <c r="Q272" s="411">
        <f>R272-P272</f>
        <v>1776.4199999999983</v>
      </c>
      <c r="R272" s="411">
        <f>VII.!$Q273</f>
        <v>12434.939999999999</v>
      </c>
      <c r="S272" s="411">
        <f>T272-R272</f>
        <v>1776.4200000000019</v>
      </c>
      <c r="T272" s="411">
        <f>VIII.!$Q273</f>
        <v>14211.36</v>
      </c>
      <c r="U272" s="411">
        <f>V272-T272</f>
        <v>1776.42</v>
      </c>
      <c r="V272" s="411">
        <f>IX.!$Q273</f>
        <v>15987.78</v>
      </c>
      <c r="W272" s="411">
        <f>X272-V272</f>
        <v>1776.42</v>
      </c>
      <c r="X272" s="411">
        <f>X.!$Q273</f>
        <v>17764.2</v>
      </c>
      <c r="Y272" s="411">
        <f>Z272-X272</f>
        <v>3552.84</v>
      </c>
      <c r="Z272" s="411">
        <f>XI.!$Q273</f>
        <v>21317.040000000001</v>
      </c>
      <c r="AA272" s="411">
        <f>AB272-Z272</f>
        <v>-21317.040000000001</v>
      </c>
      <c r="AB272" s="411">
        <f>XII.!$Q273</f>
        <v>0</v>
      </c>
    </row>
    <row r="273" spans="1:30" x14ac:dyDescent="0.3">
      <c r="A273" s="253"/>
      <c r="B273" s="255"/>
      <c r="C273" s="257"/>
      <c r="D273" s="417"/>
      <c r="E273" s="413"/>
      <c r="F273" s="419"/>
      <c r="G273" s="411"/>
      <c r="H273" s="411"/>
      <c r="I273" s="411"/>
      <c r="J273" s="411"/>
      <c r="K273" s="411"/>
      <c r="L273" s="411"/>
      <c r="M273" s="411"/>
      <c r="N273" s="411"/>
      <c r="O273" s="411"/>
      <c r="P273" s="411"/>
      <c r="Q273" s="411"/>
      <c r="R273" s="411"/>
      <c r="S273" s="411"/>
      <c r="T273" s="411"/>
      <c r="U273" s="411"/>
      <c r="V273" s="411"/>
      <c r="W273" s="411"/>
      <c r="X273" s="411"/>
      <c r="Y273" s="411"/>
      <c r="Z273" s="411"/>
      <c r="AA273" s="411"/>
      <c r="AB273" s="411"/>
    </row>
    <row r="274" spans="1:30" ht="13.8" customHeight="1" x14ac:dyDescent="0.3">
      <c r="A274" s="253" t="str">
        <f>I.!A274</f>
        <v>13.5</v>
      </c>
      <c r="B274" s="255"/>
      <c r="C274" s="257" t="str">
        <f>I.!C274</f>
        <v>Výstavba bytov SFRB manipul. poplatky, splácanie istiny</v>
      </c>
      <c r="D274" s="417">
        <f>XII.!Q274</f>
        <v>0</v>
      </c>
      <c r="E274" s="413">
        <f>I.!Q274</f>
        <v>0</v>
      </c>
      <c r="F274" s="419">
        <f>I.!$Q275</f>
        <v>0</v>
      </c>
      <c r="G274" s="411">
        <f>H274-F274</f>
        <v>0</v>
      </c>
      <c r="H274" s="411">
        <f>II.!$Q275</f>
        <v>0</v>
      </c>
      <c r="I274" s="411">
        <f>J274-H274</f>
        <v>0</v>
      </c>
      <c r="J274" s="411">
        <f>III.!$Q275</f>
        <v>0</v>
      </c>
      <c r="K274" s="411">
        <f>L274-J274</f>
        <v>0</v>
      </c>
      <c r="L274" s="411">
        <f>IV.!$Q275</f>
        <v>0</v>
      </c>
      <c r="M274" s="411">
        <f>N274-L274</f>
        <v>0</v>
      </c>
      <c r="N274" s="411">
        <f>V.!$Q275</f>
        <v>0</v>
      </c>
      <c r="O274" s="411">
        <f>P274-N274</f>
        <v>0</v>
      </c>
      <c r="P274" s="411">
        <f>VI.!$Q275</f>
        <v>0</v>
      </c>
      <c r="Q274" s="411">
        <f>R274-P274</f>
        <v>0</v>
      </c>
      <c r="R274" s="411">
        <f>VII.!$Q275</f>
        <v>0</v>
      </c>
      <c r="S274" s="411">
        <f>T274-R274</f>
        <v>0</v>
      </c>
      <c r="T274" s="411">
        <f>VIII.!$Q275</f>
        <v>0</v>
      </c>
      <c r="U274" s="411">
        <f>V274-T274</f>
        <v>0</v>
      </c>
      <c r="V274" s="411">
        <f>IX.!$Q275</f>
        <v>0</v>
      </c>
      <c r="W274" s="411">
        <f>X274-V274</f>
        <v>0</v>
      </c>
      <c r="X274" s="411">
        <f>X.!$Q275</f>
        <v>0</v>
      </c>
      <c r="Y274" s="411">
        <f>Z274-X274</f>
        <v>0</v>
      </c>
      <c r="Z274" s="411">
        <f>XI.!$Q275</f>
        <v>0</v>
      </c>
      <c r="AA274" s="411">
        <f>AB274-Z274</f>
        <v>0</v>
      </c>
      <c r="AB274" s="411">
        <f>XII.!$Q275</f>
        <v>0</v>
      </c>
    </row>
    <row r="275" spans="1:30" ht="14.4" customHeight="1" thickBot="1" x14ac:dyDescent="0.35">
      <c r="A275" s="254"/>
      <c r="B275" s="256"/>
      <c r="C275" s="258"/>
      <c r="D275" s="418"/>
      <c r="E275" s="414"/>
      <c r="F275" s="420"/>
      <c r="G275" s="412"/>
      <c r="H275" s="412"/>
      <c r="I275" s="412"/>
      <c r="J275" s="412"/>
      <c r="K275" s="412"/>
      <c r="L275" s="412"/>
      <c r="M275" s="412"/>
      <c r="N275" s="412"/>
      <c r="O275" s="412"/>
      <c r="P275" s="412"/>
      <c r="Q275" s="412"/>
      <c r="R275" s="412"/>
      <c r="S275" s="412"/>
      <c r="T275" s="412"/>
      <c r="U275" s="412"/>
      <c r="V275" s="412"/>
      <c r="W275" s="412"/>
      <c r="X275" s="412"/>
      <c r="Y275" s="412"/>
      <c r="Z275" s="412"/>
      <c r="AA275" s="412"/>
      <c r="AB275" s="412"/>
    </row>
    <row r="276" spans="1:30" s="82" customFormat="1" ht="14.4" thickBot="1" x14ac:dyDescent="0.35">
      <c r="A276" s="69"/>
      <c r="B276" s="69"/>
      <c r="C276" s="47"/>
      <c r="D276" s="79"/>
      <c r="E276" s="79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</row>
    <row r="277" spans="1:30" ht="13.8" customHeight="1" x14ac:dyDescent="0.3">
      <c r="A277" s="275" t="str">
        <f>I.!A277</f>
        <v>14.</v>
      </c>
      <c r="B277" s="276">
        <f>I.!B277</f>
        <v>0</v>
      </c>
      <c r="C277" s="265" t="str">
        <f>I.!C277</f>
        <v>Administratíva</v>
      </c>
      <c r="D277" s="435">
        <f>XII.!Q277</f>
        <v>609682</v>
      </c>
      <c r="E277" s="437">
        <f>I.!Q277</f>
        <v>601611</v>
      </c>
      <c r="F277" s="439">
        <f>I.!$Q278</f>
        <v>46909.61</v>
      </c>
      <c r="G277" s="431">
        <f>H277-F277</f>
        <v>42100.240000000005</v>
      </c>
      <c r="H277" s="431">
        <f>II.!$Q278</f>
        <v>89009.85</v>
      </c>
      <c r="I277" s="431">
        <f>J277-H277</f>
        <v>48987.479999999981</v>
      </c>
      <c r="J277" s="431">
        <f>III.!$Q278</f>
        <v>137997.32999999999</v>
      </c>
      <c r="K277" s="431">
        <f>L277-J277</f>
        <v>55804.400000000052</v>
      </c>
      <c r="L277" s="431">
        <f>IV.!$Q278</f>
        <v>193801.73000000004</v>
      </c>
      <c r="M277" s="431">
        <f>N277-L277</f>
        <v>49329.639999999956</v>
      </c>
      <c r="N277" s="431">
        <f>V.!$Q278</f>
        <v>243131.37</v>
      </c>
      <c r="O277" s="431">
        <f>P277-N277</f>
        <v>40763.760000000009</v>
      </c>
      <c r="P277" s="431">
        <f>VI.!$Q278</f>
        <v>283895.13</v>
      </c>
      <c r="Q277" s="431">
        <f>R277-P277</f>
        <v>54207.75</v>
      </c>
      <c r="R277" s="431">
        <f>VII.!$Q278</f>
        <v>338102.88</v>
      </c>
      <c r="S277" s="431">
        <f>T277-R277</f>
        <v>47188.679999999993</v>
      </c>
      <c r="T277" s="431">
        <f>VIII.!$Q278</f>
        <v>385291.56</v>
      </c>
      <c r="U277" s="431">
        <f>V277-T277</f>
        <v>38334.630000000005</v>
      </c>
      <c r="V277" s="431">
        <f>IX.!$Q278</f>
        <v>423626.19</v>
      </c>
      <c r="W277" s="431">
        <f>X277-V277</f>
        <v>58891.179999999935</v>
      </c>
      <c r="X277" s="431">
        <f>X.!$Q278</f>
        <v>482517.36999999994</v>
      </c>
      <c r="Y277" s="431">
        <f>Z277-X277</f>
        <v>46462.97000000003</v>
      </c>
      <c r="Z277" s="431">
        <f>XI.!$Q278</f>
        <v>528980.34</v>
      </c>
      <c r="AA277" s="431">
        <f>AB277-Z277</f>
        <v>-528980.34</v>
      </c>
      <c r="AB277" s="431">
        <f>XII.!$Q278</f>
        <v>0</v>
      </c>
    </row>
    <row r="278" spans="1:30" ht="14.4" customHeight="1" thickBot="1" x14ac:dyDescent="0.35">
      <c r="A278" s="277"/>
      <c r="B278" s="278"/>
      <c r="C278" s="266"/>
      <c r="D278" s="436"/>
      <c r="E278" s="438"/>
      <c r="F278" s="440"/>
      <c r="G278" s="432"/>
      <c r="H278" s="432"/>
      <c r="I278" s="432"/>
      <c r="J278" s="432"/>
      <c r="K278" s="432"/>
      <c r="L278" s="432"/>
      <c r="M278" s="432"/>
      <c r="N278" s="432"/>
      <c r="O278" s="432"/>
      <c r="P278" s="432"/>
      <c r="Q278" s="432"/>
      <c r="R278" s="432"/>
      <c r="S278" s="432"/>
      <c r="T278" s="432"/>
      <c r="U278" s="432"/>
      <c r="V278" s="432"/>
      <c r="W278" s="432"/>
      <c r="X278" s="432"/>
      <c r="Y278" s="432"/>
      <c r="Z278" s="432"/>
      <c r="AA278" s="432"/>
      <c r="AB278" s="432"/>
    </row>
    <row r="279" spans="1:30" ht="12.75" customHeight="1" x14ac:dyDescent="0.3">
      <c r="A279" s="248" t="str">
        <f>I.!A279</f>
        <v>14.1</v>
      </c>
      <c r="B279" s="250"/>
      <c r="C279" s="252" t="str">
        <f>I.!C279</f>
        <v>Administratíva - základne platy a príplatky</v>
      </c>
      <c r="D279" s="426">
        <f>XII.!Q279</f>
        <v>488154</v>
      </c>
      <c r="E279" s="433">
        <f>I.!Q279</f>
        <v>488271</v>
      </c>
      <c r="F279" s="434">
        <f>I.!$Q280</f>
        <v>33764.78</v>
      </c>
      <c r="G279" s="422">
        <f>H279-F279</f>
        <v>34602.53</v>
      </c>
      <c r="H279" s="422">
        <f>II.!$Q280</f>
        <v>68367.31</v>
      </c>
      <c r="I279" s="422">
        <f>J279-H279</f>
        <v>33915.539999999994</v>
      </c>
      <c r="J279" s="422">
        <f>III.!$Q280</f>
        <v>102282.84999999999</v>
      </c>
      <c r="K279" s="422">
        <f>L279-J279</f>
        <v>49432.700000000026</v>
      </c>
      <c r="L279" s="422">
        <f>IV.!$Q280</f>
        <v>151715.55000000002</v>
      </c>
      <c r="M279" s="422">
        <f>N279-L279</f>
        <v>34274.439999999973</v>
      </c>
      <c r="N279" s="422">
        <f>V.!$Q280</f>
        <v>185989.99</v>
      </c>
      <c r="O279" s="422">
        <f>P279-N279</f>
        <v>33280.340000000026</v>
      </c>
      <c r="P279" s="422">
        <f>VI.!$Q280</f>
        <v>219270.33000000002</v>
      </c>
      <c r="Q279" s="422">
        <f>R279-P279</f>
        <v>50712.679999999993</v>
      </c>
      <c r="R279" s="422">
        <f>VII.!$Q280</f>
        <v>269983.01</v>
      </c>
      <c r="S279" s="422">
        <f>T279-R279</f>
        <v>35860.979999999981</v>
      </c>
      <c r="T279" s="422">
        <f>VIII.!$Q280</f>
        <v>305843.99</v>
      </c>
      <c r="U279" s="422">
        <f>V279-T279</f>
        <v>36707.260000000009</v>
      </c>
      <c r="V279" s="422">
        <f>IX.!$Q280</f>
        <v>342551.25</v>
      </c>
      <c r="W279" s="422">
        <f>X279-V279</f>
        <v>49023.429999999993</v>
      </c>
      <c r="X279" s="422">
        <f>X.!$Q280</f>
        <v>391574.68</v>
      </c>
      <c r="Y279" s="422">
        <f>Z279-X279</f>
        <v>34402.950000000012</v>
      </c>
      <c r="Z279" s="422">
        <f>XI.!$Q280</f>
        <v>425977.63</v>
      </c>
      <c r="AA279" s="422">
        <f>AB279-Z279</f>
        <v>-425977.63</v>
      </c>
      <c r="AB279" s="422">
        <f>XII.!$Q280</f>
        <v>0</v>
      </c>
    </row>
    <row r="280" spans="1:30" x14ac:dyDescent="0.3">
      <c r="A280" s="253"/>
      <c r="B280" s="255"/>
      <c r="C280" s="257"/>
      <c r="D280" s="417"/>
      <c r="E280" s="413"/>
      <c r="F280" s="419"/>
      <c r="G280" s="411"/>
      <c r="H280" s="411"/>
      <c r="I280" s="411"/>
      <c r="J280" s="411"/>
      <c r="K280" s="411"/>
      <c r="L280" s="411"/>
      <c r="M280" s="411"/>
      <c r="N280" s="411"/>
      <c r="O280" s="411"/>
      <c r="P280" s="411"/>
      <c r="Q280" s="411"/>
      <c r="R280" s="411"/>
      <c r="S280" s="411"/>
      <c r="T280" s="411"/>
      <c r="U280" s="411"/>
      <c r="V280" s="411"/>
      <c r="W280" s="411"/>
      <c r="X280" s="411"/>
      <c r="Y280" s="411"/>
      <c r="Z280" s="411"/>
      <c r="AA280" s="411"/>
      <c r="AB280" s="411"/>
    </row>
    <row r="281" spans="1:30" ht="12.75" customHeight="1" x14ac:dyDescent="0.3">
      <c r="A281" s="253" t="str">
        <f>I.!A281</f>
        <v>14.1</v>
      </c>
      <c r="B281" s="255"/>
      <c r="C281" s="257" t="str">
        <f>I.!C281</f>
        <v>Cestovné náhrady tuzemské, zahraničné</v>
      </c>
      <c r="D281" s="417">
        <f>XII.!Q281</f>
        <v>2000</v>
      </c>
      <c r="E281" s="413">
        <f>I.!Q281</f>
        <v>2000</v>
      </c>
      <c r="F281" s="419">
        <f>I.!$Q282</f>
        <v>108.56</v>
      </c>
      <c r="G281" s="411">
        <f>H281-F281</f>
        <v>411.91</v>
      </c>
      <c r="H281" s="411">
        <f>II.!$Q282</f>
        <v>520.47</v>
      </c>
      <c r="I281" s="411">
        <f>J281-H281</f>
        <v>93.169999999999959</v>
      </c>
      <c r="J281" s="411">
        <f>III.!$Q282</f>
        <v>613.64</v>
      </c>
      <c r="K281" s="411">
        <f>L281-J281</f>
        <v>383.30000000000007</v>
      </c>
      <c r="L281" s="411">
        <f>IV.!$Q282</f>
        <v>996.94</v>
      </c>
      <c r="M281" s="411">
        <f>N281-L281</f>
        <v>164.70000000000005</v>
      </c>
      <c r="N281" s="411">
        <f>V.!$Q282</f>
        <v>1161.6400000000001</v>
      </c>
      <c r="O281" s="411">
        <f>P281-N281</f>
        <v>89.169999999999845</v>
      </c>
      <c r="P281" s="411">
        <f>VI.!$Q282</f>
        <v>1250.81</v>
      </c>
      <c r="Q281" s="411">
        <f>R281-P281</f>
        <v>0</v>
      </c>
      <c r="R281" s="411">
        <f>VII.!$Q282</f>
        <v>1250.81</v>
      </c>
      <c r="S281" s="411">
        <f>T281-R281</f>
        <v>83.320000000000164</v>
      </c>
      <c r="T281" s="411">
        <f>VIII.!$Q282</f>
        <v>1334.13</v>
      </c>
      <c r="U281" s="411">
        <f>V281-T281</f>
        <v>113.51999999999998</v>
      </c>
      <c r="V281" s="411">
        <f>IX.!$Q282</f>
        <v>1447.65</v>
      </c>
      <c r="W281" s="411">
        <f>X281-V281</f>
        <v>128.5</v>
      </c>
      <c r="X281" s="411">
        <f>X.!$Q282</f>
        <v>1576.15</v>
      </c>
      <c r="Y281" s="411">
        <f>Z281-X281</f>
        <v>184.51</v>
      </c>
      <c r="Z281" s="411">
        <f>XI.!$Q282</f>
        <v>1760.66</v>
      </c>
      <c r="AA281" s="411">
        <f>AB281-Z281</f>
        <v>-1760.66</v>
      </c>
      <c r="AB281" s="411">
        <f>XII.!$Q282</f>
        <v>0</v>
      </c>
    </row>
    <row r="282" spans="1:30" x14ac:dyDescent="0.3">
      <c r="A282" s="253"/>
      <c r="B282" s="255"/>
      <c r="C282" s="257"/>
      <c r="D282" s="417"/>
      <c r="E282" s="413"/>
      <c r="F282" s="419"/>
      <c r="G282" s="411"/>
      <c r="H282" s="411"/>
      <c r="I282" s="411"/>
      <c r="J282" s="411"/>
      <c r="K282" s="411"/>
      <c r="L282" s="411"/>
      <c r="M282" s="411"/>
      <c r="N282" s="411"/>
      <c r="O282" s="411"/>
      <c r="P282" s="411"/>
      <c r="Q282" s="411"/>
      <c r="R282" s="411"/>
      <c r="S282" s="411"/>
      <c r="T282" s="411"/>
      <c r="U282" s="411"/>
      <c r="V282" s="411"/>
      <c r="W282" s="411"/>
      <c r="X282" s="411"/>
      <c r="Y282" s="411"/>
      <c r="Z282" s="411"/>
      <c r="AA282" s="411"/>
      <c r="AB282" s="411"/>
    </row>
    <row r="283" spans="1:30" ht="12.75" customHeight="1" x14ac:dyDescent="0.3">
      <c r="A283" s="253" t="str">
        <f>I.!A283</f>
        <v>14.1</v>
      </c>
      <c r="B283" s="255"/>
      <c r="C283" s="257" t="str">
        <f>I.!C283</f>
        <v xml:space="preserve"> Poštové služby a telekomunikačné služby</v>
      </c>
      <c r="D283" s="417">
        <f>XII.!Q283</f>
        <v>15800</v>
      </c>
      <c r="E283" s="413">
        <f>I.!Q283</f>
        <v>12000</v>
      </c>
      <c r="F283" s="419">
        <f>I.!$Q284</f>
        <v>1226.24</v>
      </c>
      <c r="G283" s="411">
        <f>H283-F283</f>
        <v>1215.3100000000002</v>
      </c>
      <c r="H283" s="411">
        <f>II.!$Q284</f>
        <v>2441.5500000000002</v>
      </c>
      <c r="I283" s="411">
        <f>J283-H283</f>
        <v>1405.1</v>
      </c>
      <c r="J283" s="411">
        <f>III.!$Q284</f>
        <v>3846.65</v>
      </c>
      <c r="K283" s="411">
        <f>L283-J283</f>
        <v>1134.0700000000002</v>
      </c>
      <c r="L283" s="411">
        <f>IV.!$Q284</f>
        <v>4980.72</v>
      </c>
      <c r="M283" s="411">
        <f>N283-L283</f>
        <v>1451.88</v>
      </c>
      <c r="N283" s="411">
        <f>V.!$Q284</f>
        <v>6432.6</v>
      </c>
      <c r="O283" s="411">
        <f>P283-N283</f>
        <v>1950.7299999999996</v>
      </c>
      <c r="P283" s="411">
        <f>VI.!$Q284</f>
        <v>8383.33</v>
      </c>
      <c r="Q283" s="411">
        <f>R283-P283</f>
        <v>1372.9500000000007</v>
      </c>
      <c r="R283" s="411">
        <f>VII.!$Q284</f>
        <v>9756.2800000000007</v>
      </c>
      <c r="S283" s="411">
        <f>T283-R283</f>
        <v>1175.75</v>
      </c>
      <c r="T283" s="411">
        <f>VIII.!$Q284</f>
        <v>10932.03</v>
      </c>
      <c r="U283" s="411">
        <f>V283-T283</f>
        <v>1239.0299999999988</v>
      </c>
      <c r="V283" s="411">
        <f>IX.!$Q284</f>
        <v>12171.06</v>
      </c>
      <c r="W283" s="411">
        <f>X283-V283</f>
        <v>1055.8999999999996</v>
      </c>
      <c r="X283" s="411">
        <f>X.!$Q284</f>
        <v>13226.96</v>
      </c>
      <c r="Y283" s="411">
        <f>Z283-X283</f>
        <v>2063.3300000000017</v>
      </c>
      <c r="Z283" s="411">
        <f>XI.!$Q284</f>
        <v>15290.29</v>
      </c>
      <c r="AA283" s="411">
        <f>AB283-Z283</f>
        <v>-15290.29</v>
      </c>
      <c r="AB283" s="411">
        <f>XII.!$Q284</f>
        <v>0</v>
      </c>
    </row>
    <row r="284" spans="1:30" x14ac:dyDescent="0.3">
      <c r="A284" s="253"/>
      <c r="B284" s="255"/>
      <c r="C284" s="257"/>
      <c r="D284" s="417"/>
      <c r="E284" s="413"/>
      <c r="F284" s="419"/>
      <c r="G284" s="411"/>
      <c r="H284" s="411"/>
      <c r="I284" s="411"/>
      <c r="J284" s="411"/>
      <c r="K284" s="411"/>
      <c r="L284" s="411"/>
      <c r="M284" s="411"/>
      <c r="N284" s="411"/>
      <c r="O284" s="411"/>
      <c r="P284" s="411"/>
      <c r="Q284" s="411"/>
      <c r="R284" s="411"/>
      <c r="S284" s="411"/>
      <c r="T284" s="411"/>
      <c r="U284" s="411"/>
      <c r="V284" s="411"/>
      <c r="W284" s="411"/>
      <c r="X284" s="411"/>
      <c r="Y284" s="411"/>
      <c r="Z284" s="411"/>
      <c r="AA284" s="411"/>
      <c r="AB284" s="411"/>
    </row>
    <row r="285" spans="1:30" x14ac:dyDescent="0.3">
      <c r="A285" s="253" t="str">
        <f>I.!A285</f>
        <v>14.1</v>
      </c>
      <c r="B285" s="255"/>
      <c r="C285" s="257" t="str">
        <f>I.!C285</f>
        <v>Materiál</v>
      </c>
      <c r="D285" s="417">
        <f>XII.!Q285</f>
        <v>17250</v>
      </c>
      <c r="E285" s="413">
        <f>I.!Q285</f>
        <v>17850</v>
      </c>
      <c r="F285" s="419">
        <f>I.!$Q286</f>
        <v>71.27</v>
      </c>
      <c r="G285" s="411">
        <f>H285-F285</f>
        <v>3120.68</v>
      </c>
      <c r="H285" s="411">
        <f>II.!$Q286</f>
        <v>3191.95</v>
      </c>
      <c r="I285" s="411">
        <f>J285-H285</f>
        <v>218.32000000000016</v>
      </c>
      <c r="J285" s="411">
        <f>III.!$Q286</f>
        <v>3410.27</v>
      </c>
      <c r="K285" s="411">
        <f>L285-J285</f>
        <v>423.36999999999989</v>
      </c>
      <c r="L285" s="411">
        <f>IV.!$Q286</f>
        <v>3833.64</v>
      </c>
      <c r="M285" s="411">
        <f>N285-L285</f>
        <v>491.07000000000016</v>
      </c>
      <c r="N285" s="411">
        <f>V.!$Q286</f>
        <v>4324.71</v>
      </c>
      <c r="O285" s="411">
        <f>P285-N285</f>
        <v>1724.7400000000007</v>
      </c>
      <c r="P285" s="411">
        <f>VI.!$Q286</f>
        <v>6049.4500000000007</v>
      </c>
      <c r="Q285" s="411">
        <f>R285-P285</f>
        <v>2090.0899999999983</v>
      </c>
      <c r="R285" s="411">
        <f>VII.!$Q286</f>
        <v>8139.5399999999991</v>
      </c>
      <c r="S285" s="411">
        <f>T285-R285</f>
        <v>675.07999999999993</v>
      </c>
      <c r="T285" s="411">
        <f>VIII.!$Q286</f>
        <v>8814.619999999999</v>
      </c>
      <c r="U285" s="411">
        <f>V285-T285</f>
        <v>222.85000000000218</v>
      </c>
      <c r="V285" s="411">
        <f>IX.!$Q286</f>
        <v>9037.4700000000012</v>
      </c>
      <c r="W285" s="411">
        <f>X285-V285</f>
        <v>978.55999999999949</v>
      </c>
      <c r="X285" s="411">
        <f>X.!$Q286</f>
        <v>10016.030000000001</v>
      </c>
      <c r="Y285" s="411">
        <f>Z285-X285</f>
        <v>1444.5</v>
      </c>
      <c r="Z285" s="411">
        <f>XI.!$Q286</f>
        <v>11460.53</v>
      </c>
      <c r="AA285" s="411">
        <f>AB285-Z285</f>
        <v>-11460.53</v>
      </c>
      <c r="AB285" s="411">
        <f>XII.!$Q286</f>
        <v>0</v>
      </c>
    </row>
    <row r="286" spans="1:30" ht="14.4" x14ac:dyDescent="0.3">
      <c r="A286" s="253"/>
      <c r="B286" s="255"/>
      <c r="C286" s="257"/>
      <c r="D286" s="417"/>
      <c r="E286" s="413"/>
      <c r="F286" s="419"/>
      <c r="G286" s="411"/>
      <c r="H286" s="411"/>
      <c r="I286" s="411"/>
      <c r="J286" s="411"/>
      <c r="K286" s="411"/>
      <c r="L286" s="411"/>
      <c r="M286" s="411"/>
      <c r="N286" s="411"/>
      <c r="O286" s="411"/>
      <c r="P286" s="411"/>
      <c r="Q286" s="411"/>
      <c r="R286" s="411"/>
      <c r="S286" s="411"/>
      <c r="T286" s="411"/>
      <c r="U286" s="411"/>
      <c r="V286" s="411"/>
      <c r="W286" s="411"/>
      <c r="X286" s="411"/>
      <c r="Y286" s="411"/>
      <c r="Z286" s="411"/>
      <c r="AA286" s="411"/>
      <c r="AB286" s="411"/>
      <c r="AC286" s="72"/>
      <c r="AD286" s="72"/>
    </row>
    <row r="287" spans="1:30" ht="14.4" x14ac:dyDescent="0.3">
      <c r="A287" s="253"/>
      <c r="B287" s="255" t="str">
        <f>I.!B287</f>
        <v>14.1.1.a</v>
      </c>
      <c r="C287" s="257" t="str">
        <f>I.!C287</f>
        <v>Výpočtová technika</v>
      </c>
      <c r="D287" s="417">
        <f>XII.!Q287</f>
        <v>3500</v>
      </c>
      <c r="E287" s="413">
        <f>I.!Q287</f>
        <v>3500</v>
      </c>
      <c r="F287" s="419">
        <f>I.!$Q288</f>
        <v>0</v>
      </c>
      <c r="G287" s="411">
        <f>H287-F287</f>
        <v>1496</v>
      </c>
      <c r="H287" s="411">
        <f>II.!$Q288</f>
        <v>1496</v>
      </c>
      <c r="I287" s="411">
        <f>J287-H287</f>
        <v>0</v>
      </c>
      <c r="J287" s="411">
        <f>III.!$Q288</f>
        <v>1496</v>
      </c>
      <c r="K287" s="411">
        <f>L287-J287</f>
        <v>0</v>
      </c>
      <c r="L287" s="411">
        <f>IV.!$Q288</f>
        <v>1496</v>
      </c>
      <c r="M287" s="411">
        <f>N287-L287</f>
        <v>0</v>
      </c>
      <c r="N287" s="411">
        <f>V.!$Q288</f>
        <v>1496</v>
      </c>
      <c r="O287" s="411">
        <f>P287-N287</f>
        <v>0</v>
      </c>
      <c r="P287" s="411">
        <f>VI.!$Q288</f>
        <v>1496</v>
      </c>
      <c r="Q287" s="411">
        <f>R287-P287</f>
        <v>1097</v>
      </c>
      <c r="R287" s="411">
        <f>VII.!$Q288</f>
        <v>2593</v>
      </c>
      <c r="S287" s="411">
        <f>T287-R287</f>
        <v>0</v>
      </c>
      <c r="T287" s="411">
        <f>VIII.!$Q288</f>
        <v>2593</v>
      </c>
      <c r="U287" s="411">
        <f>V287-T287</f>
        <v>105</v>
      </c>
      <c r="V287" s="411">
        <f>IX.!$Q288</f>
        <v>2698</v>
      </c>
      <c r="W287" s="411">
        <f>X287-V287</f>
        <v>0</v>
      </c>
      <c r="X287" s="411">
        <f>X.!$Q288</f>
        <v>2698</v>
      </c>
      <c r="Y287" s="411">
        <f>Z287-X287</f>
        <v>0</v>
      </c>
      <c r="Z287" s="411">
        <f>XI.!$Q288</f>
        <v>2698</v>
      </c>
      <c r="AA287" s="411">
        <f>AB287-Z287</f>
        <v>-2698</v>
      </c>
      <c r="AB287" s="411">
        <f>XII.!$Q288</f>
        <v>0</v>
      </c>
      <c r="AC287" s="72"/>
      <c r="AD287" s="72"/>
    </row>
    <row r="288" spans="1:30" x14ac:dyDescent="0.3">
      <c r="A288" s="253"/>
      <c r="B288" s="255"/>
      <c r="C288" s="257"/>
      <c r="D288" s="417"/>
      <c r="E288" s="413"/>
      <c r="F288" s="419"/>
      <c r="G288" s="411"/>
      <c r="H288" s="411"/>
      <c r="I288" s="411"/>
      <c r="J288" s="411"/>
      <c r="K288" s="411"/>
      <c r="L288" s="411"/>
      <c r="M288" s="411"/>
      <c r="N288" s="411"/>
      <c r="O288" s="411"/>
      <c r="P288" s="411"/>
      <c r="Q288" s="411"/>
      <c r="R288" s="411"/>
      <c r="S288" s="411"/>
      <c r="T288" s="411"/>
      <c r="U288" s="411"/>
      <c r="V288" s="411"/>
      <c r="W288" s="411"/>
      <c r="X288" s="411"/>
      <c r="Y288" s="411"/>
      <c r="Z288" s="411"/>
      <c r="AA288" s="411"/>
      <c r="AB288" s="411"/>
    </row>
    <row r="289" spans="1:28" x14ac:dyDescent="0.3">
      <c r="A289" s="253"/>
      <c r="B289" s="255" t="str">
        <f>I.!B289</f>
        <v>14.1.1.b</v>
      </c>
      <c r="C289" s="257" t="str">
        <f>I.!C289</f>
        <v>Telekomunikačná technika</v>
      </c>
      <c r="D289" s="417">
        <f>XII.!Q289</f>
        <v>50</v>
      </c>
      <c r="E289" s="413">
        <f>I.!Q289</f>
        <v>50</v>
      </c>
      <c r="F289" s="419">
        <f>I.!$Q290</f>
        <v>0</v>
      </c>
      <c r="G289" s="411">
        <f>H289-F289</f>
        <v>7.97</v>
      </c>
      <c r="H289" s="411">
        <f>II.!$Q290</f>
        <v>7.97</v>
      </c>
      <c r="I289" s="411">
        <f>J289-H289</f>
        <v>0</v>
      </c>
      <c r="J289" s="411">
        <f>III.!$Q290</f>
        <v>7.97</v>
      </c>
      <c r="K289" s="411">
        <f>L289-J289</f>
        <v>0</v>
      </c>
      <c r="L289" s="411">
        <f>IV.!$Q290</f>
        <v>7.97</v>
      </c>
      <c r="M289" s="411">
        <f>N289-L289</f>
        <v>0</v>
      </c>
      <c r="N289" s="411">
        <f>V.!$Q290</f>
        <v>7.97</v>
      </c>
      <c r="O289" s="411">
        <f>P289-N289</f>
        <v>0</v>
      </c>
      <c r="P289" s="411">
        <f>VI.!$Q290</f>
        <v>7.97</v>
      </c>
      <c r="Q289" s="411">
        <f>R289-P289</f>
        <v>0</v>
      </c>
      <c r="R289" s="411">
        <f>VII.!$Q290</f>
        <v>7.97</v>
      </c>
      <c r="S289" s="411">
        <f>T289-R289</f>
        <v>0</v>
      </c>
      <c r="T289" s="411">
        <f>VIII.!$Q290</f>
        <v>7.97</v>
      </c>
      <c r="U289" s="411">
        <f>V289-T289</f>
        <v>0</v>
      </c>
      <c r="V289" s="411">
        <f>IX.!$Q290</f>
        <v>7.97</v>
      </c>
      <c r="W289" s="411">
        <f>X289-V289</f>
        <v>0</v>
      </c>
      <c r="X289" s="411">
        <f>X.!$Q290</f>
        <v>7.97</v>
      </c>
      <c r="Y289" s="411">
        <f>Z289-X289</f>
        <v>-7.97</v>
      </c>
      <c r="Z289" s="411">
        <f>XI.!$Q290</f>
        <v>0</v>
      </c>
      <c r="AA289" s="411">
        <f>AB289-Z289</f>
        <v>0</v>
      </c>
      <c r="AB289" s="411">
        <f>XII.!$Q290</f>
        <v>0</v>
      </c>
    </row>
    <row r="290" spans="1:28" x14ac:dyDescent="0.3">
      <c r="A290" s="253"/>
      <c r="B290" s="255"/>
      <c r="C290" s="257"/>
      <c r="D290" s="417"/>
      <c r="E290" s="413"/>
      <c r="F290" s="419"/>
      <c r="G290" s="411"/>
      <c r="H290" s="411"/>
      <c r="I290" s="411"/>
      <c r="J290" s="411"/>
      <c r="K290" s="411"/>
      <c r="L290" s="411"/>
      <c r="M290" s="411"/>
      <c r="N290" s="411"/>
      <c r="O290" s="411"/>
      <c r="P290" s="411"/>
      <c r="Q290" s="411"/>
      <c r="R290" s="411"/>
      <c r="S290" s="411"/>
      <c r="T290" s="411"/>
      <c r="U290" s="411"/>
      <c r="V290" s="411"/>
      <c r="W290" s="411"/>
      <c r="X290" s="411"/>
      <c r="Y290" s="411"/>
      <c r="Z290" s="411"/>
      <c r="AA290" s="411"/>
      <c r="AB290" s="411"/>
    </row>
    <row r="291" spans="1:28" ht="12.75" customHeight="1" x14ac:dyDescent="0.3">
      <c r="A291" s="253"/>
      <c r="B291" s="255" t="str">
        <f>I.!B291</f>
        <v>14.1.1.c</v>
      </c>
      <c r="C291" s="257" t="str">
        <f>I.!C291</f>
        <v>Prevádzkové stroje,prístr., zariad., tech. a nár.</v>
      </c>
      <c r="D291" s="417">
        <f>XII.!Q291</f>
        <v>3000</v>
      </c>
      <c r="E291" s="413">
        <f>I.!Q291</f>
        <v>3000</v>
      </c>
      <c r="F291" s="419">
        <f>I.!$Q292</f>
        <v>0</v>
      </c>
      <c r="G291" s="411">
        <f>H291-F291</f>
        <v>0</v>
      </c>
      <c r="H291" s="411">
        <f>II.!$Q292</f>
        <v>0</v>
      </c>
      <c r="I291" s="411">
        <f>J291-H291</f>
        <v>0</v>
      </c>
      <c r="J291" s="411">
        <f>III.!$Q292</f>
        <v>0</v>
      </c>
      <c r="K291" s="411">
        <f>L291-J291</f>
        <v>0</v>
      </c>
      <c r="L291" s="411">
        <f>IV.!$Q292</f>
        <v>0</v>
      </c>
      <c r="M291" s="411">
        <f>N291-L291</f>
        <v>0</v>
      </c>
      <c r="N291" s="411">
        <f>V.!$Q292</f>
        <v>0</v>
      </c>
      <c r="O291" s="411">
        <f>P291-N291</f>
        <v>573.6</v>
      </c>
      <c r="P291" s="411">
        <f>VI.!$Q292</f>
        <v>573.6</v>
      </c>
      <c r="Q291" s="411">
        <f>R291-P291</f>
        <v>0</v>
      </c>
      <c r="R291" s="411">
        <f>VII.!$Q292</f>
        <v>573.6</v>
      </c>
      <c r="S291" s="411">
        <f>T291-R291</f>
        <v>0</v>
      </c>
      <c r="T291" s="411">
        <f>VIII.!$Q292</f>
        <v>573.6</v>
      </c>
      <c r="U291" s="411">
        <f>V291-T291</f>
        <v>0</v>
      </c>
      <c r="V291" s="411">
        <f>IX.!$Q292</f>
        <v>573.6</v>
      </c>
      <c r="W291" s="411">
        <f>X291-V291</f>
        <v>0</v>
      </c>
      <c r="X291" s="411">
        <f>X.!$Q292</f>
        <v>573.6</v>
      </c>
      <c r="Y291" s="411">
        <f>Z291-X291</f>
        <v>745.99999999999989</v>
      </c>
      <c r="Z291" s="411">
        <f>XI.!$Q292</f>
        <v>1319.6</v>
      </c>
      <c r="AA291" s="411">
        <f>AB291-Z291</f>
        <v>-1319.6</v>
      </c>
      <c r="AB291" s="411">
        <f>XII.!$Q292</f>
        <v>0</v>
      </c>
    </row>
    <row r="292" spans="1:28" x14ac:dyDescent="0.3">
      <c r="A292" s="253"/>
      <c r="B292" s="255"/>
      <c r="C292" s="257"/>
      <c r="D292" s="417"/>
      <c r="E292" s="413"/>
      <c r="F292" s="419"/>
      <c r="G292" s="411"/>
      <c r="H292" s="411"/>
      <c r="I292" s="411"/>
      <c r="J292" s="411"/>
      <c r="K292" s="411"/>
      <c r="L292" s="411"/>
      <c r="M292" s="411"/>
      <c r="N292" s="411"/>
      <c r="O292" s="411"/>
      <c r="P292" s="411"/>
      <c r="Q292" s="411"/>
      <c r="R292" s="411"/>
      <c r="S292" s="411"/>
      <c r="T292" s="411"/>
      <c r="U292" s="411"/>
      <c r="V292" s="411"/>
      <c r="W292" s="411"/>
      <c r="X292" s="411"/>
      <c r="Y292" s="411"/>
      <c r="Z292" s="411"/>
      <c r="AA292" s="411"/>
      <c r="AB292" s="411"/>
    </row>
    <row r="293" spans="1:28" x14ac:dyDescent="0.3">
      <c r="A293" s="253"/>
      <c r="B293" s="255" t="str">
        <f>I.!B293</f>
        <v>14.1.1.d</v>
      </c>
      <c r="C293" s="257" t="str">
        <f>I.!C293</f>
        <v>Špeciálne stroje a prístroje</v>
      </c>
      <c r="D293" s="417">
        <f>XII.!Q293</f>
        <v>300</v>
      </c>
      <c r="E293" s="413">
        <f>I.!Q293</f>
        <v>500</v>
      </c>
      <c r="F293" s="419">
        <f>I.!$Q294</f>
        <v>0</v>
      </c>
      <c r="G293" s="411">
        <f>H293-F293</f>
        <v>289</v>
      </c>
      <c r="H293" s="411">
        <f>II.!$Q294</f>
        <v>289</v>
      </c>
      <c r="I293" s="411">
        <f>J293-H293</f>
        <v>0</v>
      </c>
      <c r="J293" s="411">
        <f>III.!$Q294</f>
        <v>289</v>
      </c>
      <c r="K293" s="411">
        <f>L293-J293</f>
        <v>0</v>
      </c>
      <c r="L293" s="411">
        <f>IV.!$Q294</f>
        <v>289</v>
      </c>
      <c r="M293" s="411">
        <f>N293-L293</f>
        <v>0</v>
      </c>
      <c r="N293" s="411">
        <f>V.!$Q294</f>
        <v>289</v>
      </c>
      <c r="O293" s="411">
        <f>P293-N293</f>
        <v>0</v>
      </c>
      <c r="P293" s="411">
        <f>VI.!$Q294</f>
        <v>289</v>
      </c>
      <c r="Q293" s="411">
        <f>R293-P293</f>
        <v>0</v>
      </c>
      <c r="R293" s="411">
        <f>VII.!$Q294</f>
        <v>289</v>
      </c>
      <c r="S293" s="411">
        <f>T293-R293</f>
        <v>0</v>
      </c>
      <c r="T293" s="411">
        <f>VIII.!$Q294</f>
        <v>289</v>
      </c>
      <c r="U293" s="411">
        <f>V293-T293</f>
        <v>0</v>
      </c>
      <c r="V293" s="411">
        <f>IX.!$Q294</f>
        <v>289</v>
      </c>
      <c r="W293" s="411">
        <f>X293-V293</f>
        <v>0</v>
      </c>
      <c r="X293" s="411">
        <f>X.!$Q294</f>
        <v>289</v>
      </c>
      <c r="Y293" s="411">
        <f>Z293-X293</f>
        <v>0</v>
      </c>
      <c r="Z293" s="411">
        <f>XI.!$Q294</f>
        <v>289</v>
      </c>
      <c r="AA293" s="411">
        <f>AB293-Z293</f>
        <v>-289</v>
      </c>
      <c r="AB293" s="411">
        <f>XII.!$Q294</f>
        <v>0</v>
      </c>
    </row>
    <row r="294" spans="1:28" x14ac:dyDescent="0.3">
      <c r="A294" s="253"/>
      <c r="B294" s="255"/>
      <c r="C294" s="257"/>
      <c r="D294" s="417"/>
      <c r="E294" s="413"/>
      <c r="F294" s="419"/>
      <c r="G294" s="411"/>
      <c r="H294" s="411"/>
      <c r="I294" s="411"/>
      <c r="J294" s="411"/>
      <c r="K294" s="411"/>
      <c r="L294" s="411"/>
      <c r="M294" s="411"/>
      <c r="N294" s="411"/>
      <c r="O294" s="411"/>
      <c r="P294" s="411"/>
      <c r="Q294" s="411"/>
      <c r="R294" s="411"/>
      <c r="S294" s="411"/>
      <c r="T294" s="411"/>
      <c r="U294" s="411"/>
      <c r="V294" s="411"/>
      <c r="W294" s="411"/>
      <c r="X294" s="411"/>
      <c r="Y294" s="411"/>
      <c r="Z294" s="411"/>
      <c r="AA294" s="411"/>
      <c r="AB294" s="411"/>
    </row>
    <row r="295" spans="1:28" x14ac:dyDescent="0.3">
      <c r="A295" s="253"/>
      <c r="B295" s="255" t="str">
        <f>I.!B295</f>
        <v>14.1.1.e</v>
      </c>
      <c r="C295" s="257" t="str">
        <f>I.!C295</f>
        <v>Všeobecný materiál</v>
      </c>
      <c r="D295" s="417">
        <f>XII.!Q295</f>
        <v>8000</v>
      </c>
      <c r="E295" s="413">
        <f>I.!Q295</f>
        <v>8000</v>
      </c>
      <c r="F295" s="419">
        <f>I.!$Q296</f>
        <v>71.27</v>
      </c>
      <c r="G295" s="411">
        <f>H295-F295</f>
        <v>1319.71</v>
      </c>
      <c r="H295" s="411">
        <f>II.!$Q296</f>
        <v>1390.98</v>
      </c>
      <c r="I295" s="411">
        <f>J295-H295</f>
        <v>118.31999999999994</v>
      </c>
      <c r="J295" s="411">
        <f>III.!$Q296</f>
        <v>1509.3</v>
      </c>
      <c r="K295" s="411">
        <f>L295-J295</f>
        <v>377.17000000000007</v>
      </c>
      <c r="L295" s="411">
        <f>IV.!$Q296</f>
        <v>1886.47</v>
      </c>
      <c r="M295" s="411">
        <f>N295-L295</f>
        <v>389.91999999999985</v>
      </c>
      <c r="N295" s="411">
        <f>V.!$Q296</f>
        <v>2276.39</v>
      </c>
      <c r="O295" s="411">
        <f>P295-N295</f>
        <v>996.14000000000033</v>
      </c>
      <c r="P295" s="411">
        <f>VI.!$Q296</f>
        <v>3272.53</v>
      </c>
      <c r="Q295" s="411">
        <f>R295-P295</f>
        <v>268.28999999999996</v>
      </c>
      <c r="R295" s="411">
        <f>VII.!$Q296</f>
        <v>3540.82</v>
      </c>
      <c r="S295" s="411">
        <f>T295-R295</f>
        <v>631.37999999999965</v>
      </c>
      <c r="T295" s="411">
        <f>VIII.!$Q296</f>
        <v>4172.2</v>
      </c>
      <c r="U295" s="411">
        <f>V295-T295</f>
        <v>117.85000000000036</v>
      </c>
      <c r="V295" s="411">
        <f>IX.!$Q296</f>
        <v>4290.05</v>
      </c>
      <c r="W295" s="411">
        <f>X295-V295</f>
        <v>880.55999999999949</v>
      </c>
      <c r="X295" s="411">
        <f>X.!$Q296</f>
        <v>5170.6099999999997</v>
      </c>
      <c r="Y295" s="411">
        <f>Z295-X295</f>
        <v>519.74000000000069</v>
      </c>
      <c r="Z295" s="411">
        <f>XI.!$Q296</f>
        <v>5690.35</v>
      </c>
      <c r="AA295" s="411">
        <f>AB295-Z295</f>
        <v>-5690.35</v>
      </c>
      <c r="AB295" s="411">
        <f>XII.!$Q296</f>
        <v>0</v>
      </c>
    </row>
    <row r="296" spans="1:28" x14ac:dyDescent="0.3">
      <c r="A296" s="253"/>
      <c r="B296" s="255"/>
      <c r="C296" s="257"/>
      <c r="D296" s="417"/>
      <c r="E296" s="413"/>
      <c r="F296" s="419"/>
      <c r="G296" s="411"/>
      <c r="H296" s="411"/>
      <c r="I296" s="411"/>
      <c r="J296" s="411"/>
      <c r="K296" s="411"/>
      <c r="L296" s="411"/>
      <c r="M296" s="411"/>
      <c r="N296" s="411"/>
      <c r="O296" s="411"/>
      <c r="P296" s="411"/>
      <c r="Q296" s="411"/>
      <c r="R296" s="411"/>
      <c r="S296" s="411"/>
      <c r="T296" s="411"/>
      <c r="U296" s="411"/>
      <c r="V296" s="411"/>
      <c r="W296" s="411"/>
      <c r="X296" s="411"/>
      <c r="Y296" s="411"/>
      <c r="Z296" s="411"/>
      <c r="AA296" s="411"/>
      <c r="AB296" s="411"/>
    </row>
    <row r="297" spans="1:28" ht="12.75" customHeight="1" x14ac:dyDescent="0.3">
      <c r="A297" s="253"/>
      <c r="B297" s="255" t="str">
        <f>I.!B297</f>
        <v>14.1.1.f</v>
      </c>
      <c r="C297" s="257" t="str">
        <f>I.!C297</f>
        <v xml:space="preserve">Knihy, noviny, časopisy, uč.a komp.pomôcky </v>
      </c>
      <c r="D297" s="417">
        <f>XII.!Q297</f>
        <v>400</v>
      </c>
      <c r="E297" s="413">
        <f>I.!Q297</f>
        <v>800</v>
      </c>
      <c r="F297" s="419">
        <f>I.!$Q298</f>
        <v>0</v>
      </c>
      <c r="G297" s="411">
        <f>H297-F297</f>
        <v>8</v>
      </c>
      <c r="H297" s="411">
        <f>II.!$Q298</f>
        <v>8</v>
      </c>
      <c r="I297" s="411">
        <f>J297-H297</f>
        <v>0</v>
      </c>
      <c r="J297" s="411">
        <f>III.!$Q298</f>
        <v>8</v>
      </c>
      <c r="K297" s="411">
        <f>L297-J297</f>
        <v>46.2</v>
      </c>
      <c r="L297" s="411">
        <f>IV.!$Q298</f>
        <v>54.2</v>
      </c>
      <c r="M297" s="411">
        <f>N297-L297</f>
        <v>101.14999999999999</v>
      </c>
      <c r="N297" s="411">
        <f>V.!$Q298</f>
        <v>155.35</v>
      </c>
      <c r="O297" s="411">
        <f>P297-N297</f>
        <v>0</v>
      </c>
      <c r="P297" s="411">
        <f>VI.!$Q298</f>
        <v>155.35</v>
      </c>
      <c r="Q297" s="411">
        <f>R297-P297</f>
        <v>58.800000000000011</v>
      </c>
      <c r="R297" s="411">
        <f>VII.!$Q298</f>
        <v>214.15</v>
      </c>
      <c r="S297" s="411">
        <f>T297-R297</f>
        <v>43.700000000000017</v>
      </c>
      <c r="T297" s="411">
        <f>VIII.!$Q298</f>
        <v>257.85000000000002</v>
      </c>
      <c r="U297" s="411">
        <f>V297-T297</f>
        <v>0</v>
      </c>
      <c r="V297" s="411">
        <f>IX.!$Q298</f>
        <v>257.85000000000002</v>
      </c>
      <c r="W297" s="411">
        <f>X297-V297</f>
        <v>98</v>
      </c>
      <c r="X297" s="411">
        <f>X.!$Q298</f>
        <v>355.85</v>
      </c>
      <c r="Y297" s="411">
        <f>Z297-X297</f>
        <v>136.72999999999996</v>
      </c>
      <c r="Z297" s="411">
        <f>XI.!$Q298</f>
        <v>492.58</v>
      </c>
      <c r="AA297" s="411">
        <f>AB297-Z297</f>
        <v>-492.58</v>
      </c>
      <c r="AB297" s="411">
        <f>XII.!$Q298</f>
        <v>0</v>
      </c>
    </row>
    <row r="298" spans="1:28" x14ac:dyDescent="0.3">
      <c r="A298" s="253"/>
      <c r="B298" s="255"/>
      <c r="C298" s="257"/>
      <c r="D298" s="417"/>
      <c r="E298" s="413"/>
      <c r="F298" s="419"/>
      <c r="G298" s="411"/>
      <c r="H298" s="411"/>
      <c r="I298" s="411"/>
      <c r="J298" s="411"/>
      <c r="K298" s="411"/>
      <c r="L298" s="411"/>
      <c r="M298" s="411"/>
      <c r="N298" s="411"/>
      <c r="O298" s="411"/>
      <c r="P298" s="411"/>
      <c r="Q298" s="411"/>
      <c r="R298" s="411"/>
      <c r="S298" s="411"/>
      <c r="T298" s="411"/>
      <c r="U298" s="411"/>
      <c r="V298" s="411"/>
      <c r="W298" s="411"/>
      <c r="X298" s="411"/>
      <c r="Y298" s="411"/>
      <c r="Z298" s="411"/>
      <c r="AA298" s="411"/>
      <c r="AB298" s="411"/>
    </row>
    <row r="299" spans="1:28" ht="12.75" customHeight="1" x14ac:dyDescent="0.3">
      <c r="A299" s="253"/>
      <c r="B299" s="255" t="str">
        <f>I.!B299</f>
        <v>14.1.1.g</v>
      </c>
      <c r="C299" s="257" t="str">
        <f>I.!C299</f>
        <v>Pracovné odevy, obuv a pracovné pomôcky</v>
      </c>
      <c r="D299" s="417">
        <f>XII.!Q299</f>
        <v>500</v>
      </c>
      <c r="E299" s="413">
        <f>I.!Q299</f>
        <v>500</v>
      </c>
      <c r="F299" s="419">
        <f>I.!$Q300</f>
        <v>0</v>
      </c>
      <c r="G299" s="411">
        <f>H299-F299</f>
        <v>0</v>
      </c>
      <c r="H299" s="411">
        <f>II.!$Q300</f>
        <v>0</v>
      </c>
      <c r="I299" s="411">
        <f>J299-H299</f>
        <v>100</v>
      </c>
      <c r="J299" s="411">
        <f>III.!$Q300</f>
        <v>100</v>
      </c>
      <c r="K299" s="411">
        <f>L299-J299</f>
        <v>0</v>
      </c>
      <c r="L299" s="411">
        <f>IV.!$Q300</f>
        <v>100</v>
      </c>
      <c r="M299" s="411">
        <f>N299-L299</f>
        <v>0</v>
      </c>
      <c r="N299" s="411">
        <f>V.!$Q300</f>
        <v>100</v>
      </c>
      <c r="O299" s="411">
        <f>P299-N299</f>
        <v>0</v>
      </c>
      <c r="P299" s="411">
        <f>VI.!$Q300</f>
        <v>100</v>
      </c>
      <c r="Q299" s="411">
        <f>R299-P299</f>
        <v>0</v>
      </c>
      <c r="R299" s="411">
        <f>VII.!$Q300</f>
        <v>100</v>
      </c>
      <c r="S299" s="411">
        <f>T299-R299</f>
        <v>0</v>
      </c>
      <c r="T299" s="411">
        <f>VIII.!$Q300</f>
        <v>100</v>
      </c>
      <c r="U299" s="411">
        <f>V299-T299</f>
        <v>0</v>
      </c>
      <c r="V299" s="411">
        <f>IX.!$Q300</f>
        <v>100</v>
      </c>
      <c r="W299" s="411">
        <f>X299-V299</f>
        <v>0</v>
      </c>
      <c r="X299" s="411">
        <f>X.!$Q300</f>
        <v>100</v>
      </c>
      <c r="Y299" s="411">
        <f>Z299-X299</f>
        <v>50</v>
      </c>
      <c r="Z299" s="411">
        <f>XI.!$Q300</f>
        <v>150</v>
      </c>
      <c r="AA299" s="411">
        <f>AB299-Z299</f>
        <v>-150</v>
      </c>
      <c r="AB299" s="411">
        <f>XII.!$Q300</f>
        <v>0</v>
      </c>
    </row>
    <row r="300" spans="1:28" x14ac:dyDescent="0.3">
      <c r="A300" s="253"/>
      <c r="B300" s="255"/>
      <c r="C300" s="257"/>
      <c r="D300" s="417"/>
      <c r="E300" s="413"/>
      <c r="F300" s="419"/>
      <c r="G300" s="411"/>
      <c r="H300" s="411"/>
      <c r="I300" s="411"/>
      <c r="J300" s="411"/>
      <c r="K300" s="411"/>
      <c r="L300" s="411"/>
      <c r="M300" s="411"/>
      <c r="N300" s="411"/>
      <c r="O300" s="411"/>
      <c r="P300" s="411"/>
      <c r="Q300" s="411"/>
      <c r="R300" s="411"/>
      <c r="S300" s="411"/>
      <c r="T300" s="411"/>
      <c r="U300" s="411"/>
      <c r="V300" s="411"/>
      <c r="W300" s="411"/>
      <c r="X300" s="411"/>
      <c r="Y300" s="411"/>
      <c r="Z300" s="411"/>
      <c r="AA300" s="411"/>
      <c r="AB300" s="411"/>
    </row>
    <row r="301" spans="1:28" x14ac:dyDescent="0.3">
      <c r="A301" s="253"/>
      <c r="B301" s="255" t="str">
        <f>I.!B301</f>
        <v>14.1.1.h</v>
      </c>
      <c r="C301" s="257" t="str">
        <f>I.!C301</f>
        <v>Nehmotný majetok softvér a licencie</v>
      </c>
      <c r="D301" s="417">
        <f>XII.!Q301</f>
        <v>1500</v>
      </c>
      <c r="E301" s="413">
        <f>I.!Q301</f>
        <v>1500</v>
      </c>
      <c r="F301" s="419">
        <f>I.!$Q302</f>
        <v>0</v>
      </c>
      <c r="G301" s="411">
        <f>H301-F301</f>
        <v>0</v>
      </c>
      <c r="H301" s="411">
        <f>II.!$Q302</f>
        <v>0</v>
      </c>
      <c r="I301" s="411">
        <f>J301-H301</f>
        <v>0</v>
      </c>
      <c r="J301" s="411">
        <f>III.!$Q302</f>
        <v>0</v>
      </c>
      <c r="K301" s="411">
        <f>L301-J301</f>
        <v>0</v>
      </c>
      <c r="L301" s="411">
        <f>IV.!$Q302</f>
        <v>0</v>
      </c>
      <c r="M301" s="411">
        <f>N301-L301</f>
        <v>0</v>
      </c>
      <c r="N301" s="411">
        <f>V.!$Q302</f>
        <v>0</v>
      </c>
      <c r="O301" s="411">
        <f>P301-N301</f>
        <v>155</v>
      </c>
      <c r="P301" s="411">
        <f>VI.!$Q302</f>
        <v>155</v>
      </c>
      <c r="Q301" s="411">
        <f>R301-P301</f>
        <v>666</v>
      </c>
      <c r="R301" s="411">
        <f>VII.!$Q302</f>
        <v>821</v>
      </c>
      <c r="S301" s="411">
        <f>T301-R301</f>
        <v>0</v>
      </c>
      <c r="T301" s="411">
        <f>VIII.!$Q302</f>
        <v>821</v>
      </c>
      <c r="U301" s="411">
        <f>V301-T301</f>
        <v>0</v>
      </c>
      <c r="V301" s="411">
        <f>IX.!$Q302</f>
        <v>821</v>
      </c>
      <c r="W301" s="411">
        <f>X301-V301</f>
        <v>0</v>
      </c>
      <c r="X301" s="411">
        <f>X.!$Q302</f>
        <v>821</v>
      </c>
      <c r="Y301" s="411">
        <f>Z301-X301</f>
        <v>0</v>
      </c>
      <c r="Z301" s="411">
        <f>XI.!$Q302</f>
        <v>821</v>
      </c>
      <c r="AA301" s="411">
        <f>AB301-Z301</f>
        <v>-821</v>
      </c>
      <c r="AB301" s="411">
        <f>XII.!$Q302</f>
        <v>0</v>
      </c>
    </row>
    <row r="302" spans="1:28" x14ac:dyDescent="0.3">
      <c r="A302" s="253"/>
      <c r="B302" s="255"/>
      <c r="C302" s="257"/>
      <c r="D302" s="417"/>
      <c r="E302" s="413"/>
      <c r="F302" s="419"/>
      <c r="G302" s="411"/>
      <c r="H302" s="411"/>
      <c r="I302" s="411"/>
      <c r="J302" s="411"/>
      <c r="K302" s="411"/>
      <c r="L302" s="411"/>
      <c r="M302" s="411"/>
      <c r="N302" s="411"/>
      <c r="O302" s="411"/>
      <c r="P302" s="411"/>
      <c r="Q302" s="411"/>
      <c r="R302" s="411"/>
      <c r="S302" s="411"/>
      <c r="T302" s="411"/>
      <c r="U302" s="411"/>
      <c r="V302" s="411"/>
      <c r="W302" s="411"/>
      <c r="X302" s="411"/>
      <c r="Y302" s="411"/>
      <c r="Z302" s="411"/>
      <c r="AA302" s="411"/>
      <c r="AB302" s="411"/>
    </row>
    <row r="303" spans="1:28" ht="12.75" customHeight="1" x14ac:dyDescent="0.3">
      <c r="A303" s="253" t="str">
        <f>I.!A303</f>
        <v>14.1</v>
      </c>
      <c r="B303" s="249"/>
      <c r="C303" s="251" t="str">
        <f>I.!C303</f>
        <v>Údržba výpočtovej, telekomun. a ostatnej techniky</v>
      </c>
      <c r="D303" s="417">
        <f>XII.!Q303</f>
        <v>14700</v>
      </c>
      <c r="E303" s="413">
        <f>I.!Q303</f>
        <v>16800</v>
      </c>
      <c r="F303" s="419">
        <f>I.!$Q304</f>
        <v>1067.81</v>
      </c>
      <c r="G303" s="411">
        <f>H303-F303</f>
        <v>1063.6300000000001</v>
      </c>
      <c r="H303" s="411">
        <f>II.!$Q304</f>
        <v>2131.44</v>
      </c>
      <c r="I303" s="411">
        <f>J303-H303</f>
        <v>1093.1999999999998</v>
      </c>
      <c r="J303" s="411">
        <f>III.!$Q304</f>
        <v>3224.64</v>
      </c>
      <c r="K303" s="411">
        <f>L303-J303</f>
        <v>231.55999999999995</v>
      </c>
      <c r="L303" s="411">
        <f>IV.!$Q304</f>
        <v>3456.2</v>
      </c>
      <c r="M303" s="411">
        <f>N303-L303</f>
        <v>1583.9099999999999</v>
      </c>
      <c r="N303" s="411">
        <f>V.!$Q304</f>
        <v>5040.1099999999997</v>
      </c>
      <c r="O303" s="411">
        <f>P303-N303</f>
        <v>888.85000000000036</v>
      </c>
      <c r="P303" s="411">
        <f>VI.!$Q304</f>
        <v>5928.96</v>
      </c>
      <c r="Q303" s="411">
        <f>R303-P303</f>
        <v>901.40999999999985</v>
      </c>
      <c r="R303" s="411">
        <f>VII.!$Q304</f>
        <v>6830.37</v>
      </c>
      <c r="S303" s="411">
        <f>T303-R303</f>
        <v>873.94000000000051</v>
      </c>
      <c r="T303" s="411">
        <f>VIII.!$Q304</f>
        <v>7704.31</v>
      </c>
      <c r="U303" s="411">
        <f>V303-T303</f>
        <v>230.82999999999993</v>
      </c>
      <c r="V303" s="411">
        <f>IX.!$Q304</f>
        <v>7935.14</v>
      </c>
      <c r="W303" s="411">
        <f>X303-V303</f>
        <v>891.1899999999996</v>
      </c>
      <c r="X303" s="411">
        <f>X.!$Q304</f>
        <v>8826.33</v>
      </c>
      <c r="Y303" s="411">
        <f>Z303-X303</f>
        <v>1816.9699999999993</v>
      </c>
      <c r="Z303" s="411">
        <f>XI.!$Q304</f>
        <v>10643.3</v>
      </c>
      <c r="AA303" s="411">
        <f>AB303-Z303</f>
        <v>-10643.3</v>
      </c>
      <c r="AB303" s="411">
        <f>XII.!$Q304</f>
        <v>0</v>
      </c>
    </row>
    <row r="304" spans="1:28" x14ac:dyDescent="0.3">
      <c r="A304" s="253"/>
      <c r="B304" s="250"/>
      <c r="C304" s="252"/>
      <c r="D304" s="417"/>
      <c r="E304" s="413"/>
      <c r="F304" s="419"/>
      <c r="G304" s="411"/>
      <c r="H304" s="411"/>
      <c r="I304" s="411"/>
      <c r="J304" s="411"/>
      <c r="K304" s="411"/>
      <c r="L304" s="411"/>
      <c r="M304" s="411"/>
      <c r="N304" s="411"/>
      <c r="O304" s="411"/>
      <c r="P304" s="411"/>
      <c r="Q304" s="411"/>
      <c r="R304" s="411"/>
      <c r="S304" s="411"/>
      <c r="T304" s="411"/>
      <c r="U304" s="411"/>
      <c r="V304" s="411"/>
      <c r="W304" s="411"/>
      <c r="X304" s="411"/>
      <c r="Y304" s="411"/>
      <c r="Z304" s="411"/>
      <c r="AA304" s="411"/>
      <c r="AB304" s="411"/>
    </row>
    <row r="305" spans="1:31" x14ac:dyDescent="0.3">
      <c r="A305" s="253" t="str">
        <f>I.!A305</f>
        <v>14.1</v>
      </c>
      <c r="B305" s="249"/>
      <c r="C305" s="251" t="str">
        <f>I.!C305</f>
        <v>Nájomné za prev. stroje</v>
      </c>
      <c r="D305" s="417">
        <f>XII.!Q305</f>
        <v>1200</v>
      </c>
      <c r="E305" s="413">
        <f>I.!Q305</f>
        <v>2000</v>
      </c>
      <c r="F305" s="419">
        <f>I.!$Q306</f>
        <v>0</v>
      </c>
      <c r="G305" s="411">
        <f>H305-F305</f>
        <v>0</v>
      </c>
      <c r="H305" s="411">
        <f>II.!$Q306</f>
        <v>0</v>
      </c>
      <c r="I305" s="411">
        <f>J305-H305</f>
        <v>0</v>
      </c>
      <c r="J305" s="411">
        <f>III.!$Q306</f>
        <v>0</v>
      </c>
      <c r="K305" s="411">
        <f>L305-J305</f>
        <v>0</v>
      </c>
      <c r="L305" s="411">
        <f>IV.!$Q306</f>
        <v>0</v>
      </c>
      <c r="M305" s="411">
        <f>N305-L305</f>
        <v>0</v>
      </c>
      <c r="N305" s="411">
        <f>V.!$Q306</f>
        <v>0</v>
      </c>
      <c r="O305" s="411">
        <f>P305-N305</f>
        <v>0</v>
      </c>
      <c r="P305" s="411">
        <f>VI.!$Q306</f>
        <v>0</v>
      </c>
      <c r="Q305" s="411">
        <f>R305-P305</f>
        <v>144</v>
      </c>
      <c r="R305" s="411">
        <f>VII.!$Q306</f>
        <v>144</v>
      </c>
      <c r="S305" s="411">
        <f>T305-R305</f>
        <v>144</v>
      </c>
      <c r="T305" s="411">
        <f>VIII.!$Q306</f>
        <v>288</v>
      </c>
      <c r="U305" s="411">
        <f>V305-T305</f>
        <v>144</v>
      </c>
      <c r="V305" s="411">
        <f>IX.!$Q306</f>
        <v>432</v>
      </c>
      <c r="W305" s="411">
        <f>X305-V305</f>
        <v>144</v>
      </c>
      <c r="X305" s="411">
        <f>X.!$Q306</f>
        <v>576</v>
      </c>
      <c r="Y305" s="411">
        <f>Z305-X305</f>
        <v>288</v>
      </c>
      <c r="Z305" s="411">
        <f>XI.!$Q306</f>
        <v>864</v>
      </c>
      <c r="AA305" s="411">
        <f>AB305-Z305</f>
        <v>-864</v>
      </c>
      <c r="AB305" s="411">
        <f>XII.!$Q306</f>
        <v>0</v>
      </c>
      <c r="AE305" s="86"/>
    </row>
    <row r="306" spans="1:31" ht="14.4" x14ac:dyDescent="0.3">
      <c r="A306" s="253"/>
      <c r="B306" s="250"/>
      <c r="C306" s="252"/>
      <c r="D306" s="417"/>
      <c r="E306" s="413"/>
      <c r="F306" s="419"/>
      <c r="G306" s="411"/>
      <c r="H306" s="411"/>
      <c r="I306" s="411"/>
      <c r="J306" s="411"/>
      <c r="K306" s="411"/>
      <c r="L306" s="411"/>
      <c r="M306" s="411"/>
      <c r="N306" s="411"/>
      <c r="O306" s="411"/>
      <c r="P306" s="411"/>
      <c r="Q306" s="411"/>
      <c r="R306" s="411"/>
      <c r="S306" s="411"/>
      <c r="T306" s="411"/>
      <c r="U306" s="411"/>
      <c r="V306" s="411"/>
      <c r="W306" s="411"/>
      <c r="X306" s="411"/>
      <c r="Y306" s="411"/>
      <c r="Z306" s="411"/>
      <c r="AA306" s="411"/>
      <c r="AB306" s="411"/>
      <c r="AC306" s="72"/>
    </row>
    <row r="307" spans="1:31" ht="14.4" x14ac:dyDescent="0.3">
      <c r="A307" s="253" t="str">
        <f>I.!A307</f>
        <v>14.1</v>
      </c>
      <c r="B307" s="255"/>
      <c r="C307" s="257" t="str">
        <f>I.!C307</f>
        <v>Služby</v>
      </c>
      <c r="D307" s="417">
        <f>XII.!Q307</f>
        <v>56083</v>
      </c>
      <c r="E307" s="413">
        <f>I.!Q307</f>
        <v>52341</v>
      </c>
      <c r="F307" s="419">
        <f>I.!$Q308</f>
        <v>10670.95</v>
      </c>
      <c r="G307" s="411">
        <f>H307-F307</f>
        <v>1675.2699999999968</v>
      </c>
      <c r="H307" s="411">
        <f>II.!$Q308</f>
        <v>12346.219999999998</v>
      </c>
      <c r="I307" s="411">
        <f>J307-H307</f>
        <v>10016.220000000008</v>
      </c>
      <c r="J307" s="411">
        <f>III.!$Q308</f>
        <v>22362.440000000006</v>
      </c>
      <c r="K307" s="411">
        <f>L307-J307</f>
        <v>-1379.7700000000041</v>
      </c>
      <c r="L307" s="411">
        <f>IV.!$Q308</f>
        <v>20982.670000000002</v>
      </c>
      <c r="M307" s="411">
        <f>N307-L307</f>
        <v>11212.27</v>
      </c>
      <c r="N307" s="411">
        <f>V.!$Q308</f>
        <v>32194.940000000002</v>
      </c>
      <c r="O307" s="411">
        <f>P307-N307</f>
        <v>2024.4300000000003</v>
      </c>
      <c r="P307" s="411">
        <f>VI.!$Q308</f>
        <v>34219.370000000003</v>
      </c>
      <c r="Q307" s="411">
        <f>R307-P307</f>
        <v>-1013.3800000000047</v>
      </c>
      <c r="R307" s="411">
        <f>VII.!$Q308</f>
        <v>33205.99</v>
      </c>
      <c r="S307" s="411">
        <f>T307-R307</f>
        <v>8375.61</v>
      </c>
      <c r="T307" s="411">
        <f>VIII.!$Q308</f>
        <v>41581.599999999999</v>
      </c>
      <c r="U307" s="411">
        <f>V307-T307</f>
        <v>-322.86000000000058</v>
      </c>
      <c r="V307" s="411">
        <f>IX.!$Q308</f>
        <v>41258.74</v>
      </c>
      <c r="W307" s="411">
        <f>X307-V307</f>
        <v>4237.8199999999924</v>
      </c>
      <c r="X307" s="411">
        <f>X.!$Q308</f>
        <v>45496.55999999999</v>
      </c>
      <c r="Y307" s="411">
        <f>Z307-X307</f>
        <v>3916.5500000000175</v>
      </c>
      <c r="Z307" s="411">
        <f>XI.!$Q308</f>
        <v>49413.110000000008</v>
      </c>
      <c r="AA307" s="411">
        <f>AB307-Z307</f>
        <v>-49413.110000000008</v>
      </c>
      <c r="AB307" s="411">
        <f>XII.!$Q308</f>
        <v>0</v>
      </c>
      <c r="AC307" s="72"/>
    </row>
    <row r="308" spans="1:31" ht="14.4" x14ac:dyDescent="0.3">
      <c r="A308" s="253"/>
      <c r="B308" s="255"/>
      <c r="C308" s="257"/>
      <c r="D308" s="417"/>
      <c r="E308" s="413"/>
      <c r="F308" s="419"/>
      <c r="G308" s="411"/>
      <c r="H308" s="411"/>
      <c r="I308" s="411"/>
      <c r="J308" s="411"/>
      <c r="K308" s="411"/>
      <c r="L308" s="411"/>
      <c r="M308" s="411"/>
      <c r="N308" s="411"/>
      <c r="O308" s="411"/>
      <c r="P308" s="411"/>
      <c r="Q308" s="411"/>
      <c r="R308" s="411"/>
      <c r="S308" s="411"/>
      <c r="T308" s="411"/>
      <c r="U308" s="411"/>
      <c r="V308" s="411"/>
      <c r="W308" s="411"/>
      <c r="X308" s="411"/>
      <c r="Y308" s="411"/>
      <c r="Z308" s="411"/>
      <c r="AA308" s="411"/>
      <c r="AB308" s="411"/>
      <c r="AC308" s="72"/>
    </row>
    <row r="309" spans="1:31" ht="12.75" customHeight="1" x14ac:dyDescent="0.3">
      <c r="A309" s="253"/>
      <c r="B309" s="255" t="str">
        <f>I.!B309</f>
        <v>14.1.1.i</v>
      </c>
      <c r="C309" s="257" t="str">
        <f>I.!C309</f>
        <v>Školenia, kurzy,semináre, porady, konferencie</v>
      </c>
      <c r="D309" s="417">
        <f>XII.!Q309</f>
        <v>2500</v>
      </c>
      <c r="E309" s="413">
        <f>I.!Q309</f>
        <v>2000</v>
      </c>
      <c r="F309" s="419">
        <f>I.!$Q310</f>
        <v>126</v>
      </c>
      <c r="G309" s="411">
        <f>H309-F309</f>
        <v>189</v>
      </c>
      <c r="H309" s="411">
        <f>II.!$Q310</f>
        <v>315</v>
      </c>
      <c r="I309" s="411">
        <f>J309-H309</f>
        <v>348</v>
      </c>
      <c r="J309" s="411">
        <f>III.!$Q310</f>
        <v>663</v>
      </c>
      <c r="K309" s="411">
        <f>L309-J309</f>
        <v>0</v>
      </c>
      <c r="L309" s="411">
        <f>IV.!$Q310</f>
        <v>663</v>
      </c>
      <c r="M309" s="411">
        <f>N309-L309</f>
        <v>402.79999999999995</v>
      </c>
      <c r="N309" s="411">
        <f>V.!$Q310</f>
        <v>1065.8</v>
      </c>
      <c r="O309" s="411">
        <f>P309-N309</f>
        <v>346</v>
      </c>
      <c r="P309" s="411">
        <f>VI.!$Q310</f>
        <v>1411.8</v>
      </c>
      <c r="Q309" s="411">
        <f>R309-P309</f>
        <v>0</v>
      </c>
      <c r="R309" s="411">
        <f>VII.!$Q310</f>
        <v>1411.8</v>
      </c>
      <c r="S309" s="411">
        <f>T309-R309</f>
        <v>393.20000000000005</v>
      </c>
      <c r="T309" s="411">
        <f>VIII.!$Q310</f>
        <v>1805</v>
      </c>
      <c r="U309" s="411">
        <f>V309-T309</f>
        <v>0</v>
      </c>
      <c r="V309" s="411">
        <f>IX.!$Q310</f>
        <v>1805</v>
      </c>
      <c r="W309" s="411">
        <f>X309-V309</f>
        <v>70</v>
      </c>
      <c r="X309" s="411">
        <f>X.!$Q310</f>
        <v>1875</v>
      </c>
      <c r="Y309" s="411">
        <f>Z309-X309</f>
        <v>12.5</v>
      </c>
      <c r="Z309" s="411">
        <f>XI.!$Q310</f>
        <v>1887.5</v>
      </c>
      <c r="AA309" s="411">
        <f>AB309-Z309</f>
        <v>-1887.5</v>
      </c>
      <c r="AB309" s="411">
        <f>XII.!$Q310</f>
        <v>0</v>
      </c>
    </row>
    <row r="310" spans="1:31" x14ac:dyDescent="0.3">
      <c r="A310" s="253"/>
      <c r="B310" s="255"/>
      <c r="C310" s="257"/>
      <c r="D310" s="417"/>
      <c r="E310" s="413"/>
      <c r="F310" s="419"/>
      <c r="G310" s="411"/>
      <c r="H310" s="411"/>
      <c r="I310" s="411"/>
      <c r="J310" s="411"/>
      <c r="K310" s="411"/>
      <c r="L310" s="411"/>
      <c r="M310" s="411"/>
      <c r="N310" s="411"/>
      <c r="O310" s="411"/>
      <c r="P310" s="411"/>
      <c r="Q310" s="411"/>
      <c r="R310" s="411"/>
      <c r="S310" s="411"/>
      <c r="T310" s="411"/>
      <c r="U310" s="411"/>
      <c r="V310" s="411"/>
      <c r="W310" s="411"/>
      <c r="X310" s="411"/>
      <c r="Y310" s="411"/>
      <c r="Z310" s="411"/>
      <c r="AA310" s="411"/>
      <c r="AB310" s="411"/>
    </row>
    <row r="311" spans="1:31" x14ac:dyDescent="0.3">
      <c r="A311" s="253"/>
      <c r="B311" s="255" t="str">
        <f>I.!B311</f>
        <v>14.1.1.j</v>
      </c>
      <c r="C311" s="257" t="str">
        <f>I.!C311</f>
        <v>Všeobecné služby</v>
      </c>
      <c r="D311" s="417">
        <f>XII.!Q311</f>
        <v>6500</v>
      </c>
      <c r="E311" s="413">
        <f>I.!Q311</f>
        <v>5800</v>
      </c>
      <c r="F311" s="419">
        <f>I.!$Q312</f>
        <v>178.52</v>
      </c>
      <c r="G311" s="411">
        <f>H311-F311</f>
        <v>193.92</v>
      </c>
      <c r="H311" s="411">
        <f>II.!$Q312</f>
        <v>372.44</v>
      </c>
      <c r="I311" s="411">
        <f>J311-H311</f>
        <v>640.70000000000005</v>
      </c>
      <c r="J311" s="411">
        <f>III.!$Q312</f>
        <v>1013.14</v>
      </c>
      <c r="K311" s="411">
        <f>L311-J311</f>
        <v>209.40999999999997</v>
      </c>
      <c r="L311" s="411">
        <f>IV.!$Q312</f>
        <v>1222.55</v>
      </c>
      <c r="M311" s="411">
        <f>N311-L311</f>
        <v>149.42000000000007</v>
      </c>
      <c r="N311" s="411">
        <f>V.!$Q312</f>
        <v>1371.97</v>
      </c>
      <c r="O311" s="411">
        <f>P311-N311</f>
        <v>18</v>
      </c>
      <c r="P311" s="411">
        <f>VI.!$Q312</f>
        <v>1389.97</v>
      </c>
      <c r="Q311" s="411">
        <f>R311-P311</f>
        <v>370.71000000000004</v>
      </c>
      <c r="R311" s="411">
        <f>VII.!$Q312</f>
        <v>1760.68</v>
      </c>
      <c r="S311" s="411">
        <f>T311-R311</f>
        <v>126</v>
      </c>
      <c r="T311" s="411">
        <f>VIII.!$Q312</f>
        <v>1886.68</v>
      </c>
      <c r="U311" s="411">
        <f>V311-T311</f>
        <v>401.87999999999988</v>
      </c>
      <c r="V311" s="411">
        <f>IX.!$Q312</f>
        <v>2288.56</v>
      </c>
      <c r="W311" s="411">
        <f>X311-V311</f>
        <v>197.59000000000015</v>
      </c>
      <c r="X311" s="411">
        <f>X.!$Q312</f>
        <v>2486.15</v>
      </c>
      <c r="Y311" s="411">
        <f>Z311-X311</f>
        <v>220.82999999999993</v>
      </c>
      <c r="Z311" s="411">
        <f>XI.!$Q312</f>
        <v>2706.98</v>
      </c>
      <c r="AA311" s="411">
        <f>AB311-Z311</f>
        <v>-2706.98</v>
      </c>
      <c r="AB311" s="411">
        <f>XII.!$Q312</f>
        <v>0</v>
      </c>
    </row>
    <row r="312" spans="1:31" x14ac:dyDescent="0.3">
      <c r="A312" s="253"/>
      <c r="B312" s="255"/>
      <c r="C312" s="257"/>
      <c r="D312" s="417"/>
      <c r="E312" s="413"/>
      <c r="F312" s="419"/>
      <c r="G312" s="411"/>
      <c r="H312" s="411"/>
      <c r="I312" s="411"/>
      <c r="J312" s="411"/>
      <c r="K312" s="411"/>
      <c r="L312" s="411"/>
      <c r="M312" s="411"/>
      <c r="N312" s="411"/>
      <c r="O312" s="411"/>
      <c r="P312" s="411"/>
      <c r="Q312" s="411"/>
      <c r="R312" s="411"/>
      <c r="S312" s="411"/>
      <c r="T312" s="411"/>
      <c r="U312" s="411"/>
      <c r="V312" s="411"/>
      <c r="W312" s="411"/>
      <c r="X312" s="411"/>
      <c r="Y312" s="411"/>
      <c r="Z312" s="411"/>
      <c r="AA312" s="411"/>
      <c r="AB312" s="411"/>
    </row>
    <row r="313" spans="1:31" x14ac:dyDescent="0.3">
      <c r="A313" s="253"/>
      <c r="B313" s="255" t="str">
        <f>I.!B313</f>
        <v>14.1.1.k</v>
      </c>
      <c r="C313" s="257" t="str">
        <f>I.!C313</f>
        <v>Špeciálne služby</v>
      </c>
      <c r="D313" s="417">
        <f>XII.!Q313</f>
        <v>1038</v>
      </c>
      <c r="E313" s="413">
        <f>I.!Q313</f>
        <v>1100</v>
      </c>
      <c r="F313" s="419">
        <f>I.!$Q314</f>
        <v>0</v>
      </c>
      <c r="G313" s="411">
        <f>H313-F313</f>
        <v>1038</v>
      </c>
      <c r="H313" s="411">
        <f>II.!$Q314</f>
        <v>1038</v>
      </c>
      <c r="I313" s="411">
        <f>J313-H313</f>
        <v>0</v>
      </c>
      <c r="J313" s="411">
        <f>III.!$Q314</f>
        <v>1038</v>
      </c>
      <c r="K313" s="411">
        <f>L313-J313</f>
        <v>0</v>
      </c>
      <c r="L313" s="411">
        <f>IV.!$Q314</f>
        <v>1038</v>
      </c>
      <c r="M313" s="411">
        <f>N313-L313</f>
        <v>0</v>
      </c>
      <c r="N313" s="411">
        <f>V.!$Q314</f>
        <v>1038</v>
      </c>
      <c r="O313" s="411">
        <f>P313-N313</f>
        <v>0</v>
      </c>
      <c r="P313" s="411">
        <f>VI.!$Q314</f>
        <v>1038</v>
      </c>
      <c r="Q313" s="411">
        <f>R313-P313</f>
        <v>0</v>
      </c>
      <c r="R313" s="411">
        <f>VII.!$Q314</f>
        <v>1038</v>
      </c>
      <c r="S313" s="411">
        <f>T313-R313</f>
        <v>0</v>
      </c>
      <c r="T313" s="411">
        <f>VIII.!$Q314</f>
        <v>1038</v>
      </c>
      <c r="U313" s="411">
        <f>V313-T313</f>
        <v>0</v>
      </c>
      <c r="V313" s="411">
        <f>IX.!$Q314</f>
        <v>1038</v>
      </c>
      <c r="W313" s="411">
        <f>X313-V313</f>
        <v>0</v>
      </c>
      <c r="X313" s="411">
        <f>X.!$Q314</f>
        <v>1038</v>
      </c>
      <c r="Y313" s="411">
        <f>Z313-X313</f>
        <v>0</v>
      </c>
      <c r="Z313" s="411">
        <f>XI.!$Q314</f>
        <v>1038</v>
      </c>
      <c r="AA313" s="411">
        <f>AB313-Z313</f>
        <v>-1038</v>
      </c>
      <c r="AB313" s="411">
        <f>XII.!$Q314</f>
        <v>0</v>
      </c>
    </row>
    <row r="314" spans="1:31" x14ac:dyDescent="0.3">
      <c r="A314" s="253"/>
      <c r="B314" s="255"/>
      <c r="C314" s="257"/>
      <c r="D314" s="417"/>
      <c r="E314" s="413"/>
      <c r="F314" s="419"/>
      <c r="G314" s="411"/>
      <c r="H314" s="411"/>
      <c r="I314" s="411"/>
      <c r="J314" s="411"/>
      <c r="K314" s="411"/>
      <c r="L314" s="411"/>
      <c r="M314" s="411"/>
      <c r="N314" s="411"/>
      <c r="O314" s="411"/>
      <c r="P314" s="411"/>
      <c r="Q314" s="411"/>
      <c r="R314" s="411"/>
      <c r="S314" s="411"/>
      <c r="T314" s="411"/>
      <c r="U314" s="411"/>
      <c r="V314" s="411"/>
      <c r="W314" s="411"/>
      <c r="X314" s="411"/>
      <c r="Y314" s="411"/>
      <c r="Z314" s="411"/>
      <c r="AA314" s="411"/>
      <c r="AB314" s="411"/>
    </row>
    <row r="315" spans="1:31" x14ac:dyDescent="0.3">
      <c r="A315" s="253"/>
      <c r="B315" s="255" t="str">
        <f>I.!B315</f>
        <v>14.1.1.l</v>
      </c>
      <c r="C315" s="257" t="str">
        <f>I.!C315</f>
        <v>Cestovné iným osobám</v>
      </c>
      <c r="D315" s="417">
        <f>XII.!Q315</f>
        <v>0</v>
      </c>
      <c r="E315" s="413">
        <f>I.!Q315</f>
        <v>110</v>
      </c>
      <c r="F315" s="419">
        <f>I.!$Q316</f>
        <v>0</v>
      </c>
      <c r="G315" s="411">
        <f>H315-F315</f>
        <v>0</v>
      </c>
      <c r="H315" s="411">
        <f>II.!$Q316</f>
        <v>0</v>
      </c>
      <c r="I315" s="411">
        <f>J315-H315</f>
        <v>0</v>
      </c>
      <c r="J315" s="411">
        <f>III.!$Q316</f>
        <v>0</v>
      </c>
      <c r="K315" s="411">
        <f>L315-J315</f>
        <v>0</v>
      </c>
      <c r="L315" s="411">
        <f>IV.!$Q316</f>
        <v>0</v>
      </c>
      <c r="M315" s="411">
        <f>N315-L315</f>
        <v>0</v>
      </c>
      <c r="N315" s="411">
        <f>V.!$Q316</f>
        <v>0</v>
      </c>
      <c r="O315" s="411">
        <f>P315-N315</f>
        <v>0</v>
      </c>
      <c r="P315" s="411">
        <f>VI.!$Q316</f>
        <v>0</v>
      </c>
      <c r="Q315" s="411">
        <f>R315-P315</f>
        <v>0</v>
      </c>
      <c r="R315" s="411">
        <f>VII.!$Q316</f>
        <v>0</v>
      </c>
      <c r="S315" s="411">
        <f>T315-R315</f>
        <v>0</v>
      </c>
      <c r="T315" s="411">
        <f>VIII.!$Q316</f>
        <v>0</v>
      </c>
      <c r="U315" s="411">
        <f>V315-T315</f>
        <v>0</v>
      </c>
      <c r="V315" s="411">
        <f>IX.!$Q316</f>
        <v>0</v>
      </c>
      <c r="W315" s="411">
        <f>X315-V315</f>
        <v>0</v>
      </c>
      <c r="X315" s="411">
        <f>X.!$Q316</f>
        <v>0</v>
      </c>
      <c r="Y315" s="411">
        <f>Z315-X315</f>
        <v>0</v>
      </c>
      <c r="Z315" s="411">
        <f>XI.!$Q316</f>
        <v>0</v>
      </c>
      <c r="AA315" s="411">
        <f>AB315-Z315</f>
        <v>0</v>
      </c>
      <c r="AB315" s="411">
        <f>XII.!$Q316</f>
        <v>0</v>
      </c>
    </row>
    <row r="316" spans="1:31" x14ac:dyDescent="0.3">
      <c r="A316" s="253"/>
      <c r="B316" s="255"/>
      <c r="C316" s="257"/>
      <c r="D316" s="417"/>
      <c r="E316" s="413"/>
      <c r="F316" s="419"/>
      <c r="G316" s="411"/>
      <c r="H316" s="411"/>
      <c r="I316" s="411"/>
      <c r="J316" s="411"/>
      <c r="K316" s="411"/>
      <c r="L316" s="411"/>
      <c r="M316" s="411"/>
      <c r="N316" s="411"/>
      <c r="O316" s="411"/>
      <c r="P316" s="411"/>
      <c r="Q316" s="411"/>
      <c r="R316" s="411"/>
      <c r="S316" s="411"/>
      <c r="T316" s="411"/>
      <c r="U316" s="411"/>
      <c r="V316" s="411"/>
      <c r="W316" s="411"/>
      <c r="X316" s="411"/>
      <c r="Y316" s="411"/>
      <c r="Z316" s="411"/>
      <c r="AA316" s="411"/>
      <c r="AB316" s="411"/>
    </row>
    <row r="317" spans="1:31" x14ac:dyDescent="0.3">
      <c r="A317" s="253"/>
      <c r="B317" s="255" t="str">
        <f>I.!B317</f>
        <v>14.1.1.m</v>
      </c>
      <c r="C317" s="257" t="str">
        <f>I.!C317</f>
        <v>Poplatky, odvody, dane</v>
      </c>
      <c r="D317" s="417">
        <f>XII.!Q317</f>
        <v>3000</v>
      </c>
      <c r="E317" s="413">
        <f>I.!Q317</f>
        <v>2300</v>
      </c>
      <c r="F317" s="419">
        <f>I.!$Q318</f>
        <v>667.55</v>
      </c>
      <c r="G317" s="411">
        <f>H317-F317</f>
        <v>264.99</v>
      </c>
      <c r="H317" s="411">
        <f>II.!$Q318</f>
        <v>932.54</v>
      </c>
      <c r="I317" s="411">
        <f>J317-H317</f>
        <v>325.65000000000009</v>
      </c>
      <c r="J317" s="411">
        <f>III.!$Q318</f>
        <v>1258.19</v>
      </c>
      <c r="K317" s="411">
        <f>L317-J317</f>
        <v>180.01</v>
      </c>
      <c r="L317" s="411">
        <f>IV.!$Q318</f>
        <v>1438.2</v>
      </c>
      <c r="M317" s="411">
        <f>N317-L317</f>
        <v>318.75</v>
      </c>
      <c r="N317" s="411">
        <f>V.!$Q318</f>
        <v>1756.95</v>
      </c>
      <c r="O317" s="411">
        <f>P317-N317</f>
        <v>170.25</v>
      </c>
      <c r="P317" s="411">
        <f>VI.!$Q318</f>
        <v>1927.2</v>
      </c>
      <c r="Q317" s="411">
        <f>R317-P317</f>
        <v>-67.200000000000045</v>
      </c>
      <c r="R317" s="411">
        <f>VII.!$Q318</f>
        <v>1860</v>
      </c>
      <c r="S317" s="411">
        <f>T317-R317</f>
        <v>205.03999999999996</v>
      </c>
      <c r="T317" s="411">
        <f>VIII.!$Q318</f>
        <v>2065.04</v>
      </c>
      <c r="U317" s="411">
        <f>V317-T317</f>
        <v>347.19999999999982</v>
      </c>
      <c r="V317" s="411">
        <f>IX.!$Q318</f>
        <v>2412.2399999999998</v>
      </c>
      <c r="W317" s="411">
        <f>X317-V317</f>
        <v>227.08000000000038</v>
      </c>
      <c r="X317" s="411">
        <f>X.!$Q318</f>
        <v>2639.32</v>
      </c>
      <c r="Y317" s="411">
        <f>Z317-X317</f>
        <v>151.30999999999995</v>
      </c>
      <c r="Z317" s="411">
        <f>XI.!$Q318</f>
        <v>2790.63</v>
      </c>
      <c r="AA317" s="411">
        <f>AB317-Z317</f>
        <v>-2790.63</v>
      </c>
      <c r="AB317" s="411">
        <f>XII.!$Q318</f>
        <v>0</v>
      </c>
    </row>
    <row r="318" spans="1:31" x14ac:dyDescent="0.3">
      <c r="A318" s="253"/>
      <c r="B318" s="255"/>
      <c r="C318" s="257"/>
      <c r="D318" s="417"/>
      <c r="E318" s="413"/>
      <c r="F318" s="419"/>
      <c r="G318" s="411"/>
      <c r="H318" s="411"/>
      <c r="I318" s="411"/>
      <c r="J318" s="411"/>
      <c r="K318" s="411"/>
      <c r="L318" s="411"/>
      <c r="M318" s="411"/>
      <c r="N318" s="411"/>
      <c r="O318" s="411"/>
      <c r="P318" s="411"/>
      <c r="Q318" s="411"/>
      <c r="R318" s="411"/>
      <c r="S318" s="411"/>
      <c r="T318" s="411"/>
      <c r="U318" s="411"/>
      <c r="V318" s="411"/>
      <c r="W318" s="411"/>
      <c r="X318" s="411"/>
      <c r="Y318" s="411"/>
      <c r="Z318" s="411"/>
      <c r="AA318" s="411"/>
      <c r="AB318" s="411"/>
    </row>
    <row r="319" spans="1:31" x14ac:dyDescent="0.3">
      <c r="A319" s="253"/>
      <c r="B319" s="255" t="str">
        <f>I.!B319</f>
        <v>14.1.1.n</v>
      </c>
      <c r="C319" s="257" t="str">
        <f>I.!C319</f>
        <v>Stravovanie</v>
      </c>
      <c r="D319" s="417">
        <f>XII.!Q319</f>
        <v>15700</v>
      </c>
      <c r="E319" s="413">
        <f>I.!Q319</f>
        <v>15700</v>
      </c>
      <c r="F319" s="419">
        <f>I.!$Q320</f>
        <v>7738.46</v>
      </c>
      <c r="G319" s="411">
        <f>H319-F319</f>
        <v>-2807.2</v>
      </c>
      <c r="H319" s="411">
        <f>II.!$Q320</f>
        <v>4931.26</v>
      </c>
      <c r="I319" s="411">
        <f>J319-H319</f>
        <v>7919.99</v>
      </c>
      <c r="J319" s="411">
        <f>III.!$Q320</f>
        <v>12851.25</v>
      </c>
      <c r="K319" s="411">
        <f>L319-J319</f>
        <v>-3190.1000000000004</v>
      </c>
      <c r="L319" s="411">
        <f>IV.!$Q320</f>
        <v>9661.15</v>
      </c>
      <c r="M319" s="411">
        <f>N319-L319</f>
        <v>8204.8900000000012</v>
      </c>
      <c r="N319" s="411">
        <f>V.!$Q320</f>
        <v>17866.04</v>
      </c>
      <c r="O319" s="411">
        <f>P319-N319</f>
        <v>-2912.0200000000004</v>
      </c>
      <c r="P319" s="411">
        <f>VI.!$Q320</f>
        <v>14954.02</v>
      </c>
      <c r="Q319" s="411">
        <f>R319-P319</f>
        <v>-2986.3999999999996</v>
      </c>
      <c r="R319" s="411">
        <f>VII.!$Q320</f>
        <v>11967.62</v>
      </c>
      <c r="S319" s="411">
        <f>T319-R319</f>
        <v>4493.8099999999995</v>
      </c>
      <c r="T319" s="411">
        <f>VIII.!$Q320</f>
        <v>16461.43</v>
      </c>
      <c r="U319" s="411">
        <f>V319-T319</f>
        <v>-2579.0400000000009</v>
      </c>
      <c r="V319" s="411">
        <f>IX.!$Q320</f>
        <v>13882.39</v>
      </c>
      <c r="W319" s="411">
        <f>X319-V319</f>
        <v>2269.9500000000007</v>
      </c>
      <c r="X319" s="411">
        <f>X.!$Q320</f>
        <v>16152.34</v>
      </c>
      <c r="Y319" s="411">
        <f>Z319-X319</f>
        <v>336.06999999999971</v>
      </c>
      <c r="Z319" s="411">
        <f>XI.!$Q320</f>
        <v>16488.41</v>
      </c>
      <c r="AA319" s="411">
        <f>AB319-Z319</f>
        <v>-16488.41</v>
      </c>
      <c r="AB319" s="411">
        <f>XII.!$Q320</f>
        <v>0</v>
      </c>
    </row>
    <row r="320" spans="1:31" x14ac:dyDescent="0.3">
      <c r="A320" s="253"/>
      <c r="B320" s="255"/>
      <c r="C320" s="257"/>
      <c r="D320" s="417"/>
      <c r="E320" s="413"/>
      <c r="F320" s="419"/>
      <c r="G320" s="411"/>
      <c r="H320" s="411"/>
      <c r="I320" s="411"/>
      <c r="J320" s="411"/>
      <c r="K320" s="411"/>
      <c r="L320" s="411"/>
      <c r="M320" s="411"/>
      <c r="N320" s="411"/>
      <c r="O320" s="411"/>
      <c r="P320" s="411"/>
      <c r="Q320" s="411"/>
      <c r="R320" s="411"/>
      <c r="S320" s="411"/>
      <c r="T320" s="411"/>
      <c r="U320" s="411"/>
      <c r="V320" s="411"/>
      <c r="W320" s="411"/>
      <c r="X320" s="411"/>
      <c r="Y320" s="411"/>
      <c r="Z320" s="411"/>
      <c r="AA320" s="411"/>
      <c r="AB320" s="411"/>
    </row>
    <row r="321" spans="1:28" x14ac:dyDescent="0.3">
      <c r="A321" s="253"/>
      <c r="B321" s="255" t="str">
        <f>I.!B321</f>
        <v>14.1.1.o</v>
      </c>
      <c r="C321" s="257" t="str">
        <f>I.!C321</f>
        <v>Poistné</v>
      </c>
      <c r="D321" s="417">
        <f>XII.!Q321</f>
        <v>8200</v>
      </c>
      <c r="E321" s="413">
        <f>I.!Q321</f>
        <v>7200</v>
      </c>
      <c r="F321" s="419">
        <f>I.!$Q322</f>
        <v>0</v>
      </c>
      <c r="G321" s="411">
        <f>H321-F321</f>
        <v>1789.9</v>
      </c>
      <c r="H321" s="411">
        <f>II.!$Q322</f>
        <v>1789.9</v>
      </c>
      <c r="I321" s="411">
        <f>J321-H321</f>
        <v>0</v>
      </c>
      <c r="J321" s="411">
        <f>III.!$Q322</f>
        <v>1789.9</v>
      </c>
      <c r="K321" s="411">
        <f>L321-J321</f>
        <v>0</v>
      </c>
      <c r="L321" s="411">
        <f>IV.!$Q322</f>
        <v>1789.9</v>
      </c>
      <c r="M321" s="411">
        <f>N321-L321</f>
        <v>371.59999999999991</v>
      </c>
      <c r="N321" s="411">
        <f>V.!$Q322</f>
        <v>2161.5</v>
      </c>
      <c r="O321" s="411">
        <f>P321-N321</f>
        <v>1785.13</v>
      </c>
      <c r="P321" s="411">
        <f>VI.!$Q322</f>
        <v>3946.63</v>
      </c>
      <c r="Q321" s="411">
        <f>R321-P321</f>
        <v>0</v>
      </c>
      <c r="R321" s="411">
        <f>VII.!$Q322</f>
        <v>3946.63</v>
      </c>
      <c r="S321" s="411">
        <f>T321-R321</f>
        <v>1789.6899999999996</v>
      </c>
      <c r="T321" s="411">
        <f>VIII.!$Q322</f>
        <v>5736.32</v>
      </c>
      <c r="U321" s="411">
        <f>V321-T321</f>
        <v>0</v>
      </c>
      <c r="V321" s="411">
        <f>IX.!$Q322</f>
        <v>5736.32</v>
      </c>
      <c r="W321" s="411">
        <f>X321-V321</f>
        <v>102.73000000000047</v>
      </c>
      <c r="X321" s="411">
        <f>X.!$Q322</f>
        <v>5839.05</v>
      </c>
      <c r="Y321" s="411">
        <f>Z321-X321</f>
        <v>2156.7299999999996</v>
      </c>
      <c r="Z321" s="411">
        <f>XI.!$Q322</f>
        <v>7995.78</v>
      </c>
      <c r="AA321" s="411">
        <f>AB321-Z321</f>
        <v>-7995.78</v>
      </c>
      <c r="AB321" s="411">
        <f>XII.!$Q322</f>
        <v>0</v>
      </c>
    </row>
    <row r="322" spans="1:28" x14ac:dyDescent="0.3">
      <c r="A322" s="253"/>
      <c r="B322" s="255"/>
      <c r="C322" s="257"/>
      <c r="D322" s="417"/>
      <c r="E322" s="413"/>
      <c r="F322" s="419"/>
      <c r="G322" s="411"/>
      <c r="H322" s="411"/>
      <c r="I322" s="411"/>
      <c r="J322" s="411"/>
      <c r="K322" s="411"/>
      <c r="L322" s="411"/>
      <c r="M322" s="411"/>
      <c r="N322" s="411"/>
      <c r="O322" s="411"/>
      <c r="P322" s="411"/>
      <c r="Q322" s="411"/>
      <c r="R322" s="411"/>
      <c r="S322" s="411"/>
      <c r="T322" s="411"/>
      <c r="U322" s="411"/>
      <c r="V322" s="411"/>
      <c r="W322" s="411"/>
      <c r="X322" s="411"/>
      <c r="Y322" s="411"/>
      <c r="Z322" s="411"/>
      <c r="AA322" s="411"/>
      <c r="AB322" s="411"/>
    </row>
    <row r="323" spans="1:28" x14ac:dyDescent="0.3">
      <c r="A323" s="253"/>
      <c r="B323" s="255" t="str">
        <f>I.!B323</f>
        <v>14.1.1.p</v>
      </c>
      <c r="C323" s="257" t="str">
        <f>I.!C323</f>
        <v>Prídel do sociálneho fondu</v>
      </c>
      <c r="D323" s="417">
        <f>XII.!Q323</f>
        <v>3228</v>
      </c>
      <c r="E323" s="413">
        <f>I.!Q323</f>
        <v>3228</v>
      </c>
      <c r="F323" s="419">
        <f>I.!$Q324</f>
        <v>202.15</v>
      </c>
      <c r="G323" s="411">
        <f>H323-F323</f>
        <v>228.98</v>
      </c>
      <c r="H323" s="411">
        <f>II.!$Q324</f>
        <v>431.13</v>
      </c>
      <c r="I323" s="411">
        <f>J323-H323</f>
        <v>232.89</v>
      </c>
      <c r="J323" s="411">
        <f>III.!$Q324</f>
        <v>664.02</v>
      </c>
      <c r="K323" s="411">
        <f>L323-J323</f>
        <v>323.56000000000006</v>
      </c>
      <c r="L323" s="411">
        <f>IV.!$Q324</f>
        <v>987.58</v>
      </c>
      <c r="M323" s="411">
        <f>N323-L323</f>
        <v>213.82000000000005</v>
      </c>
      <c r="N323" s="411">
        <f>V.!$Q324</f>
        <v>1201.4000000000001</v>
      </c>
      <c r="O323" s="411">
        <f>P323-N323</f>
        <v>253.88999999999987</v>
      </c>
      <c r="P323" s="411">
        <f>VI.!$Q324</f>
        <v>1455.29</v>
      </c>
      <c r="Q323" s="411">
        <f>R323-P323</f>
        <v>349.26</v>
      </c>
      <c r="R323" s="411">
        <f>VII.!$Q324</f>
        <v>1804.55</v>
      </c>
      <c r="S323" s="411">
        <f>T323-R323</f>
        <v>183.72000000000003</v>
      </c>
      <c r="T323" s="411">
        <f>VIII.!$Q324</f>
        <v>1988.27</v>
      </c>
      <c r="U323" s="411">
        <f>V323-T323</f>
        <v>196.69999999999982</v>
      </c>
      <c r="V323" s="411">
        <f>IX.!$Q324</f>
        <v>2184.9699999999998</v>
      </c>
      <c r="W323" s="411">
        <f>X323-V323</f>
        <v>362.88000000000011</v>
      </c>
      <c r="X323" s="411">
        <f>X.!$Q324</f>
        <v>2547.85</v>
      </c>
      <c r="Y323" s="411">
        <f>Z323-X323</f>
        <v>245.51999999999998</v>
      </c>
      <c r="Z323" s="411">
        <f>XI.!$Q324</f>
        <v>2793.37</v>
      </c>
      <c r="AA323" s="411">
        <f>AB323-Z323</f>
        <v>-2793.37</v>
      </c>
      <c r="AB323" s="411">
        <f>XII.!$Q324</f>
        <v>0</v>
      </c>
    </row>
    <row r="324" spans="1:28" x14ac:dyDescent="0.3">
      <c r="A324" s="253"/>
      <c r="B324" s="255"/>
      <c r="C324" s="257"/>
      <c r="D324" s="417"/>
      <c r="E324" s="413"/>
      <c r="F324" s="419"/>
      <c r="G324" s="411"/>
      <c r="H324" s="411"/>
      <c r="I324" s="411"/>
      <c r="J324" s="411"/>
      <c r="K324" s="411"/>
      <c r="L324" s="411"/>
      <c r="M324" s="411"/>
      <c r="N324" s="411"/>
      <c r="O324" s="411"/>
      <c r="P324" s="411"/>
      <c r="Q324" s="411"/>
      <c r="R324" s="411"/>
      <c r="S324" s="411"/>
      <c r="T324" s="411"/>
      <c r="U324" s="411"/>
      <c r="V324" s="411"/>
      <c r="W324" s="411"/>
      <c r="X324" s="411"/>
      <c r="Y324" s="411"/>
      <c r="Z324" s="411"/>
      <c r="AA324" s="411"/>
      <c r="AB324" s="411"/>
    </row>
    <row r="325" spans="1:28" ht="12.75" customHeight="1" x14ac:dyDescent="0.3">
      <c r="A325" s="253"/>
      <c r="B325" s="255" t="str">
        <f>I.!B325</f>
        <v>14.1.1.q</v>
      </c>
      <c r="C325" s="257" t="str">
        <f>I.!C325</f>
        <v>Odmeny na základe dohôd mimopracovným zamestnanc.</v>
      </c>
      <c r="D325" s="417">
        <f>XII.!Q325</f>
        <v>14803</v>
      </c>
      <c r="E325" s="413">
        <f>I.!Q325</f>
        <v>13803</v>
      </c>
      <c r="F325" s="419">
        <f>I.!$Q326</f>
        <v>800.4</v>
      </c>
      <c r="G325" s="411">
        <f>H325-F325</f>
        <v>776.00000000000011</v>
      </c>
      <c r="H325" s="411">
        <f>II.!$Q326</f>
        <v>1576.4</v>
      </c>
      <c r="I325" s="411">
        <f>J325-H325</f>
        <v>547</v>
      </c>
      <c r="J325" s="411">
        <f>III.!$Q326</f>
        <v>2123.4</v>
      </c>
      <c r="K325" s="411">
        <f>L325-J325</f>
        <v>1094.3699999999999</v>
      </c>
      <c r="L325" s="411">
        <f>IV.!$Q326</f>
        <v>3217.77</v>
      </c>
      <c r="M325" s="411">
        <f>N325-L325</f>
        <v>1547.5000000000005</v>
      </c>
      <c r="N325" s="411">
        <f>V.!$Q326</f>
        <v>4765.2700000000004</v>
      </c>
      <c r="O325" s="411">
        <f>P325-N325</f>
        <v>2361.1999999999998</v>
      </c>
      <c r="P325" s="411">
        <f>VI.!$Q326</f>
        <v>7126.47</v>
      </c>
      <c r="Q325" s="411">
        <f>R325-P325</f>
        <v>1318.7499999999991</v>
      </c>
      <c r="R325" s="411">
        <f>VII.!$Q326</f>
        <v>8445.2199999999993</v>
      </c>
      <c r="S325" s="411">
        <f>T325-R325</f>
        <v>1181</v>
      </c>
      <c r="T325" s="411">
        <f>VIII.!$Q326</f>
        <v>9626.2199999999993</v>
      </c>
      <c r="U325" s="411">
        <f>V325-T325</f>
        <v>1306</v>
      </c>
      <c r="V325" s="411">
        <f>IX.!$Q326</f>
        <v>10932.22</v>
      </c>
      <c r="W325" s="411">
        <f>X325-V325</f>
        <v>1003.5</v>
      </c>
      <c r="X325" s="411">
        <f>X.!$Q326</f>
        <v>11935.72</v>
      </c>
      <c r="Y325" s="411">
        <f>Z325-X325</f>
        <v>789</v>
      </c>
      <c r="Z325" s="411">
        <f>XI.!$Q326</f>
        <v>12724.72</v>
      </c>
      <c r="AA325" s="411">
        <f>AB325-Z325</f>
        <v>-12724.72</v>
      </c>
      <c r="AB325" s="411">
        <f>XII.!$Q326</f>
        <v>0</v>
      </c>
    </row>
    <row r="326" spans="1:28" x14ac:dyDescent="0.3">
      <c r="A326" s="253"/>
      <c r="B326" s="255"/>
      <c r="C326" s="257"/>
      <c r="D326" s="417"/>
      <c r="E326" s="413"/>
      <c r="F326" s="419"/>
      <c r="G326" s="411"/>
      <c r="H326" s="411"/>
      <c r="I326" s="411"/>
      <c r="J326" s="411"/>
      <c r="K326" s="411"/>
      <c r="L326" s="411"/>
      <c r="M326" s="411"/>
      <c r="N326" s="411"/>
      <c r="O326" s="411"/>
      <c r="P326" s="411"/>
      <c r="Q326" s="411"/>
      <c r="R326" s="411"/>
      <c r="S326" s="411"/>
      <c r="T326" s="411"/>
      <c r="U326" s="411"/>
      <c r="V326" s="411"/>
      <c r="W326" s="411"/>
      <c r="X326" s="411"/>
      <c r="Y326" s="411"/>
      <c r="Z326" s="411"/>
      <c r="AA326" s="411"/>
      <c r="AB326" s="411"/>
    </row>
    <row r="327" spans="1:28" ht="13.8" customHeight="1" x14ac:dyDescent="0.3">
      <c r="A327" s="253"/>
      <c r="B327" s="345" t="s">
        <v>244</v>
      </c>
      <c r="C327" s="347" t="s">
        <v>318</v>
      </c>
      <c r="D327" s="425">
        <f>XII.!Q327</f>
        <v>14</v>
      </c>
      <c r="E327" s="413">
        <f>I.!Q327</f>
        <v>0</v>
      </c>
      <c r="F327" s="419">
        <f>I.!$Q328</f>
        <v>0</v>
      </c>
      <c r="G327" s="411">
        <f>H327-F327</f>
        <v>0</v>
      </c>
      <c r="H327" s="411">
        <f>II.!$Q328</f>
        <v>0</v>
      </c>
      <c r="I327" s="411">
        <f>J327-H327</f>
        <v>0</v>
      </c>
      <c r="J327" s="411">
        <f>III.!$Q328</f>
        <v>0</v>
      </c>
      <c r="K327" s="411">
        <f>L327-J327</f>
        <v>0</v>
      </c>
      <c r="L327" s="411">
        <f>IV.!$Q328</f>
        <v>0</v>
      </c>
      <c r="M327" s="411">
        <f>N327-L327</f>
        <v>0</v>
      </c>
      <c r="N327" s="411">
        <f>V.!$Q328</f>
        <v>0</v>
      </c>
      <c r="O327" s="411">
        <f>P327-N327</f>
        <v>0</v>
      </c>
      <c r="P327" s="411">
        <f>VI.!$Q328</f>
        <v>0</v>
      </c>
      <c r="Q327" s="411">
        <f>R327-P327</f>
        <v>0</v>
      </c>
      <c r="R327" s="411">
        <f>VII.!$Q328</f>
        <v>0</v>
      </c>
      <c r="S327" s="411">
        <f>T327-R327</f>
        <v>0</v>
      </c>
      <c r="T327" s="411">
        <f>VIII.!$Q328</f>
        <v>0</v>
      </c>
      <c r="U327" s="411">
        <f>V327-T327</f>
        <v>0</v>
      </c>
      <c r="V327" s="411">
        <f>IX.!$Q328</f>
        <v>0</v>
      </c>
      <c r="W327" s="411">
        <f>X327-V327</f>
        <v>0</v>
      </c>
      <c r="X327" s="411">
        <f>X.!$Q328</f>
        <v>0</v>
      </c>
      <c r="Y327" s="411">
        <f>Z327-X327</f>
        <v>0</v>
      </c>
      <c r="Z327" s="411">
        <f>XI.!$Q328</f>
        <v>0</v>
      </c>
      <c r="AA327" s="411">
        <f>AB327-Z327</f>
        <v>0</v>
      </c>
      <c r="AB327" s="411">
        <f>XII.!$Q328</f>
        <v>0</v>
      </c>
    </row>
    <row r="328" spans="1:28" x14ac:dyDescent="0.3">
      <c r="A328" s="253"/>
      <c r="B328" s="345"/>
      <c r="C328" s="347"/>
      <c r="D328" s="426"/>
      <c r="E328" s="413"/>
      <c r="F328" s="419"/>
      <c r="G328" s="411"/>
      <c r="H328" s="411"/>
      <c r="I328" s="411"/>
      <c r="J328" s="411"/>
      <c r="K328" s="411"/>
      <c r="L328" s="411"/>
      <c r="M328" s="411"/>
      <c r="N328" s="411"/>
      <c r="O328" s="411"/>
      <c r="P328" s="411"/>
      <c r="Q328" s="411"/>
      <c r="R328" s="411"/>
      <c r="S328" s="411"/>
      <c r="T328" s="411"/>
      <c r="U328" s="411"/>
      <c r="V328" s="411"/>
      <c r="W328" s="411"/>
      <c r="X328" s="411"/>
      <c r="Y328" s="411"/>
      <c r="Z328" s="411"/>
      <c r="AA328" s="411"/>
      <c r="AB328" s="411"/>
    </row>
    <row r="329" spans="1:28" x14ac:dyDescent="0.3">
      <c r="A329" s="253"/>
      <c r="B329" s="255" t="str">
        <f>I.!B329</f>
        <v>14.1.1.r</v>
      </c>
      <c r="C329" s="257" t="str">
        <f>I.!C329</f>
        <v>Dane</v>
      </c>
      <c r="D329" s="417">
        <f>XII.!Q329</f>
        <v>1100</v>
      </c>
      <c r="E329" s="413">
        <f>I.!Q329</f>
        <v>1100</v>
      </c>
      <c r="F329" s="419">
        <f>I.!$Q330</f>
        <v>957.87</v>
      </c>
      <c r="G329" s="411">
        <f>H329-F329</f>
        <v>1.67999999999995</v>
      </c>
      <c r="H329" s="411">
        <f>II.!$Q330</f>
        <v>959.55</v>
      </c>
      <c r="I329" s="411">
        <f>J329-H329</f>
        <v>1.9900000000000091</v>
      </c>
      <c r="J329" s="411">
        <f>III.!$Q330</f>
        <v>961.54</v>
      </c>
      <c r="K329" s="411">
        <f>L329-J329</f>
        <v>2.9800000000000182</v>
      </c>
      <c r="L329" s="411">
        <f>IV.!$Q330</f>
        <v>964.52</v>
      </c>
      <c r="M329" s="411">
        <f>N329-L329</f>
        <v>3.4900000000000091</v>
      </c>
      <c r="N329" s="411">
        <f>V.!$Q330</f>
        <v>968.01</v>
      </c>
      <c r="O329" s="411">
        <f>P329-N329</f>
        <v>1.9800000000000182</v>
      </c>
      <c r="P329" s="411">
        <f>VI.!$Q330</f>
        <v>969.99</v>
      </c>
      <c r="Q329" s="411">
        <f>R329-P329</f>
        <v>1.5</v>
      </c>
      <c r="R329" s="411">
        <f>VII.!$Q330</f>
        <v>971.49</v>
      </c>
      <c r="S329" s="411">
        <f>T329-R329</f>
        <v>3.1499999999999773</v>
      </c>
      <c r="T329" s="411">
        <f>VIII.!$Q330</f>
        <v>974.64</v>
      </c>
      <c r="U329" s="411">
        <f>V329-T329</f>
        <v>4.3999999999999773</v>
      </c>
      <c r="V329" s="411">
        <f>IX.!$Q330</f>
        <v>979.04</v>
      </c>
      <c r="W329" s="411">
        <f>X329-V329</f>
        <v>4.0900000000000318</v>
      </c>
      <c r="X329" s="411">
        <f>X.!$Q330</f>
        <v>983.13</v>
      </c>
      <c r="Y329" s="411">
        <f>Z329-X329</f>
        <v>4.5900000000000318</v>
      </c>
      <c r="Z329" s="411">
        <f>XI.!$Q330</f>
        <v>987.72</v>
      </c>
      <c r="AA329" s="411">
        <f>AB329-Z329</f>
        <v>-987.72</v>
      </c>
      <c r="AB329" s="411">
        <f>XII.!$Q330</f>
        <v>0</v>
      </c>
    </row>
    <row r="330" spans="1:28" x14ac:dyDescent="0.3">
      <c r="A330" s="253"/>
      <c r="B330" s="255"/>
      <c r="C330" s="257"/>
      <c r="D330" s="417"/>
      <c r="E330" s="413"/>
      <c r="F330" s="419"/>
      <c r="G330" s="411"/>
      <c r="H330" s="411"/>
      <c r="I330" s="411"/>
      <c r="J330" s="411"/>
      <c r="K330" s="411"/>
      <c r="L330" s="411"/>
      <c r="M330" s="411"/>
      <c r="N330" s="411"/>
      <c r="O330" s="411"/>
      <c r="P330" s="411"/>
      <c r="Q330" s="411"/>
      <c r="R330" s="411"/>
      <c r="S330" s="411"/>
      <c r="T330" s="411"/>
      <c r="U330" s="411"/>
      <c r="V330" s="411"/>
      <c r="W330" s="411"/>
      <c r="X330" s="411"/>
      <c r="Y330" s="411"/>
      <c r="Z330" s="411"/>
      <c r="AA330" s="411"/>
      <c r="AB330" s="411"/>
    </row>
    <row r="331" spans="1:28" x14ac:dyDescent="0.3">
      <c r="A331" s="253" t="str">
        <f>I.!A331</f>
        <v>14.1</v>
      </c>
      <c r="B331" s="255"/>
      <c r="C331" s="257" t="str">
        <f>I.!C331</f>
        <v>Príspevok na SOU a transfery PO</v>
      </c>
      <c r="D331" s="417">
        <f>XII.!Q331</f>
        <v>8506</v>
      </c>
      <c r="E331" s="413">
        <f>I.!Q331</f>
        <v>8506</v>
      </c>
      <c r="F331" s="419">
        <f>I.!$Q332</f>
        <v>0</v>
      </c>
      <c r="G331" s="411">
        <f>H331-F331</f>
        <v>0</v>
      </c>
      <c r="H331" s="411">
        <f>II.!$Q332</f>
        <v>0</v>
      </c>
      <c r="I331" s="411">
        <f>J331-H331</f>
        <v>2110.02</v>
      </c>
      <c r="J331" s="411">
        <f>III.!$Q332</f>
        <v>2110.02</v>
      </c>
      <c r="K331" s="411">
        <f>L331-J331</f>
        <v>2110.02</v>
      </c>
      <c r="L331" s="411">
        <f>IV.!$Q332</f>
        <v>4220.04</v>
      </c>
      <c r="M331" s="411">
        <f>N331-L331</f>
        <v>0</v>
      </c>
      <c r="N331" s="411">
        <f>V.!$Q332</f>
        <v>4220.04</v>
      </c>
      <c r="O331" s="411">
        <f>P331-N331</f>
        <v>0</v>
      </c>
      <c r="P331" s="411">
        <f>VI.!$Q332</f>
        <v>4220.04</v>
      </c>
      <c r="Q331" s="411">
        <f>R331-P331</f>
        <v>0</v>
      </c>
      <c r="R331" s="411">
        <f>VII.!$Q332</f>
        <v>4220.04</v>
      </c>
      <c r="S331" s="411">
        <f>T331-R331</f>
        <v>0</v>
      </c>
      <c r="T331" s="411">
        <f>VIII.!$Q332</f>
        <v>4220.04</v>
      </c>
      <c r="U331" s="411">
        <f>V331-T331</f>
        <v>0</v>
      </c>
      <c r="V331" s="411">
        <f>IX.!$Q332</f>
        <v>4220.04</v>
      </c>
      <c r="W331" s="411">
        <f>X331-V331</f>
        <v>2110.0200000000004</v>
      </c>
      <c r="X331" s="411">
        <f>X.!$Q332</f>
        <v>6330.06</v>
      </c>
      <c r="Y331" s="411">
        <f>Z331-X331</f>
        <v>2110.0199999999995</v>
      </c>
      <c r="Z331" s="411">
        <f>XI.!$Q332</f>
        <v>8440.08</v>
      </c>
      <c r="AA331" s="411">
        <f>AB331-Z331</f>
        <v>-8440.08</v>
      </c>
      <c r="AB331" s="411">
        <f>XII.!$Q332</f>
        <v>0</v>
      </c>
    </row>
    <row r="332" spans="1:28" x14ac:dyDescent="0.3">
      <c r="A332" s="253"/>
      <c r="B332" s="255"/>
      <c r="C332" s="257"/>
      <c r="D332" s="417"/>
      <c r="E332" s="413"/>
      <c r="F332" s="419"/>
      <c r="G332" s="411"/>
      <c r="H332" s="411"/>
      <c r="I332" s="411"/>
      <c r="J332" s="411"/>
      <c r="K332" s="411"/>
      <c r="L332" s="411"/>
      <c r="M332" s="411"/>
      <c r="N332" s="411"/>
      <c r="O332" s="411"/>
      <c r="P332" s="411"/>
      <c r="Q332" s="411"/>
      <c r="R332" s="411"/>
      <c r="S332" s="411"/>
      <c r="T332" s="411"/>
      <c r="U332" s="411"/>
      <c r="V332" s="411"/>
      <c r="W332" s="411"/>
      <c r="X332" s="411"/>
      <c r="Y332" s="411"/>
      <c r="Z332" s="411"/>
      <c r="AA332" s="411"/>
      <c r="AB332" s="411"/>
    </row>
    <row r="333" spans="1:28" ht="12.75" customHeight="1" x14ac:dyDescent="0.3">
      <c r="A333" s="253" t="str">
        <f>I.!A333</f>
        <v>14.1</v>
      </c>
      <c r="B333" s="255"/>
      <c r="C333" s="257" t="str">
        <f>I.!C333</f>
        <v>MsÚ nemocenské dávky</v>
      </c>
      <c r="D333" s="417">
        <f>XII.!Q333</f>
        <v>5989</v>
      </c>
      <c r="E333" s="413">
        <f>I.!Q333</f>
        <v>1843</v>
      </c>
      <c r="F333" s="419">
        <f>I.!$Q334</f>
        <v>0</v>
      </c>
      <c r="G333" s="411">
        <f>H333-F333</f>
        <v>10.91</v>
      </c>
      <c r="H333" s="411">
        <f>II.!$Q334</f>
        <v>10.91</v>
      </c>
      <c r="I333" s="411">
        <f>J333-H333</f>
        <v>135.91</v>
      </c>
      <c r="J333" s="411">
        <f>III.!$Q334</f>
        <v>146.82</v>
      </c>
      <c r="K333" s="411">
        <f>L333-J333</f>
        <v>3469.1499999999996</v>
      </c>
      <c r="L333" s="411">
        <f>IV.!$Q334</f>
        <v>3615.97</v>
      </c>
      <c r="M333" s="411">
        <f>N333-L333</f>
        <v>151.37000000000035</v>
      </c>
      <c r="N333" s="411">
        <f>V.!$Q334</f>
        <v>3767.34</v>
      </c>
      <c r="O333" s="411">
        <f>P333-N333</f>
        <v>805.5</v>
      </c>
      <c r="P333" s="411">
        <f>VI.!$Q334</f>
        <v>4572.84</v>
      </c>
      <c r="Q333" s="411">
        <f>R333-P333</f>
        <v>0</v>
      </c>
      <c r="R333" s="411">
        <f>VII.!$Q334</f>
        <v>4572.84</v>
      </c>
      <c r="S333" s="411">
        <f>T333-R333</f>
        <v>0</v>
      </c>
      <c r="T333" s="411">
        <f>VIII.!$Q334</f>
        <v>4572.84</v>
      </c>
      <c r="U333" s="411">
        <f>V333-T333</f>
        <v>0</v>
      </c>
      <c r="V333" s="411">
        <f>IX.!$Q334</f>
        <v>4572.84</v>
      </c>
      <c r="W333" s="411">
        <f>X333-V333</f>
        <v>321.76000000000022</v>
      </c>
      <c r="X333" s="411">
        <f>X.!$Q334</f>
        <v>4894.6000000000004</v>
      </c>
      <c r="Y333" s="411">
        <f>Z333-X333</f>
        <v>236.13999999999942</v>
      </c>
      <c r="Z333" s="411">
        <f>XI.!$Q334</f>
        <v>5130.74</v>
      </c>
      <c r="AA333" s="411">
        <f>AB333-Z333</f>
        <v>-5130.74</v>
      </c>
      <c r="AB333" s="411">
        <f>XII.!$Q334</f>
        <v>0</v>
      </c>
    </row>
    <row r="334" spans="1:28" x14ac:dyDescent="0.3">
      <c r="A334" s="253"/>
      <c r="B334" s="255"/>
      <c r="C334" s="257"/>
      <c r="D334" s="417"/>
      <c r="E334" s="413"/>
      <c r="F334" s="419"/>
      <c r="G334" s="411"/>
      <c r="H334" s="411"/>
      <c r="I334" s="411"/>
      <c r="J334" s="411"/>
      <c r="K334" s="411"/>
      <c r="L334" s="411"/>
      <c r="M334" s="411"/>
      <c r="N334" s="411"/>
      <c r="O334" s="411"/>
      <c r="P334" s="411"/>
      <c r="Q334" s="411"/>
      <c r="R334" s="411"/>
      <c r="S334" s="411"/>
      <c r="T334" s="411"/>
      <c r="U334" s="411"/>
      <c r="V334" s="411"/>
      <c r="W334" s="411"/>
      <c r="X334" s="411"/>
      <c r="Y334" s="411"/>
      <c r="Z334" s="411"/>
      <c r="AA334" s="411"/>
      <c r="AB334" s="411"/>
    </row>
    <row r="335" spans="1:28" ht="13.8" hidden="1" customHeight="1" x14ac:dyDescent="0.3">
      <c r="A335" s="253" t="str">
        <f>I.!A335</f>
        <v>14.1</v>
      </c>
      <c r="B335" s="255"/>
      <c r="C335" s="257" t="str">
        <f>I.!C335</f>
        <v>Administratíva</v>
      </c>
      <c r="D335" s="417">
        <f>XII.!Q335</f>
        <v>0</v>
      </c>
      <c r="E335" s="413">
        <f>I.!Q335</f>
        <v>0</v>
      </c>
      <c r="F335" s="419">
        <f>I.!$Q336</f>
        <v>0</v>
      </c>
      <c r="G335" s="411">
        <f>H335-F335</f>
        <v>0</v>
      </c>
      <c r="H335" s="411">
        <f>II.!$Q336</f>
        <v>0</v>
      </c>
      <c r="I335" s="411">
        <f>J335-H335</f>
        <v>0</v>
      </c>
      <c r="J335" s="411">
        <f>III.!$Q336</f>
        <v>0</v>
      </c>
      <c r="K335" s="411">
        <f>L335-J335</f>
        <v>0</v>
      </c>
      <c r="L335" s="411">
        <f>IV.!$Q336</f>
        <v>0</v>
      </c>
      <c r="M335" s="411">
        <f>N335-L335</f>
        <v>0</v>
      </c>
      <c r="N335" s="411">
        <f>V.!$Q336</f>
        <v>0</v>
      </c>
      <c r="O335" s="411">
        <f>P335-N335</f>
        <v>0</v>
      </c>
      <c r="P335" s="411">
        <f>VI.!$Q336</f>
        <v>0</v>
      </c>
      <c r="Q335" s="411">
        <f>R335-P335</f>
        <v>0</v>
      </c>
      <c r="R335" s="411">
        <f>VII.!$Q336</f>
        <v>0</v>
      </c>
      <c r="S335" s="411">
        <f>T335-R335</f>
        <v>0</v>
      </c>
      <c r="T335" s="411">
        <f>VIII.!$Q336</f>
        <v>0</v>
      </c>
      <c r="U335" s="411">
        <f>V335-T335</f>
        <v>0</v>
      </c>
      <c r="V335" s="411">
        <f>IX.!$Q336</f>
        <v>0</v>
      </c>
      <c r="W335" s="411">
        <f>X335-V335</f>
        <v>0</v>
      </c>
      <c r="X335" s="411">
        <f>X.!$Q336</f>
        <v>0</v>
      </c>
      <c r="Y335" s="411">
        <f>Z335-X335</f>
        <v>0</v>
      </c>
      <c r="Z335" s="411">
        <f>XI.!$Q336</f>
        <v>0</v>
      </c>
      <c r="AA335" s="411">
        <f>AB335-Z335</f>
        <v>0</v>
      </c>
      <c r="AB335" s="411">
        <f>XII.!$Q336</f>
        <v>0</v>
      </c>
    </row>
    <row r="336" spans="1:28" ht="14.4" hidden="1" customHeight="1" thickBot="1" x14ac:dyDescent="0.35">
      <c r="A336" s="254"/>
      <c r="B336" s="256"/>
      <c r="C336" s="258"/>
      <c r="D336" s="418"/>
      <c r="E336" s="414"/>
      <c r="F336" s="420"/>
      <c r="G336" s="412"/>
      <c r="H336" s="412"/>
      <c r="I336" s="412"/>
      <c r="J336" s="412"/>
      <c r="K336" s="412"/>
      <c r="L336" s="412"/>
      <c r="M336" s="412"/>
      <c r="N336" s="412"/>
      <c r="O336" s="412"/>
      <c r="P336" s="412"/>
      <c r="Q336" s="412"/>
      <c r="R336" s="412"/>
      <c r="S336" s="412"/>
      <c r="T336" s="412"/>
      <c r="U336" s="412"/>
      <c r="V336" s="412"/>
      <c r="W336" s="412"/>
      <c r="X336" s="412"/>
      <c r="Y336" s="412"/>
      <c r="Z336" s="412"/>
      <c r="AA336" s="412"/>
      <c r="AB336" s="412"/>
    </row>
  </sheetData>
  <sheetProtection sheet="1" objects="1" scenarios="1"/>
  <mergeCells count="4491">
    <mergeCell ref="R222:R223"/>
    <mergeCell ref="S222:S223"/>
    <mergeCell ref="T222:T223"/>
    <mergeCell ref="U222:U223"/>
    <mergeCell ref="V222:V223"/>
    <mergeCell ref="W222:W223"/>
    <mergeCell ref="X222:X223"/>
    <mergeCell ref="Y222:Y223"/>
    <mergeCell ref="Z222:Z223"/>
    <mergeCell ref="AA222:AA223"/>
    <mergeCell ref="AB222:AB223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Q222:Q223"/>
    <mergeCell ref="D80:D81"/>
    <mergeCell ref="D82:D83"/>
    <mergeCell ref="W76:W77"/>
    <mergeCell ref="X76:X77"/>
    <mergeCell ref="Y76:Y77"/>
    <mergeCell ref="Z76:Z77"/>
    <mergeCell ref="AA76:AA77"/>
    <mergeCell ref="AB76:AB77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Z78:Z79"/>
    <mergeCell ref="AA78:AA79"/>
    <mergeCell ref="AB78:AB79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2:W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X72:X73"/>
    <mergeCell ref="Y72:Y73"/>
    <mergeCell ref="Z72:Z73"/>
    <mergeCell ref="AA72:AA73"/>
    <mergeCell ref="AB72:AB73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Y74:Y75"/>
    <mergeCell ref="Z74:Z75"/>
    <mergeCell ref="AA74:AA75"/>
    <mergeCell ref="AB74:AB75"/>
    <mergeCell ref="F72:F73"/>
    <mergeCell ref="G72:G73"/>
    <mergeCell ref="H72:H73"/>
    <mergeCell ref="I72:I73"/>
    <mergeCell ref="Z68:Z69"/>
    <mergeCell ref="AA68:AA69"/>
    <mergeCell ref="AB68:AB69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4:W65"/>
    <mergeCell ref="X64:X65"/>
    <mergeCell ref="Y64:Y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8:W69"/>
    <mergeCell ref="X68:X69"/>
    <mergeCell ref="Y68:Y69"/>
    <mergeCell ref="Z64:Z65"/>
    <mergeCell ref="AA64:AA65"/>
    <mergeCell ref="AB64:AB65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Y66:Y67"/>
    <mergeCell ref="Z66:Z67"/>
    <mergeCell ref="AA66:AA67"/>
    <mergeCell ref="AB66:AB67"/>
    <mergeCell ref="F64:F65"/>
    <mergeCell ref="G64:G65"/>
    <mergeCell ref="H64:H65"/>
    <mergeCell ref="I64:I65"/>
    <mergeCell ref="J64:J65"/>
    <mergeCell ref="K64:K65"/>
    <mergeCell ref="Y60:Y61"/>
    <mergeCell ref="Z60:Z61"/>
    <mergeCell ref="AA60:AA61"/>
    <mergeCell ref="AB60:AB61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R202:R203"/>
    <mergeCell ref="S202:S203"/>
    <mergeCell ref="T202:T203"/>
    <mergeCell ref="U202:U203"/>
    <mergeCell ref="V202:V203"/>
    <mergeCell ref="W202:W203"/>
    <mergeCell ref="X202:X203"/>
    <mergeCell ref="Y202:Y203"/>
    <mergeCell ref="Z202:Z203"/>
    <mergeCell ref="AA202:AA203"/>
    <mergeCell ref="AB202:AB203"/>
    <mergeCell ref="B80:B81"/>
    <mergeCell ref="B82:B83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O202:O203"/>
    <mergeCell ref="P202:P203"/>
    <mergeCell ref="Q202:Q203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W200:W201"/>
    <mergeCell ref="X200:X201"/>
    <mergeCell ref="Y200:Y201"/>
    <mergeCell ref="Z200:Z201"/>
    <mergeCell ref="AA200:AA201"/>
    <mergeCell ref="AB200:AB201"/>
    <mergeCell ref="U2:U3"/>
    <mergeCell ref="W2:W3"/>
    <mergeCell ref="Y2:Y3"/>
    <mergeCell ref="AA2:AA3"/>
    <mergeCell ref="A4:B5"/>
    <mergeCell ref="C4:C5"/>
    <mergeCell ref="D4:D5"/>
    <mergeCell ref="E4:E5"/>
    <mergeCell ref="F4:F5"/>
    <mergeCell ref="G4:G5"/>
    <mergeCell ref="Z4:Z5"/>
    <mergeCell ref="AA4:AA5"/>
    <mergeCell ref="AB4:AB5"/>
    <mergeCell ref="A6:B7"/>
    <mergeCell ref="C6:C7"/>
    <mergeCell ref="D6:D7"/>
    <mergeCell ref="E6:E7"/>
    <mergeCell ref="F6:F7"/>
    <mergeCell ref="G6:G7"/>
    <mergeCell ref="H6:H7"/>
    <mergeCell ref="T4:T5"/>
    <mergeCell ref="Y1:Z1"/>
    <mergeCell ref="AA1:AB1"/>
    <mergeCell ref="F2:F3"/>
    <mergeCell ref="G2:G3"/>
    <mergeCell ref="I2:I3"/>
    <mergeCell ref="K2:K3"/>
    <mergeCell ref="M2:M3"/>
    <mergeCell ref="O2:O3"/>
    <mergeCell ref="Q2:Q3"/>
    <mergeCell ref="S2:S3"/>
    <mergeCell ref="M1:N1"/>
    <mergeCell ref="O1:P1"/>
    <mergeCell ref="Q1:R1"/>
    <mergeCell ref="S1:T1"/>
    <mergeCell ref="U1:V1"/>
    <mergeCell ref="W1:X1"/>
    <mergeCell ref="A1:C3"/>
    <mergeCell ref="D1:D3"/>
    <mergeCell ref="E1:E3"/>
    <mergeCell ref="G1:H1"/>
    <mergeCell ref="I1:J1"/>
    <mergeCell ref="K1:L1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AA6:AA7"/>
    <mergeCell ref="AB6:AB7"/>
    <mergeCell ref="A8:A9"/>
    <mergeCell ref="B8:B9"/>
    <mergeCell ref="C8:C9"/>
    <mergeCell ref="D8:D9"/>
    <mergeCell ref="E8:E9"/>
    <mergeCell ref="F8:F9"/>
    <mergeCell ref="G8:G9"/>
    <mergeCell ref="H8:H9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AA8:AA9"/>
    <mergeCell ref="AB8:AB9"/>
    <mergeCell ref="C10:C11"/>
    <mergeCell ref="D10:D11"/>
    <mergeCell ref="E10:E11"/>
    <mergeCell ref="F10:F11"/>
    <mergeCell ref="G10:G11"/>
    <mergeCell ref="H10:H11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A10:AA11"/>
    <mergeCell ref="AB10:AB11"/>
    <mergeCell ref="A12:A13"/>
    <mergeCell ref="B12:B13"/>
    <mergeCell ref="C12:C13"/>
    <mergeCell ref="D12:D13"/>
    <mergeCell ref="E12:E13"/>
    <mergeCell ref="F12:F13"/>
    <mergeCell ref="G12:G13"/>
    <mergeCell ref="H12:H1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A12:AA13"/>
    <mergeCell ref="AB12:AB13"/>
    <mergeCell ref="A10:A11"/>
    <mergeCell ref="B10:B11"/>
    <mergeCell ref="C14:C15"/>
    <mergeCell ref="D14:D15"/>
    <mergeCell ref="E14:E15"/>
    <mergeCell ref="F14:F15"/>
    <mergeCell ref="G14:G15"/>
    <mergeCell ref="H14:H15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AA14:AA15"/>
    <mergeCell ref="AB14:AB15"/>
    <mergeCell ref="A16:A17"/>
    <mergeCell ref="B16:B17"/>
    <mergeCell ref="C16:C17"/>
    <mergeCell ref="D16:D17"/>
    <mergeCell ref="E16:E17"/>
    <mergeCell ref="F16:F17"/>
    <mergeCell ref="G16:G17"/>
    <mergeCell ref="H16:H17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A16:AA17"/>
    <mergeCell ref="AB16:AB17"/>
    <mergeCell ref="A14:A15"/>
    <mergeCell ref="B14:B15"/>
    <mergeCell ref="C18:C19"/>
    <mergeCell ref="D18:D19"/>
    <mergeCell ref="E18:E19"/>
    <mergeCell ref="F18:F19"/>
    <mergeCell ref="G18:G19"/>
    <mergeCell ref="H18:H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AA18:AA19"/>
    <mergeCell ref="AB18:AB19"/>
    <mergeCell ref="A20:A21"/>
    <mergeCell ref="B20:B21"/>
    <mergeCell ref="C20:C21"/>
    <mergeCell ref="D20:D21"/>
    <mergeCell ref="E20:E21"/>
    <mergeCell ref="F20:F21"/>
    <mergeCell ref="G20:G21"/>
    <mergeCell ref="H20:H21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A20:AA21"/>
    <mergeCell ref="AB20:AB21"/>
    <mergeCell ref="A18:A19"/>
    <mergeCell ref="B18:B19"/>
    <mergeCell ref="C22:C23"/>
    <mergeCell ref="D22:D23"/>
    <mergeCell ref="E22:E23"/>
    <mergeCell ref="F22:F23"/>
    <mergeCell ref="G22:G23"/>
    <mergeCell ref="H22:H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AA22:AA23"/>
    <mergeCell ref="AB22:AB23"/>
    <mergeCell ref="A24:A25"/>
    <mergeCell ref="B24:B25"/>
    <mergeCell ref="C24:C25"/>
    <mergeCell ref="D24:D25"/>
    <mergeCell ref="E24:E25"/>
    <mergeCell ref="F24:F25"/>
    <mergeCell ref="G24:G25"/>
    <mergeCell ref="H24:H25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A24:AA25"/>
    <mergeCell ref="AB24:AB25"/>
    <mergeCell ref="A22:A23"/>
    <mergeCell ref="B22:B23"/>
    <mergeCell ref="C26:C27"/>
    <mergeCell ref="D26:D27"/>
    <mergeCell ref="E26:E27"/>
    <mergeCell ref="F26:F27"/>
    <mergeCell ref="G26:G27"/>
    <mergeCell ref="H26:H27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AA26:AA27"/>
    <mergeCell ref="AB26:AB27"/>
    <mergeCell ref="A28:A29"/>
    <mergeCell ref="B28:B29"/>
    <mergeCell ref="C28:C29"/>
    <mergeCell ref="D28:D29"/>
    <mergeCell ref="E28:E29"/>
    <mergeCell ref="F28:F29"/>
    <mergeCell ref="G28:G29"/>
    <mergeCell ref="H28:H29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AA28:AA29"/>
    <mergeCell ref="AB28:AB29"/>
    <mergeCell ref="A26:A27"/>
    <mergeCell ref="B26:B27"/>
    <mergeCell ref="C30:C31"/>
    <mergeCell ref="D30:D31"/>
    <mergeCell ref="E30:E31"/>
    <mergeCell ref="F30:F31"/>
    <mergeCell ref="G30:G31"/>
    <mergeCell ref="H30:H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AA30:AA31"/>
    <mergeCell ref="AB30:AB31"/>
    <mergeCell ref="A32:A33"/>
    <mergeCell ref="B32:B33"/>
    <mergeCell ref="C32:C33"/>
    <mergeCell ref="D32:D33"/>
    <mergeCell ref="E32:E33"/>
    <mergeCell ref="F32:F33"/>
    <mergeCell ref="G32:G33"/>
    <mergeCell ref="H32:H33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AA32:AA33"/>
    <mergeCell ref="AB32:AB33"/>
    <mergeCell ref="A30:A31"/>
    <mergeCell ref="B30:B31"/>
    <mergeCell ref="C34:C35"/>
    <mergeCell ref="D34:D35"/>
    <mergeCell ref="E34:E35"/>
    <mergeCell ref="F34:F35"/>
    <mergeCell ref="G34:G35"/>
    <mergeCell ref="H34:H35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AA34:AA35"/>
    <mergeCell ref="AB34:AB35"/>
    <mergeCell ref="A36:A37"/>
    <mergeCell ref="B36:B37"/>
    <mergeCell ref="C36:C37"/>
    <mergeCell ref="D36:D37"/>
    <mergeCell ref="E36:E37"/>
    <mergeCell ref="F36:F37"/>
    <mergeCell ref="G36:G37"/>
    <mergeCell ref="H36:H37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A36:AA37"/>
    <mergeCell ref="AB36:AB37"/>
    <mergeCell ref="A34:A35"/>
    <mergeCell ref="B34:B35"/>
    <mergeCell ref="E39:E40"/>
    <mergeCell ref="F39:F40"/>
    <mergeCell ref="G39:G40"/>
    <mergeCell ref="H39:H40"/>
    <mergeCell ref="I39:I40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AB39:AB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AB41:AB42"/>
    <mergeCell ref="A39:B40"/>
    <mergeCell ref="C39:C40"/>
    <mergeCell ref="D39:D40"/>
    <mergeCell ref="D43:D44"/>
    <mergeCell ref="E43:E44"/>
    <mergeCell ref="F43:F44"/>
    <mergeCell ref="G43:G44"/>
    <mergeCell ref="H43:H44"/>
    <mergeCell ref="I43:I44"/>
    <mergeCell ref="V41:V42"/>
    <mergeCell ref="W41:W42"/>
    <mergeCell ref="X41:X42"/>
    <mergeCell ref="Y41:Y42"/>
    <mergeCell ref="Z41:Z42"/>
    <mergeCell ref="AA41:AA42"/>
    <mergeCell ref="P41:P42"/>
    <mergeCell ref="Q41:Q42"/>
    <mergeCell ref="R41:R42"/>
    <mergeCell ref="S41:S42"/>
    <mergeCell ref="T41:T42"/>
    <mergeCell ref="U41:U42"/>
    <mergeCell ref="J41:J42"/>
    <mergeCell ref="K41:K42"/>
    <mergeCell ref="L41:L42"/>
    <mergeCell ref="M41:M42"/>
    <mergeCell ref="N41:N42"/>
    <mergeCell ref="O41:O42"/>
    <mergeCell ref="AB43:AB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M43:M44"/>
    <mergeCell ref="N43:N44"/>
    <mergeCell ref="O43:O44"/>
    <mergeCell ref="AB45:AB46"/>
    <mergeCell ref="A43:A44"/>
    <mergeCell ref="B43:B44"/>
    <mergeCell ref="C43:C44"/>
    <mergeCell ref="D47:D48"/>
    <mergeCell ref="E47:E48"/>
    <mergeCell ref="F47:F48"/>
    <mergeCell ref="G47:G48"/>
    <mergeCell ref="H47:H48"/>
    <mergeCell ref="I47:I48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AB47:AB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V47:V48"/>
    <mergeCell ref="W47:W48"/>
    <mergeCell ref="X47:X48"/>
    <mergeCell ref="Y47:Y48"/>
    <mergeCell ref="Z47:Z48"/>
    <mergeCell ref="AA47:AA48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AB49:AB50"/>
    <mergeCell ref="A47:A48"/>
    <mergeCell ref="B47:B48"/>
    <mergeCell ref="C47:C48"/>
    <mergeCell ref="D51:D52"/>
    <mergeCell ref="E51:E52"/>
    <mergeCell ref="F51:F52"/>
    <mergeCell ref="G51:G52"/>
    <mergeCell ref="H51:H52"/>
    <mergeCell ref="I51:I52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AB51:AB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V51:V52"/>
    <mergeCell ref="W51:W52"/>
    <mergeCell ref="X51:X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B53:AB54"/>
    <mergeCell ref="A51:A52"/>
    <mergeCell ref="B51:B52"/>
    <mergeCell ref="C51:C52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V53:V54"/>
    <mergeCell ref="W53:W54"/>
    <mergeCell ref="X53:X54"/>
    <mergeCell ref="Y53:Y54"/>
    <mergeCell ref="Z53:Z54"/>
    <mergeCell ref="AA53:AA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B55:AB56"/>
    <mergeCell ref="A58:B59"/>
    <mergeCell ref="C58:C59"/>
    <mergeCell ref="D58:D59"/>
    <mergeCell ref="E58:E59"/>
    <mergeCell ref="F58:F59"/>
    <mergeCell ref="G58:G59"/>
    <mergeCell ref="H58:H59"/>
    <mergeCell ref="I58:I59"/>
    <mergeCell ref="J58:J59"/>
    <mergeCell ref="V55:V56"/>
    <mergeCell ref="W55:W56"/>
    <mergeCell ref="X55:X56"/>
    <mergeCell ref="Y55:Y56"/>
    <mergeCell ref="Z55:Z56"/>
    <mergeCell ref="AA55:AA56"/>
    <mergeCell ref="P55:P56"/>
    <mergeCell ref="Q55:Q56"/>
    <mergeCell ref="R55:R56"/>
    <mergeCell ref="S55:S56"/>
    <mergeCell ref="T55:T56"/>
    <mergeCell ref="U55:U56"/>
    <mergeCell ref="J55:J56"/>
    <mergeCell ref="K55:K56"/>
    <mergeCell ref="L55:L56"/>
    <mergeCell ref="M55:M56"/>
    <mergeCell ref="N55:N56"/>
    <mergeCell ref="O55:O56"/>
    <mergeCell ref="W58:W59"/>
    <mergeCell ref="X58:X59"/>
    <mergeCell ref="Y58:Y59"/>
    <mergeCell ref="Z58:Z59"/>
    <mergeCell ref="AA58:AA59"/>
    <mergeCell ref="AB58:AB59"/>
    <mergeCell ref="Q58:Q59"/>
    <mergeCell ref="R58:R59"/>
    <mergeCell ref="S58:S59"/>
    <mergeCell ref="T58:T59"/>
    <mergeCell ref="U58:U59"/>
    <mergeCell ref="V58:V59"/>
    <mergeCell ref="K58:K59"/>
    <mergeCell ref="L58:L59"/>
    <mergeCell ref="M58:M59"/>
    <mergeCell ref="N58:N59"/>
    <mergeCell ref="O58:O59"/>
    <mergeCell ref="P58:P59"/>
    <mergeCell ref="A68:A69"/>
    <mergeCell ref="B68:B69"/>
    <mergeCell ref="C68:C69"/>
    <mergeCell ref="E68:E69"/>
    <mergeCell ref="A66:A67"/>
    <mergeCell ref="B66:B67"/>
    <mergeCell ref="C66:C67"/>
    <mergeCell ref="E66:E67"/>
    <mergeCell ref="A64:A65"/>
    <mergeCell ref="B64:B65"/>
    <mergeCell ref="C64:C65"/>
    <mergeCell ref="E64:E65"/>
    <mergeCell ref="A62:A63"/>
    <mergeCell ref="B62:B63"/>
    <mergeCell ref="C62:C63"/>
    <mergeCell ref="E62:E63"/>
    <mergeCell ref="A60:A61"/>
    <mergeCell ref="B60:B61"/>
    <mergeCell ref="C60:C61"/>
    <mergeCell ref="E60:E61"/>
    <mergeCell ref="D60:D61"/>
    <mergeCell ref="D62:D63"/>
    <mergeCell ref="D64:D65"/>
    <mergeCell ref="D66:D67"/>
    <mergeCell ref="D68:D69"/>
    <mergeCell ref="A78:A79"/>
    <mergeCell ref="B78:B79"/>
    <mergeCell ref="C78:C79"/>
    <mergeCell ref="E78:E79"/>
    <mergeCell ref="A76:A77"/>
    <mergeCell ref="B76:B77"/>
    <mergeCell ref="C76:C77"/>
    <mergeCell ref="E76:E77"/>
    <mergeCell ref="A74:A75"/>
    <mergeCell ref="B74:B75"/>
    <mergeCell ref="C74:C75"/>
    <mergeCell ref="E74:E75"/>
    <mergeCell ref="A72:A73"/>
    <mergeCell ref="B72:B73"/>
    <mergeCell ref="C72:C73"/>
    <mergeCell ref="E72:E73"/>
    <mergeCell ref="A70:A71"/>
    <mergeCell ref="B70:B71"/>
    <mergeCell ref="C70:C71"/>
    <mergeCell ref="E70:E71"/>
    <mergeCell ref="D70:D71"/>
    <mergeCell ref="D72:D73"/>
    <mergeCell ref="D74:D75"/>
    <mergeCell ref="D76:D77"/>
    <mergeCell ref="D78:D79"/>
    <mergeCell ref="Y80:Y81"/>
    <mergeCell ref="Z80:Z81"/>
    <mergeCell ref="AA80:AA81"/>
    <mergeCell ref="AB80:AB81"/>
    <mergeCell ref="A85:B86"/>
    <mergeCell ref="C85:C86"/>
    <mergeCell ref="D85:D86"/>
    <mergeCell ref="E85:E86"/>
    <mergeCell ref="F85:F86"/>
    <mergeCell ref="G85:G86"/>
    <mergeCell ref="S80:S81"/>
    <mergeCell ref="T80:T81"/>
    <mergeCell ref="U80:U81"/>
    <mergeCell ref="V80:V81"/>
    <mergeCell ref="W80:W81"/>
    <mergeCell ref="X80:X81"/>
    <mergeCell ref="M80:M81"/>
    <mergeCell ref="N80:N81"/>
    <mergeCell ref="O80:O81"/>
    <mergeCell ref="P80:P81"/>
    <mergeCell ref="Q80:Q81"/>
    <mergeCell ref="R80:R81"/>
    <mergeCell ref="G80:G81"/>
    <mergeCell ref="H80:H81"/>
    <mergeCell ref="I80:I81"/>
    <mergeCell ref="J80:J81"/>
    <mergeCell ref="K80:K81"/>
    <mergeCell ref="L80:L81"/>
    <mergeCell ref="A80:A81"/>
    <mergeCell ref="C80:C81"/>
    <mergeCell ref="E80:E81"/>
    <mergeCell ref="F80:F81"/>
    <mergeCell ref="Z85:Z86"/>
    <mergeCell ref="AA85:AA86"/>
    <mergeCell ref="AB85:AB86"/>
    <mergeCell ref="A87:A88"/>
    <mergeCell ref="B87:B88"/>
    <mergeCell ref="C87:C88"/>
    <mergeCell ref="D87:D88"/>
    <mergeCell ref="E87:E88"/>
    <mergeCell ref="F87:F88"/>
    <mergeCell ref="G87:G88"/>
    <mergeCell ref="T85:T86"/>
    <mergeCell ref="U85:U86"/>
    <mergeCell ref="V85:V86"/>
    <mergeCell ref="W85:W86"/>
    <mergeCell ref="X85:X86"/>
    <mergeCell ref="Y85:Y86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Z87:Z88"/>
    <mergeCell ref="AA87:AA88"/>
    <mergeCell ref="AB87:AB88"/>
    <mergeCell ref="B89:B90"/>
    <mergeCell ref="C89:C90"/>
    <mergeCell ref="D89:D90"/>
    <mergeCell ref="E89:E90"/>
    <mergeCell ref="F89:F90"/>
    <mergeCell ref="G89:G90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Z89:Z90"/>
    <mergeCell ref="AA89:AA90"/>
    <mergeCell ref="AB89:AB90"/>
    <mergeCell ref="A91:A92"/>
    <mergeCell ref="B91:B92"/>
    <mergeCell ref="C91:C92"/>
    <mergeCell ref="D91:D92"/>
    <mergeCell ref="E91:E92"/>
    <mergeCell ref="F91:F92"/>
    <mergeCell ref="G91:G92"/>
    <mergeCell ref="T89:T90"/>
    <mergeCell ref="U89:U90"/>
    <mergeCell ref="V89:V90"/>
    <mergeCell ref="W89:W90"/>
    <mergeCell ref="X89:X90"/>
    <mergeCell ref="Y89:Y90"/>
    <mergeCell ref="N89:N90"/>
    <mergeCell ref="O89:O90"/>
    <mergeCell ref="P89:P90"/>
    <mergeCell ref="Q89:Q90"/>
    <mergeCell ref="R89:R90"/>
    <mergeCell ref="S89:S90"/>
    <mergeCell ref="H89:H90"/>
    <mergeCell ref="I89:I90"/>
    <mergeCell ref="J89:J90"/>
    <mergeCell ref="K89:K90"/>
    <mergeCell ref="L89:L90"/>
    <mergeCell ref="M89:M90"/>
    <mergeCell ref="Z91:Z92"/>
    <mergeCell ref="AA91:AA92"/>
    <mergeCell ref="AB91:AB92"/>
    <mergeCell ref="A89:A90"/>
    <mergeCell ref="C93:C94"/>
    <mergeCell ref="D93:D94"/>
    <mergeCell ref="E93:E94"/>
    <mergeCell ref="F93:F94"/>
    <mergeCell ref="G93:G94"/>
    <mergeCell ref="T91:T92"/>
    <mergeCell ref="U91:U92"/>
    <mergeCell ref="V91:V92"/>
    <mergeCell ref="W91:W92"/>
    <mergeCell ref="X91:X92"/>
    <mergeCell ref="Y91:Y92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Z93:Z94"/>
    <mergeCell ref="AA93:AA94"/>
    <mergeCell ref="AB93:AB94"/>
    <mergeCell ref="A96:B97"/>
    <mergeCell ref="C96:C97"/>
    <mergeCell ref="D96:D97"/>
    <mergeCell ref="E96:E97"/>
    <mergeCell ref="F96:F97"/>
    <mergeCell ref="G96:G97"/>
    <mergeCell ref="H96:H97"/>
    <mergeCell ref="T93:T94"/>
    <mergeCell ref="U93:U94"/>
    <mergeCell ref="V93:V94"/>
    <mergeCell ref="W93:W94"/>
    <mergeCell ref="X93:X94"/>
    <mergeCell ref="Y93:Y94"/>
    <mergeCell ref="N93:N94"/>
    <mergeCell ref="O93:O94"/>
    <mergeCell ref="P93:P94"/>
    <mergeCell ref="Q93:Q94"/>
    <mergeCell ref="R93:R94"/>
    <mergeCell ref="S93:S94"/>
    <mergeCell ref="H93:H94"/>
    <mergeCell ref="I93:I94"/>
    <mergeCell ref="J93:J94"/>
    <mergeCell ref="K93:K94"/>
    <mergeCell ref="L93:L94"/>
    <mergeCell ref="M93:M94"/>
    <mergeCell ref="AA96:AA97"/>
    <mergeCell ref="AB96:AB97"/>
    <mergeCell ref="A93:A94"/>
    <mergeCell ref="B93:B94"/>
    <mergeCell ref="C98:C99"/>
    <mergeCell ref="D98:D99"/>
    <mergeCell ref="E98:E99"/>
    <mergeCell ref="F98:F99"/>
    <mergeCell ref="G98:G99"/>
    <mergeCell ref="H98:H99"/>
    <mergeCell ref="U96:U97"/>
    <mergeCell ref="V96:V97"/>
    <mergeCell ref="W96:W97"/>
    <mergeCell ref="X96:X97"/>
    <mergeCell ref="Y96:Y97"/>
    <mergeCell ref="Z96:Z97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AA98:AA99"/>
    <mergeCell ref="AB98:AB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AA100:AA101"/>
    <mergeCell ref="AB100:AB101"/>
    <mergeCell ref="A98:A99"/>
    <mergeCell ref="B98:B99"/>
    <mergeCell ref="C102:C103"/>
    <mergeCell ref="D102:D103"/>
    <mergeCell ref="E102:E103"/>
    <mergeCell ref="F102:F103"/>
    <mergeCell ref="G102:G103"/>
    <mergeCell ref="H102:H103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AA102:AA103"/>
    <mergeCell ref="AB102:AB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U102:U103"/>
    <mergeCell ref="V102:V103"/>
    <mergeCell ref="W102:W103"/>
    <mergeCell ref="X102:X103"/>
    <mergeCell ref="Y102:Y103"/>
    <mergeCell ref="Z102:Z103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AA104:AA105"/>
    <mergeCell ref="AB104:AB105"/>
    <mergeCell ref="A102:A103"/>
    <mergeCell ref="B102:B103"/>
    <mergeCell ref="D106:D107"/>
    <mergeCell ref="E106:E107"/>
    <mergeCell ref="F106:F107"/>
    <mergeCell ref="G106:G107"/>
    <mergeCell ref="H106:H107"/>
    <mergeCell ref="U104:U105"/>
    <mergeCell ref="V104:V105"/>
    <mergeCell ref="W104:W105"/>
    <mergeCell ref="X104:X105"/>
    <mergeCell ref="Y104:Y105"/>
    <mergeCell ref="Z104:Z105"/>
    <mergeCell ref="O104:O105"/>
    <mergeCell ref="P104:P105"/>
    <mergeCell ref="Q104:Q105"/>
    <mergeCell ref="R104:R105"/>
    <mergeCell ref="S104:S105"/>
    <mergeCell ref="T104:T105"/>
    <mergeCell ref="I104:I105"/>
    <mergeCell ref="J104:J105"/>
    <mergeCell ref="K104:K105"/>
    <mergeCell ref="L104:L105"/>
    <mergeCell ref="M104:M105"/>
    <mergeCell ref="N104:N105"/>
    <mergeCell ref="AA106:AA107"/>
    <mergeCell ref="AB106:AB107"/>
    <mergeCell ref="A109:B110"/>
    <mergeCell ref="C109:C110"/>
    <mergeCell ref="D109:D110"/>
    <mergeCell ref="E109:E110"/>
    <mergeCell ref="F109:F110"/>
    <mergeCell ref="G109:G110"/>
    <mergeCell ref="H109:H110"/>
    <mergeCell ref="I109:I110"/>
    <mergeCell ref="U106:U107"/>
    <mergeCell ref="V106:V107"/>
    <mergeCell ref="W106:W107"/>
    <mergeCell ref="X106:X107"/>
    <mergeCell ref="Y106:Y107"/>
    <mergeCell ref="Z106:Z107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AB109:AB110"/>
    <mergeCell ref="A106:A107"/>
    <mergeCell ref="B106:B107"/>
    <mergeCell ref="C106:C107"/>
    <mergeCell ref="D111:D112"/>
    <mergeCell ref="E111:E112"/>
    <mergeCell ref="F111:F112"/>
    <mergeCell ref="G111:G112"/>
    <mergeCell ref="H111:H112"/>
    <mergeCell ref="I111:I112"/>
    <mergeCell ref="V109:V110"/>
    <mergeCell ref="W109:W110"/>
    <mergeCell ref="X109:X110"/>
    <mergeCell ref="Y109:Y110"/>
    <mergeCell ref="Z109:Z110"/>
    <mergeCell ref="AA109:AA110"/>
    <mergeCell ref="P109:P110"/>
    <mergeCell ref="Q109:Q110"/>
    <mergeCell ref="R109:R110"/>
    <mergeCell ref="S109:S110"/>
    <mergeCell ref="T109:T110"/>
    <mergeCell ref="U109:U110"/>
    <mergeCell ref="J109:J110"/>
    <mergeCell ref="K109:K110"/>
    <mergeCell ref="L109:L110"/>
    <mergeCell ref="M109:M110"/>
    <mergeCell ref="N109:N110"/>
    <mergeCell ref="O109:O110"/>
    <mergeCell ref="AB111:AB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V111:V112"/>
    <mergeCell ref="W111:W112"/>
    <mergeCell ref="X111:X112"/>
    <mergeCell ref="Y111:Y112"/>
    <mergeCell ref="Z111:Z112"/>
    <mergeCell ref="AA111:AA112"/>
    <mergeCell ref="P111:P112"/>
    <mergeCell ref="Q111:Q112"/>
    <mergeCell ref="R111:R112"/>
    <mergeCell ref="S111:S112"/>
    <mergeCell ref="T111:T112"/>
    <mergeCell ref="U111:U112"/>
    <mergeCell ref="J111:J112"/>
    <mergeCell ref="K111:K112"/>
    <mergeCell ref="L111:L112"/>
    <mergeCell ref="M111:M112"/>
    <mergeCell ref="N111:N112"/>
    <mergeCell ref="O111:O112"/>
    <mergeCell ref="AB113:AB114"/>
    <mergeCell ref="A111:A112"/>
    <mergeCell ref="B111:B112"/>
    <mergeCell ref="C111:C112"/>
    <mergeCell ref="Y118:Y119"/>
    <mergeCell ref="Z118:Z119"/>
    <mergeCell ref="AA118:AA119"/>
    <mergeCell ref="AB118:AB119"/>
    <mergeCell ref="A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V113:V114"/>
    <mergeCell ref="W113:W114"/>
    <mergeCell ref="X113:X114"/>
    <mergeCell ref="Y113:Y114"/>
    <mergeCell ref="Z113:Z114"/>
    <mergeCell ref="AA113:AA114"/>
    <mergeCell ref="P113:P114"/>
    <mergeCell ref="Q113:Q114"/>
    <mergeCell ref="R113:R114"/>
    <mergeCell ref="S113:S114"/>
    <mergeCell ref="T113:T114"/>
    <mergeCell ref="U113:U114"/>
    <mergeCell ref="J113:J114"/>
    <mergeCell ref="K113:K114"/>
    <mergeCell ref="L113:L114"/>
    <mergeCell ref="M113:M114"/>
    <mergeCell ref="N113:N114"/>
    <mergeCell ref="O113:O114"/>
    <mergeCell ref="W116:W117"/>
    <mergeCell ref="X116:X117"/>
    <mergeCell ref="Y116:Y117"/>
    <mergeCell ref="Z116:Z117"/>
    <mergeCell ref="AA116:AA117"/>
    <mergeCell ref="AB116:AB117"/>
    <mergeCell ref="Q116:Q117"/>
    <mergeCell ref="R116:R117"/>
    <mergeCell ref="S116:S117"/>
    <mergeCell ref="T116:T117"/>
    <mergeCell ref="U116:U117"/>
    <mergeCell ref="V116:V117"/>
    <mergeCell ref="K116:K117"/>
    <mergeCell ref="L116:L117"/>
    <mergeCell ref="M116:M117"/>
    <mergeCell ref="N116:N117"/>
    <mergeCell ref="O116:O117"/>
    <mergeCell ref="P116:P117"/>
    <mergeCell ref="A120:A121"/>
    <mergeCell ref="B120:B121"/>
    <mergeCell ref="C120:C121"/>
    <mergeCell ref="D120:D121"/>
    <mergeCell ref="E120:E121"/>
    <mergeCell ref="F120:F121"/>
    <mergeCell ref="S118:S119"/>
    <mergeCell ref="T118:T119"/>
    <mergeCell ref="U118:U119"/>
    <mergeCell ref="V118:V119"/>
    <mergeCell ref="W118:W119"/>
    <mergeCell ref="X118:X119"/>
    <mergeCell ref="M118:M119"/>
    <mergeCell ref="N118:N119"/>
    <mergeCell ref="O118:O119"/>
    <mergeCell ref="P118:P119"/>
    <mergeCell ref="Q118:Q119"/>
    <mergeCell ref="R118:R119"/>
    <mergeCell ref="G118:G119"/>
    <mergeCell ref="H118:H119"/>
    <mergeCell ref="I118:I119"/>
    <mergeCell ref="J118:J119"/>
    <mergeCell ref="K118:K119"/>
    <mergeCell ref="L118:L119"/>
    <mergeCell ref="A118:A119"/>
    <mergeCell ref="B118:B119"/>
    <mergeCell ref="C118:C119"/>
    <mergeCell ref="D118:D119"/>
    <mergeCell ref="E118:E119"/>
    <mergeCell ref="F118:F119"/>
    <mergeCell ref="Y120:Y121"/>
    <mergeCell ref="Z120:Z121"/>
    <mergeCell ref="AA120:AA121"/>
    <mergeCell ref="AB120:AB121"/>
    <mergeCell ref="A122:A123"/>
    <mergeCell ref="B122:B123"/>
    <mergeCell ref="C122:C123"/>
    <mergeCell ref="D122:D123"/>
    <mergeCell ref="E122:E123"/>
    <mergeCell ref="F122:F123"/>
    <mergeCell ref="S120:S121"/>
    <mergeCell ref="T120:T121"/>
    <mergeCell ref="U120:U121"/>
    <mergeCell ref="V120:V121"/>
    <mergeCell ref="W120:W121"/>
    <mergeCell ref="X120:X121"/>
    <mergeCell ref="M120:M121"/>
    <mergeCell ref="N120:N121"/>
    <mergeCell ref="O120:O121"/>
    <mergeCell ref="P120:P121"/>
    <mergeCell ref="Q120:Q121"/>
    <mergeCell ref="R120:R121"/>
    <mergeCell ref="G120:G121"/>
    <mergeCell ref="H120:H121"/>
    <mergeCell ref="I120:I121"/>
    <mergeCell ref="J120:J121"/>
    <mergeCell ref="K120:K121"/>
    <mergeCell ref="L120:L121"/>
    <mergeCell ref="Y122:Y123"/>
    <mergeCell ref="Z122:Z123"/>
    <mergeCell ref="AA122:AA123"/>
    <mergeCell ref="AB122:AB123"/>
    <mergeCell ref="A126:A127"/>
    <mergeCell ref="B126:B127"/>
    <mergeCell ref="C126:C127"/>
    <mergeCell ref="D126:D127"/>
    <mergeCell ref="E126:E127"/>
    <mergeCell ref="F126:F127"/>
    <mergeCell ref="S122:S123"/>
    <mergeCell ref="T122:T123"/>
    <mergeCell ref="U122:U123"/>
    <mergeCell ref="V122:V123"/>
    <mergeCell ref="W122:W123"/>
    <mergeCell ref="X122:X123"/>
    <mergeCell ref="M122:M123"/>
    <mergeCell ref="N122:N123"/>
    <mergeCell ref="O122:O123"/>
    <mergeCell ref="P122:P123"/>
    <mergeCell ref="Q122:Q123"/>
    <mergeCell ref="R122:R123"/>
    <mergeCell ref="G122:G123"/>
    <mergeCell ref="H122:H123"/>
    <mergeCell ref="I122:I123"/>
    <mergeCell ref="J122:J123"/>
    <mergeCell ref="K122:K123"/>
    <mergeCell ref="L122:L123"/>
    <mergeCell ref="A124:A125"/>
    <mergeCell ref="B124:B125"/>
    <mergeCell ref="C124:C125"/>
    <mergeCell ref="D124:D125"/>
    <mergeCell ref="E124:E125"/>
    <mergeCell ref="F124:F125"/>
    <mergeCell ref="M124:M125"/>
    <mergeCell ref="N124:N125"/>
    <mergeCell ref="Y126:Y127"/>
    <mergeCell ref="Z126:Z127"/>
    <mergeCell ref="AA126:AA127"/>
    <mergeCell ref="AB126:AB127"/>
    <mergeCell ref="A128:A129"/>
    <mergeCell ref="B128:B129"/>
    <mergeCell ref="C128:C129"/>
    <mergeCell ref="D128:D129"/>
    <mergeCell ref="E128:E129"/>
    <mergeCell ref="F128:F129"/>
    <mergeCell ref="S126:S127"/>
    <mergeCell ref="T126:T127"/>
    <mergeCell ref="U126:U127"/>
    <mergeCell ref="V126:V127"/>
    <mergeCell ref="W126:W127"/>
    <mergeCell ref="X126:X127"/>
    <mergeCell ref="M126:M127"/>
    <mergeCell ref="N126:N127"/>
    <mergeCell ref="O126:O127"/>
    <mergeCell ref="P126:P127"/>
    <mergeCell ref="Q126:Q127"/>
    <mergeCell ref="R126:R127"/>
    <mergeCell ref="G126:G127"/>
    <mergeCell ref="H126:H127"/>
    <mergeCell ref="I126:I127"/>
    <mergeCell ref="J126:J127"/>
    <mergeCell ref="K126:K127"/>
    <mergeCell ref="L126:L127"/>
    <mergeCell ref="Y128:Y129"/>
    <mergeCell ref="Z128:Z129"/>
    <mergeCell ref="AA128:AA129"/>
    <mergeCell ref="AB128:AB129"/>
    <mergeCell ref="A135:B136"/>
    <mergeCell ref="C135:C136"/>
    <mergeCell ref="D135:D136"/>
    <mergeCell ref="E135:E136"/>
    <mergeCell ref="F135:F136"/>
    <mergeCell ref="G135:G136"/>
    <mergeCell ref="Z135:Z136"/>
    <mergeCell ref="AA135:AA136"/>
    <mergeCell ref="AB135:AB136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A130:A131"/>
    <mergeCell ref="B130:B131"/>
    <mergeCell ref="C130:C131"/>
    <mergeCell ref="A132:A133"/>
    <mergeCell ref="B132:B133"/>
    <mergeCell ref="C137:C138"/>
    <mergeCell ref="D137:D138"/>
    <mergeCell ref="E137:E138"/>
    <mergeCell ref="F137:F138"/>
    <mergeCell ref="G137:G138"/>
    <mergeCell ref="T135:T136"/>
    <mergeCell ref="U135:U136"/>
    <mergeCell ref="V135:V136"/>
    <mergeCell ref="W135:W136"/>
    <mergeCell ref="X135:X136"/>
    <mergeCell ref="Y135:Y136"/>
    <mergeCell ref="N135:N136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M135:M136"/>
    <mergeCell ref="AA137:AA138"/>
    <mergeCell ref="AB137:AB138"/>
    <mergeCell ref="A139:A140"/>
    <mergeCell ref="B139:B140"/>
    <mergeCell ref="C139:C140"/>
    <mergeCell ref="D139:D140"/>
    <mergeCell ref="E139:E140"/>
    <mergeCell ref="F139:F140"/>
    <mergeCell ref="G139:G140"/>
    <mergeCell ref="T137:T138"/>
    <mergeCell ref="U137:U138"/>
    <mergeCell ref="V137:V138"/>
    <mergeCell ref="W137:W138"/>
    <mergeCell ref="X137:X138"/>
    <mergeCell ref="Y137:Y138"/>
    <mergeCell ref="N137:N138"/>
    <mergeCell ref="O137:O138"/>
    <mergeCell ref="P137:P138"/>
    <mergeCell ref="Q137:Q138"/>
    <mergeCell ref="R137:R138"/>
    <mergeCell ref="S137:S138"/>
    <mergeCell ref="H137:H138"/>
    <mergeCell ref="I137:I138"/>
    <mergeCell ref="J137:J138"/>
    <mergeCell ref="K137:K138"/>
    <mergeCell ref="L137:L138"/>
    <mergeCell ref="M137:M138"/>
    <mergeCell ref="Z139:Z140"/>
    <mergeCell ref="AA139:AA140"/>
    <mergeCell ref="AB139:AB140"/>
    <mergeCell ref="A137:A138"/>
    <mergeCell ref="B137:B138"/>
    <mergeCell ref="C141:C142"/>
    <mergeCell ref="D141:D142"/>
    <mergeCell ref="E141:E142"/>
    <mergeCell ref="F141:F142"/>
    <mergeCell ref="G141:G142"/>
    <mergeCell ref="T139:T140"/>
    <mergeCell ref="U139:U140"/>
    <mergeCell ref="V139:V140"/>
    <mergeCell ref="W139:W140"/>
    <mergeCell ref="X139:X140"/>
    <mergeCell ref="Y139:Y140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AA141:AA142"/>
    <mergeCell ref="AB141:AB142"/>
    <mergeCell ref="A143:A144"/>
    <mergeCell ref="B143:B144"/>
    <mergeCell ref="C143:C144"/>
    <mergeCell ref="D143:D144"/>
    <mergeCell ref="E143:E144"/>
    <mergeCell ref="F143:F144"/>
    <mergeCell ref="G143:G144"/>
    <mergeCell ref="T141:T142"/>
    <mergeCell ref="U141:U142"/>
    <mergeCell ref="V141:V142"/>
    <mergeCell ref="W141:W142"/>
    <mergeCell ref="X141:X142"/>
    <mergeCell ref="Y141:Y142"/>
    <mergeCell ref="N141:N142"/>
    <mergeCell ref="O141:O142"/>
    <mergeCell ref="P141:P142"/>
    <mergeCell ref="Q141:Q142"/>
    <mergeCell ref="R141:R142"/>
    <mergeCell ref="S141:S142"/>
    <mergeCell ref="H141:H142"/>
    <mergeCell ref="I141:I142"/>
    <mergeCell ref="J141:J142"/>
    <mergeCell ref="K141:K142"/>
    <mergeCell ref="L141:L142"/>
    <mergeCell ref="M141:M142"/>
    <mergeCell ref="Z143:Z144"/>
    <mergeCell ref="AA143:AA144"/>
    <mergeCell ref="AB143:AB144"/>
    <mergeCell ref="A141:A142"/>
    <mergeCell ref="B141:B142"/>
    <mergeCell ref="D145:D146"/>
    <mergeCell ref="E145:E146"/>
    <mergeCell ref="F145:F146"/>
    <mergeCell ref="G145:G146"/>
    <mergeCell ref="T143:T144"/>
    <mergeCell ref="U143:U144"/>
    <mergeCell ref="V143:V144"/>
    <mergeCell ref="W143:W144"/>
    <mergeCell ref="X143:X144"/>
    <mergeCell ref="Y143:Y144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AA145:AA146"/>
    <mergeCell ref="AB145:AB146"/>
    <mergeCell ref="A148:B149"/>
    <mergeCell ref="C148:C149"/>
    <mergeCell ref="D148:D149"/>
    <mergeCell ref="E148:E149"/>
    <mergeCell ref="F148:F149"/>
    <mergeCell ref="G148:G149"/>
    <mergeCell ref="H148:H149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H145:H146"/>
    <mergeCell ref="I145:I146"/>
    <mergeCell ref="J145:J146"/>
    <mergeCell ref="K145:K146"/>
    <mergeCell ref="L145:L146"/>
    <mergeCell ref="M145:M146"/>
    <mergeCell ref="AA148:AA149"/>
    <mergeCell ref="AB148:AB149"/>
    <mergeCell ref="A145:A146"/>
    <mergeCell ref="B145:B146"/>
    <mergeCell ref="C145:C146"/>
    <mergeCell ref="E150:E151"/>
    <mergeCell ref="F150:F151"/>
    <mergeCell ref="G150:G151"/>
    <mergeCell ref="H150:H151"/>
    <mergeCell ref="U148:U149"/>
    <mergeCell ref="V148:V149"/>
    <mergeCell ref="W148:W149"/>
    <mergeCell ref="X148:X149"/>
    <mergeCell ref="Y148:Y149"/>
    <mergeCell ref="Z148:Z149"/>
    <mergeCell ref="O148:O149"/>
    <mergeCell ref="P148:P149"/>
    <mergeCell ref="Q148:Q149"/>
    <mergeCell ref="R148:R149"/>
    <mergeCell ref="S148:S149"/>
    <mergeCell ref="T148:T149"/>
    <mergeCell ref="I148:I149"/>
    <mergeCell ref="J148:J149"/>
    <mergeCell ref="K148:K149"/>
    <mergeCell ref="L148:L149"/>
    <mergeCell ref="M148:M149"/>
    <mergeCell ref="N148:N149"/>
    <mergeCell ref="AA150:AA151"/>
    <mergeCell ref="AB150:AB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U150:U151"/>
    <mergeCell ref="V150:V151"/>
    <mergeCell ref="W150:W151"/>
    <mergeCell ref="X150:X151"/>
    <mergeCell ref="Y150:Y151"/>
    <mergeCell ref="Z150:Z151"/>
    <mergeCell ref="O150:O151"/>
    <mergeCell ref="P150:P151"/>
    <mergeCell ref="Q150:Q151"/>
    <mergeCell ref="R150:R151"/>
    <mergeCell ref="S150:S151"/>
    <mergeCell ref="T150:T151"/>
    <mergeCell ref="I150:I151"/>
    <mergeCell ref="J150:J151"/>
    <mergeCell ref="K150:K151"/>
    <mergeCell ref="L150:L151"/>
    <mergeCell ref="M150:M151"/>
    <mergeCell ref="N150:N151"/>
    <mergeCell ref="A150:A151"/>
    <mergeCell ref="B150:B151"/>
    <mergeCell ref="C150:C151"/>
    <mergeCell ref="D150:D151"/>
    <mergeCell ref="AA152:AA153"/>
    <mergeCell ref="AB152:AB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U152:U153"/>
    <mergeCell ref="V152:V153"/>
    <mergeCell ref="W152:W153"/>
    <mergeCell ref="X152:X153"/>
    <mergeCell ref="Y152:Y153"/>
    <mergeCell ref="Z152:Z153"/>
    <mergeCell ref="O152:O153"/>
    <mergeCell ref="P152:P153"/>
    <mergeCell ref="Q152:Q153"/>
    <mergeCell ref="R152:R153"/>
    <mergeCell ref="S152:S153"/>
    <mergeCell ref="T152:T153"/>
    <mergeCell ref="I152:I153"/>
    <mergeCell ref="J152:J153"/>
    <mergeCell ref="K152:K153"/>
    <mergeCell ref="L152:L153"/>
    <mergeCell ref="M152:M153"/>
    <mergeCell ref="N152:N153"/>
    <mergeCell ref="A159:B160"/>
    <mergeCell ref="C159:C160"/>
    <mergeCell ref="D159:D160"/>
    <mergeCell ref="E159:E160"/>
    <mergeCell ref="F159:F160"/>
    <mergeCell ref="G159:G160"/>
    <mergeCell ref="H159:H160"/>
    <mergeCell ref="I159:I160"/>
    <mergeCell ref="U156:U157"/>
    <mergeCell ref="V156:V157"/>
    <mergeCell ref="W156:W157"/>
    <mergeCell ref="X156:X157"/>
    <mergeCell ref="Y156:Y157"/>
    <mergeCell ref="Z156:Z157"/>
    <mergeCell ref="O156:O157"/>
    <mergeCell ref="P156:P157"/>
    <mergeCell ref="Q156:Q157"/>
    <mergeCell ref="R156:R157"/>
    <mergeCell ref="S156:S157"/>
    <mergeCell ref="T156:T157"/>
    <mergeCell ref="I156:I157"/>
    <mergeCell ref="J156:J157"/>
    <mergeCell ref="K156:K157"/>
    <mergeCell ref="L156:L157"/>
    <mergeCell ref="M156:M157"/>
    <mergeCell ref="N156:N157"/>
    <mergeCell ref="A156:A157"/>
    <mergeCell ref="B156:B157"/>
    <mergeCell ref="C156:C157"/>
    <mergeCell ref="D156:D157"/>
    <mergeCell ref="E156:E157"/>
    <mergeCell ref="F156:F157"/>
    <mergeCell ref="E175:E176"/>
    <mergeCell ref="F175:F176"/>
    <mergeCell ref="G175:G176"/>
    <mergeCell ref="H175:H176"/>
    <mergeCell ref="I175:I176"/>
    <mergeCell ref="V171:V172"/>
    <mergeCell ref="W171:W172"/>
    <mergeCell ref="X171:X172"/>
    <mergeCell ref="Y171:Y172"/>
    <mergeCell ref="Z171:Z172"/>
    <mergeCell ref="AA171:AA172"/>
    <mergeCell ref="P171:P172"/>
    <mergeCell ref="Q171:Q172"/>
    <mergeCell ref="R171:R172"/>
    <mergeCell ref="S171:S172"/>
    <mergeCell ref="T171:T172"/>
    <mergeCell ref="U171:U172"/>
    <mergeCell ref="J171:J172"/>
    <mergeCell ref="K171:K172"/>
    <mergeCell ref="L171:L172"/>
    <mergeCell ref="M171:M172"/>
    <mergeCell ref="N171:N172"/>
    <mergeCell ref="O171:O172"/>
    <mergeCell ref="E171:E172"/>
    <mergeCell ref="F171:F172"/>
    <mergeCell ref="G171:G172"/>
    <mergeCell ref="H171:H172"/>
    <mergeCell ref="I171:I172"/>
    <mergeCell ref="Z173:Z174"/>
    <mergeCell ref="AA173:AA174"/>
    <mergeCell ref="P173:P174"/>
    <mergeCell ref="Q173:Q174"/>
    <mergeCell ref="AB175:AB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V175:V176"/>
    <mergeCell ref="W175:W176"/>
    <mergeCell ref="X175:X176"/>
    <mergeCell ref="Y175:Y176"/>
    <mergeCell ref="Z175:Z176"/>
    <mergeCell ref="AA175:AA176"/>
    <mergeCell ref="P175:P176"/>
    <mergeCell ref="Q175:Q176"/>
    <mergeCell ref="R175:R176"/>
    <mergeCell ref="S175:S176"/>
    <mergeCell ref="T175:T176"/>
    <mergeCell ref="U175:U176"/>
    <mergeCell ref="J175:J176"/>
    <mergeCell ref="K175:K176"/>
    <mergeCell ref="L175:L176"/>
    <mergeCell ref="M175:M176"/>
    <mergeCell ref="N175:N176"/>
    <mergeCell ref="O175:O176"/>
    <mergeCell ref="A175:A176"/>
    <mergeCell ref="B175:B176"/>
    <mergeCell ref="C175:C176"/>
    <mergeCell ref="D175:D176"/>
    <mergeCell ref="AB177:AB178"/>
    <mergeCell ref="A187:A188"/>
    <mergeCell ref="B187:B188"/>
    <mergeCell ref="C187:C188"/>
    <mergeCell ref="D187:D188"/>
    <mergeCell ref="E187:E188"/>
    <mergeCell ref="G187:G188"/>
    <mergeCell ref="H187:H188"/>
    <mergeCell ref="I187:I188"/>
    <mergeCell ref="V177:V178"/>
    <mergeCell ref="W177:W178"/>
    <mergeCell ref="X177:X178"/>
    <mergeCell ref="Y177:Y178"/>
    <mergeCell ref="Z177:Z178"/>
    <mergeCell ref="AA177:AA178"/>
    <mergeCell ref="P177:P178"/>
    <mergeCell ref="Q177:Q178"/>
    <mergeCell ref="R177:R178"/>
    <mergeCell ref="S177:S178"/>
    <mergeCell ref="T177:T178"/>
    <mergeCell ref="U177:U178"/>
    <mergeCell ref="J177:J178"/>
    <mergeCell ref="K177:K178"/>
    <mergeCell ref="L177:L178"/>
    <mergeCell ref="M177:M178"/>
    <mergeCell ref="N177:N178"/>
    <mergeCell ref="O177:O178"/>
    <mergeCell ref="AB187:AB188"/>
    <mergeCell ref="D179:D180"/>
    <mergeCell ref="E179:E180"/>
    <mergeCell ref="F179:F180"/>
    <mergeCell ref="U179:U180"/>
    <mergeCell ref="Y192:Y193"/>
    <mergeCell ref="Z192:Z193"/>
    <mergeCell ref="AA192:AA193"/>
    <mergeCell ref="AB192:AB193"/>
    <mergeCell ref="A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V187:V188"/>
    <mergeCell ref="W187:W188"/>
    <mergeCell ref="X187:X188"/>
    <mergeCell ref="Y187:Y188"/>
    <mergeCell ref="Z187:Z188"/>
    <mergeCell ref="AA187:AA188"/>
    <mergeCell ref="P187:P188"/>
    <mergeCell ref="Q187:Q188"/>
    <mergeCell ref="R187:R188"/>
    <mergeCell ref="S187:S188"/>
    <mergeCell ref="T187:T188"/>
    <mergeCell ref="U187:U188"/>
    <mergeCell ref="J187:J188"/>
    <mergeCell ref="K187:K188"/>
    <mergeCell ref="L187:L188"/>
    <mergeCell ref="M187:M188"/>
    <mergeCell ref="N187:N188"/>
    <mergeCell ref="O187:O188"/>
    <mergeCell ref="W190:W191"/>
    <mergeCell ref="X190:X191"/>
    <mergeCell ref="Y190:Y191"/>
    <mergeCell ref="Z190:Z191"/>
    <mergeCell ref="AA190:AA191"/>
    <mergeCell ref="AB190:AB191"/>
    <mergeCell ref="Q190:Q191"/>
    <mergeCell ref="R190:R191"/>
    <mergeCell ref="S190:S191"/>
    <mergeCell ref="T190:T191"/>
    <mergeCell ref="U190:U191"/>
    <mergeCell ref="V190:V191"/>
    <mergeCell ref="K190:K191"/>
    <mergeCell ref="L190:L191"/>
    <mergeCell ref="M190:M191"/>
    <mergeCell ref="N190:N191"/>
    <mergeCell ref="O190:O191"/>
    <mergeCell ref="P190:P191"/>
    <mergeCell ref="A194:A195"/>
    <mergeCell ref="B194:B195"/>
    <mergeCell ref="C194:C195"/>
    <mergeCell ref="D194:D195"/>
    <mergeCell ref="E194:E195"/>
    <mergeCell ref="F194:F195"/>
    <mergeCell ref="S192:S193"/>
    <mergeCell ref="T192:T193"/>
    <mergeCell ref="U192:U193"/>
    <mergeCell ref="V192:V193"/>
    <mergeCell ref="W192:W193"/>
    <mergeCell ref="X192:X193"/>
    <mergeCell ref="M192:M193"/>
    <mergeCell ref="N192:N193"/>
    <mergeCell ref="O192:O193"/>
    <mergeCell ref="P192:P193"/>
    <mergeCell ref="Q192:Q193"/>
    <mergeCell ref="R192:R193"/>
    <mergeCell ref="G192:G193"/>
    <mergeCell ref="H192:H193"/>
    <mergeCell ref="I192:I193"/>
    <mergeCell ref="J192:J193"/>
    <mergeCell ref="K192:K193"/>
    <mergeCell ref="L192:L193"/>
    <mergeCell ref="A192:A193"/>
    <mergeCell ref="B192:B193"/>
    <mergeCell ref="C192:C193"/>
    <mergeCell ref="D192:D193"/>
    <mergeCell ref="E192:E193"/>
    <mergeCell ref="F192:F193"/>
    <mergeCell ref="Y194:Y195"/>
    <mergeCell ref="Z194:Z195"/>
    <mergeCell ref="AA194:AA195"/>
    <mergeCell ref="AB194:AB195"/>
    <mergeCell ref="A196:A197"/>
    <mergeCell ref="B196:B197"/>
    <mergeCell ref="C196:C197"/>
    <mergeCell ref="D196:D197"/>
    <mergeCell ref="E196:E197"/>
    <mergeCell ref="F196:F197"/>
    <mergeCell ref="S194:S195"/>
    <mergeCell ref="T194:T195"/>
    <mergeCell ref="U194:U195"/>
    <mergeCell ref="V194:V195"/>
    <mergeCell ref="W194:W195"/>
    <mergeCell ref="X194:X195"/>
    <mergeCell ref="M194:M195"/>
    <mergeCell ref="N194:N195"/>
    <mergeCell ref="O194:O195"/>
    <mergeCell ref="P194:P195"/>
    <mergeCell ref="Q194:Q195"/>
    <mergeCell ref="R194:R195"/>
    <mergeCell ref="G194:G195"/>
    <mergeCell ref="H194:H195"/>
    <mergeCell ref="I194:I195"/>
    <mergeCell ref="J194:J195"/>
    <mergeCell ref="K194:K195"/>
    <mergeCell ref="L194:L195"/>
    <mergeCell ref="Y196:Y197"/>
    <mergeCell ref="Z196:Z197"/>
    <mergeCell ref="AA196:AA197"/>
    <mergeCell ref="AB196:AB197"/>
    <mergeCell ref="A198:A199"/>
    <mergeCell ref="B198:B199"/>
    <mergeCell ref="C198:C199"/>
    <mergeCell ref="D198:D199"/>
    <mergeCell ref="E198:E199"/>
    <mergeCell ref="F198:F199"/>
    <mergeCell ref="S196:S197"/>
    <mergeCell ref="T196:T197"/>
    <mergeCell ref="U196:U197"/>
    <mergeCell ref="V196:V197"/>
    <mergeCell ref="W196:W197"/>
    <mergeCell ref="X196:X197"/>
    <mergeCell ref="M196:M197"/>
    <mergeCell ref="N196:N197"/>
    <mergeCell ref="O196:O197"/>
    <mergeCell ref="P196:P197"/>
    <mergeCell ref="Q196:Q197"/>
    <mergeCell ref="R196:R197"/>
    <mergeCell ref="G196:G197"/>
    <mergeCell ref="H196:H197"/>
    <mergeCell ref="I196:I197"/>
    <mergeCell ref="J196:J197"/>
    <mergeCell ref="K196:K197"/>
    <mergeCell ref="L196:L197"/>
    <mergeCell ref="Y198:Y199"/>
    <mergeCell ref="Z198:Z199"/>
    <mergeCell ref="AA198:AA199"/>
    <mergeCell ref="AB198:AB199"/>
    <mergeCell ref="A204:A205"/>
    <mergeCell ref="B204:B205"/>
    <mergeCell ref="C204:C205"/>
    <mergeCell ref="D204:D205"/>
    <mergeCell ref="E204:E205"/>
    <mergeCell ref="F204:F205"/>
    <mergeCell ref="S198:S199"/>
    <mergeCell ref="T198:T199"/>
    <mergeCell ref="U198:U199"/>
    <mergeCell ref="V198:V199"/>
    <mergeCell ref="W198:W199"/>
    <mergeCell ref="X198:X199"/>
    <mergeCell ref="M198:M199"/>
    <mergeCell ref="N198:N199"/>
    <mergeCell ref="O198:O199"/>
    <mergeCell ref="P198:P199"/>
    <mergeCell ref="Q198:Q199"/>
    <mergeCell ref="R198:R199"/>
    <mergeCell ref="G198:G199"/>
    <mergeCell ref="H198:H199"/>
    <mergeCell ref="I198:I199"/>
    <mergeCell ref="J198:J199"/>
    <mergeCell ref="K198:K199"/>
    <mergeCell ref="L198:L199"/>
    <mergeCell ref="Y204:Y205"/>
    <mergeCell ref="Z204:Z205"/>
    <mergeCell ref="AA204:AA205"/>
    <mergeCell ref="AB204:AB205"/>
    <mergeCell ref="B206:B207"/>
    <mergeCell ref="C206:C207"/>
    <mergeCell ref="D206:D207"/>
    <mergeCell ref="E206:E207"/>
    <mergeCell ref="F206:F207"/>
    <mergeCell ref="S204:S205"/>
    <mergeCell ref="T204:T205"/>
    <mergeCell ref="U204:U205"/>
    <mergeCell ref="V204:V205"/>
    <mergeCell ref="W204:W205"/>
    <mergeCell ref="X204:X205"/>
    <mergeCell ref="M204:M205"/>
    <mergeCell ref="N204:N205"/>
    <mergeCell ref="O204:O205"/>
    <mergeCell ref="P204:P205"/>
    <mergeCell ref="Q204:Q205"/>
    <mergeCell ref="R204:R205"/>
    <mergeCell ref="G204:G205"/>
    <mergeCell ref="H204:H205"/>
    <mergeCell ref="I204:I205"/>
    <mergeCell ref="J204:J205"/>
    <mergeCell ref="K204:K205"/>
    <mergeCell ref="L204:L205"/>
    <mergeCell ref="Z206:Z207"/>
    <mergeCell ref="AA206:AA207"/>
    <mergeCell ref="AB206:AB207"/>
    <mergeCell ref="A210:A211"/>
    <mergeCell ref="B210:B211"/>
    <mergeCell ref="C210:C211"/>
    <mergeCell ref="D210:D211"/>
    <mergeCell ref="E210:E211"/>
    <mergeCell ref="F210:F211"/>
    <mergeCell ref="S206:S207"/>
    <mergeCell ref="T206:T207"/>
    <mergeCell ref="U206:U207"/>
    <mergeCell ref="V206:V207"/>
    <mergeCell ref="W206:W207"/>
    <mergeCell ref="X206:X207"/>
    <mergeCell ref="M206:M207"/>
    <mergeCell ref="N206:N207"/>
    <mergeCell ref="O206:O207"/>
    <mergeCell ref="P206:P207"/>
    <mergeCell ref="Q206:Q207"/>
    <mergeCell ref="R206:R207"/>
    <mergeCell ref="G206:G207"/>
    <mergeCell ref="H206:H207"/>
    <mergeCell ref="I206:I207"/>
    <mergeCell ref="J206:J207"/>
    <mergeCell ref="K206:K207"/>
    <mergeCell ref="L206:L207"/>
    <mergeCell ref="Y210:Y211"/>
    <mergeCell ref="Z210:Z211"/>
    <mergeCell ref="AA210:AA211"/>
    <mergeCell ref="AB210:AB211"/>
    <mergeCell ref="A206:A207"/>
    <mergeCell ref="A212:A213"/>
    <mergeCell ref="B212:B213"/>
    <mergeCell ref="C212:C213"/>
    <mergeCell ref="D212:D213"/>
    <mergeCell ref="E212:E213"/>
    <mergeCell ref="F212:F213"/>
    <mergeCell ref="S210:S211"/>
    <mergeCell ref="T210:T211"/>
    <mergeCell ref="U210:U211"/>
    <mergeCell ref="V210:V211"/>
    <mergeCell ref="W210:W211"/>
    <mergeCell ref="X210:X211"/>
    <mergeCell ref="M210:M211"/>
    <mergeCell ref="N210:N211"/>
    <mergeCell ref="O210:O211"/>
    <mergeCell ref="P210:P211"/>
    <mergeCell ref="Q210:Q211"/>
    <mergeCell ref="R210:R211"/>
    <mergeCell ref="G210:G211"/>
    <mergeCell ref="H210:H211"/>
    <mergeCell ref="I210:I211"/>
    <mergeCell ref="J210:J211"/>
    <mergeCell ref="K210:K211"/>
    <mergeCell ref="L210:L211"/>
    <mergeCell ref="Y212:Y213"/>
    <mergeCell ref="Z212:Z213"/>
    <mergeCell ref="AA212:AA213"/>
    <mergeCell ref="AB212:AB213"/>
    <mergeCell ref="A214:A215"/>
    <mergeCell ref="B214:B215"/>
    <mergeCell ref="C214:C215"/>
    <mergeCell ref="D214:D215"/>
    <mergeCell ref="E214:E215"/>
    <mergeCell ref="F214:F215"/>
    <mergeCell ref="S212:S213"/>
    <mergeCell ref="T212:T213"/>
    <mergeCell ref="U212:U213"/>
    <mergeCell ref="V212:V213"/>
    <mergeCell ref="W212:W213"/>
    <mergeCell ref="X212:X213"/>
    <mergeCell ref="M212:M213"/>
    <mergeCell ref="N212:N213"/>
    <mergeCell ref="O212:O213"/>
    <mergeCell ref="P212:P213"/>
    <mergeCell ref="Q212:Q213"/>
    <mergeCell ref="R212:R213"/>
    <mergeCell ref="G212:G213"/>
    <mergeCell ref="H212:H213"/>
    <mergeCell ref="I212:I213"/>
    <mergeCell ref="J212:J213"/>
    <mergeCell ref="K212:K213"/>
    <mergeCell ref="L212:L213"/>
    <mergeCell ref="Y214:Y215"/>
    <mergeCell ref="Z214:Z215"/>
    <mergeCell ref="AA214:AA215"/>
    <mergeCell ref="AB214:AB215"/>
    <mergeCell ref="A216:A217"/>
    <mergeCell ref="B216:B217"/>
    <mergeCell ref="C216:C217"/>
    <mergeCell ref="D216:D217"/>
    <mergeCell ref="E216:E217"/>
    <mergeCell ref="F216:F217"/>
    <mergeCell ref="S214:S215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Y216:Y217"/>
    <mergeCell ref="Z216:Z217"/>
    <mergeCell ref="AA216:AA217"/>
    <mergeCell ref="AB216:AB217"/>
    <mergeCell ref="A218:A219"/>
    <mergeCell ref="B218:B219"/>
    <mergeCell ref="C218:C219"/>
    <mergeCell ref="D218:D219"/>
    <mergeCell ref="E218:E219"/>
    <mergeCell ref="F218:F219"/>
    <mergeCell ref="S216:S217"/>
    <mergeCell ref="T216:T217"/>
    <mergeCell ref="U216:U217"/>
    <mergeCell ref="V216:V217"/>
    <mergeCell ref="W216:W217"/>
    <mergeCell ref="X216:X217"/>
    <mergeCell ref="M216:M217"/>
    <mergeCell ref="N216:N217"/>
    <mergeCell ref="O216:O217"/>
    <mergeCell ref="P216:P217"/>
    <mergeCell ref="Q216:Q217"/>
    <mergeCell ref="R216:R217"/>
    <mergeCell ref="G216:G217"/>
    <mergeCell ref="H216:H217"/>
    <mergeCell ref="I216:I217"/>
    <mergeCell ref="J216:J217"/>
    <mergeCell ref="K216:K217"/>
    <mergeCell ref="L216:L217"/>
    <mergeCell ref="Y218:Y219"/>
    <mergeCell ref="Z218:Z219"/>
    <mergeCell ref="AA218:AA219"/>
    <mergeCell ref="AB218:AB219"/>
    <mergeCell ref="A220:A221"/>
    <mergeCell ref="B220:B221"/>
    <mergeCell ref="C220:C221"/>
    <mergeCell ref="D220:D221"/>
    <mergeCell ref="E220:E221"/>
    <mergeCell ref="F220:F221"/>
    <mergeCell ref="S218:S219"/>
    <mergeCell ref="T218:T219"/>
    <mergeCell ref="U218:U219"/>
    <mergeCell ref="V218:V219"/>
    <mergeCell ref="W218:W219"/>
    <mergeCell ref="X218:X219"/>
    <mergeCell ref="M218:M219"/>
    <mergeCell ref="N218:N219"/>
    <mergeCell ref="O218:O219"/>
    <mergeCell ref="P218:P219"/>
    <mergeCell ref="Q218:Q219"/>
    <mergeCell ref="R218:R219"/>
    <mergeCell ref="G218:G219"/>
    <mergeCell ref="H218:H219"/>
    <mergeCell ref="I218:I219"/>
    <mergeCell ref="J218:J219"/>
    <mergeCell ref="K218:K219"/>
    <mergeCell ref="L218:L219"/>
    <mergeCell ref="Y220:Y221"/>
    <mergeCell ref="Z220:Z221"/>
    <mergeCell ref="AA220:AA221"/>
    <mergeCell ref="AB220:AB221"/>
    <mergeCell ref="A224:A225"/>
    <mergeCell ref="B224:B225"/>
    <mergeCell ref="C224:C225"/>
    <mergeCell ref="D224:D225"/>
    <mergeCell ref="E224:E225"/>
    <mergeCell ref="F224:F225"/>
    <mergeCell ref="S220:S221"/>
    <mergeCell ref="T220:T221"/>
    <mergeCell ref="U220:U221"/>
    <mergeCell ref="V220:V221"/>
    <mergeCell ref="W220:W221"/>
    <mergeCell ref="X220:X221"/>
    <mergeCell ref="M220:M221"/>
    <mergeCell ref="N220:N221"/>
    <mergeCell ref="O220:O221"/>
    <mergeCell ref="P220:P221"/>
    <mergeCell ref="Q220:Q221"/>
    <mergeCell ref="R220:R221"/>
    <mergeCell ref="G220:G221"/>
    <mergeCell ref="H220:H221"/>
    <mergeCell ref="I220:I221"/>
    <mergeCell ref="J220:J221"/>
    <mergeCell ref="K220:K221"/>
    <mergeCell ref="L220:L221"/>
    <mergeCell ref="Y224:Y225"/>
    <mergeCell ref="Z224:Z225"/>
    <mergeCell ref="AA224:AA225"/>
    <mergeCell ref="AB224:AB225"/>
    <mergeCell ref="A226:A227"/>
    <mergeCell ref="B226:B227"/>
    <mergeCell ref="C226:C227"/>
    <mergeCell ref="D226:D227"/>
    <mergeCell ref="E226:E227"/>
    <mergeCell ref="F226:F227"/>
    <mergeCell ref="S224:S225"/>
    <mergeCell ref="T224:T225"/>
    <mergeCell ref="U224:U225"/>
    <mergeCell ref="V224:V225"/>
    <mergeCell ref="W224:W225"/>
    <mergeCell ref="X224:X225"/>
    <mergeCell ref="M224:M225"/>
    <mergeCell ref="N224:N225"/>
    <mergeCell ref="O224:O225"/>
    <mergeCell ref="P224:P225"/>
    <mergeCell ref="Q224:Q225"/>
    <mergeCell ref="R224:R225"/>
    <mergeCell ref="G224:G225"/>
    <mergeCell ref="H224:H225"/>
    <mergeCell ref="I224:I225"/>
    <mergeCell ref="J224:J225"/>
    <mergeCell ref="K224:K225"/>
    <mergeCell ref="L224:L225"/>
    <mergeCell ref="Y226:Y227"/>
    <mergeCell ref="Z226:Z227"/>
    <mergeCell ref="AA226:AA227"/>
    <mergeCell ref="AB226:AB227"/>
    <mergeCell ref="A228:A229"/>
    <mergeCell ref="B228:B229"/>
    <mergeCell ref="C228:C229"/>
    <mergeCell ref="D228:D229"/>
    <mergeCell ref="E228:E229"/>
    <mergeCell ref="F228:F229"/>
    <mergeCell ref="S226:S227"/>
    <mergeCell ref="T226:T227"/>
    <mergeCell ref="U226:U227"/>
    <mergeCell ref="V226:V227"/>
    <mergeCell ref="W226:W227"/>
    <mergeCell ref="X226:X227"/>
    <mergeCell ref="M226:M227"/>
    <mergeCell ref="N226:N227"/>
    <mergeCell ref="O226:O227"/>
    <mergeCell ref="P226:P227"/>
    <mergeCell ref="Q226:Q227"/>
    <mergeCell ref="R226:R227"/>
    <mergeCell ref="G226:G227"/>
    <mergeCell ref="H226:H227"/>
    <mergeCell ref="I226:I227"/>
    <mergeCell ref="J226:J227"/>
    <mergeCell ref="K226:K227"/>
    <mergeCell ref="L226:L227"/>
    <mergeCell ref="Y228:Y229"/>
    <mergeCell ref="Z228:Z229"/>
    <mergeCell ref="AA228:AA229"/>
    <mergeCell ref="AB228:AB229"/>
    <mergeCell ref="C231:C232"/>
    <mergeCell ref="D231:D232"/>
    <mergeCell ref="E231:E232"/>
    <mergeCell ref="F231:F232"/>
    <mergeCell ref="G231:G232"/>
    <mergeCell ref="S228:S229"/>
    <mergeCell ref="T228:T229"/>
    <mergeCell ref="U228:U229"/>
    <mergeCell ref="V228:V229"/>
    <mergeCell ref="W228:W229"/>
    <mergeCell ref="X228:X229"/>
    <mergeCell ref="M228:M229"/>
    <mergeCell ref="N228:N229"/>
    <mergeCell ref="O228:O229"/>
    <mergeCell ref="P228:P229"/>
    <mergeCell ref="Q228:Q229"/>
    <mergeCell ref="R228:R229"/>
    <mergeCell ref="G228:G229"/>
    <mergeCell ref="H228:H229"/>
    <mergeCell ref="I228:I229"/>
    <mergeCell ref="J228:J229"/>
    <mergeCell ref="K228:K229"/>
    <mergeCell ref="L228:L229"/>
    <mergeCell ref="Z231:Z232"/>
    <mergeCell ref="AA231:AA232"/>
    <mergeCell ref="AB231:AB232"/>
    <mergeCell ref="A233:A234"/>
    <mergeCell ref="B233:B234"/>
    <mergeCell ref="C233:C234"/>
    <mergeCell ref="D233:D234"/>
    <mergeCell ref="E233:E234"/>
    <mergeCell ref="F233:F234"/>
    <mergeCell ref="G233:G234"/>
    <mergeCell ref="T231:T232"/>
    <mergeCell ref="U231:U232"/>
    <mergeCell ref="V231:V232"/>
    <mergeCell ref="W231:W232"/>
    <mergeCell ref="X231:X232"/>
    <mergeCell ref="Y231:Y232"/>
    <mergeCell ref="N231:N232"/>
    <mergeCell ref="O231:O232"/>
    <mergeCell ref="P231:P232"/>
    <mergeCell ref="Q231:Q232"/>
    <mergeCell ref="R231:R232"/>
    <mergeCell ref="S231:S232"/>
    <mergeCell ref="H231:H232"/>
    <mergeCell ref="I231:I232"/>
    <mergeCell ref="J231:J232"/>
    <mergeCell ref="K231:K232"/>
    <mergeCell ref="L231:L232"/>
    <mergeCell ref="M231:M232"/>
    <mergeCell ref="Z233:Z234"/>
    <mergeCell ref="AA233:AA234"/>
    <mergeCell ref="AB233:AB234"/>
    <mergeCell ref="A231:B232"/>
    <mergeCell ref="B235:B236"/>
    <mergeCell ref="C235:C236"/>
    <mergeCell ref="D235:D236"/>
    <mergeCell ref="E235:E236"/>
    <mergeCell ref="F235:F236"/>
    <mergeCell ref="G235:G236"/>
    <mergeCell ref="T233:T234"/>
    <mergeCell ref="U233:U234"/>
    <mergeCell ref="V233:V234"/>
    <mergeCell ref="W233:W234"/>
    <mergeCell ref="X233:X234"/>
    <mergeCell ref="Y233:Y234"/>
    <mergeCell ref="N233:N234"/>
    <mergeCell ref="O233:O234"/>
    <mergeCell ref="P233:P234"/>
    <mergeCell ref="Q233:Q234"/>
    <mergeCell ref="R233:R234"/>
    <mergeCell ref="S233:S234"/>
    <mergeCell ref="H233:H234"/>
    <mergeCell ref="I233:I234"/>
    <mergeCell ref="J233:J234"/>
    <mergeCell ref="K233:K234"/>
    <mergeCell ref="L233:L234"/>
    <mergeCell ref="M233:M234"/>
    <mergeCell ref="Z235:Z236"/>
    <mergeCell ref="AA235:AA236"/>
    <mergeCell ref="AB235:AB236"/>
    <mergeCell ref="A237:A238"/>
    <mergeCell ref="B237:B238"/>
    <mergeCell ref="C237:C238"/>
    <mergeCell ref="D237:D238"/>
    <mergeCell ref="E237:E238"/>
    <mergeCell ref="F237:F238"/>
    <mergeCell ref="G237:G238"/>
    <mergeCell ref="T235:T236"/>
    <mergeCell ref="U235:U236"/>
    <mergeCell ref="V235:V236"/>
    <mergeCell ref="W235:W236"/>
    <mergeCell ref="X235:X236"/>
    <mergeCell ref="Y235:Y236"/>
    <mergeCell ref="N235:N236"/>
    <mergeCell ref="O235:O236"/>
    <mergeCell ref="P235:P236"/>
    <mergeCell ref="Q235:Q236"/>
    <mergeCell ref="R235:R236"/>
    <mergeCell ref="S235:S236"/>
    <mergeCell ref="H235:H236"/>
    <mergeCell ref="I235:I236"/>
    <mergeCell ref="J235:J236"/>
    <mergeCell ref="K235:K236"/>
    <mergeCell ref="L235:L236"/>
    <mergeCell ref="M235:M236"/>
    <mergeCell ref="Z237:Z238"/>
    <mergeCell ref="AA237:AA238"/>
    <mergeCell ref="AB237:AB238"/>
    <mergeCell ref="A235:A236"/>
    <mergeCell ref="B239:B240"/>
    <mergeCell ref="C239:C240"/>
    <mergeCell ref="D239:D240"/>
    <mergeCell ref="E239:E240"/>
    <mergeCell ref="F239:F240"/>
    <mergeCell ref="G239:G240"/>
    <mergeCell ref="T237:T238"/>
    <mergeCell ref="U237:U238"/>
    <mergeCell ref="V237:V238"/>
    <mergeCell ref="W237:W238"/>
    <mergeCell ref="X237:X238"/>
    <mergeCell ref="Y237:Y238"/>
    <mergeCell ref="N237:N238"/>
    <mergeCell ref="O237:O238"/>
    <mergeCell ref="P237:P238"/>
    <mergeCell ref="Q237:Q238"/>
    <mergeCell ref="R237:R238"/>
    <mergeCell ref="S237:S238"/>
    <mergeCell ref="H237:H238"/>
    <mergeCell ref="I237:I238"/>
    <mergeCell ref="J237:J238"/>
    <mergeCell ref="K237:K238"/>
    <mergeCell ref="L237:L238"/>
    <mergeCell ref="M237:M238"/>
    <mergeCell ref="Z239:Z240"/>
    <mergeCell ref="AA239:AA240"/>
    <mergeCell ref="AB239:AB240"/>
    <mergeCell ref="A241:A242"/>
    <mergeCell ref="B241:B242"/>
    <mergeCell ref="C241:C242"/>
    <mergeCell ref="D241:D242"/>
    <mergeCell ref="E241:E242"/>
    <mergeCell ref="F241:F242"/>
    <mergeCell ref="G241:G242"/>
    <mergeCell ref="T239:T240"/>
    <mergeCell ref="U239:U240"/>
    <mergeCell ref="V239:V240"/>
    <mergeCell ref="W239:W240"/>
    <mergeCell ref="X239:X240"/>
    <mergeCell ref="Y239:Y240"/>
    <mergeCell ref="N239:N240"/>
    <mergeCell ref="O239:O240"/>
    <mergeCell ref="P239:P240"/>
    <mergeCell ref="Q239:Q240"/>
    <mergeCell ref="R239:R240"/>
    <mergeCell ref="S239:S240"/>
    <mergeCell ref="H239:H240"/>
    <mergeCell ref="I239:I240"/>
    <mergeCell ref="J239:J240"/>
    <mergeCell ref="K239:K240"/>
    <mergeCell ref="L239:L240"/>
    <mergeCell ref="M239:M240"/>
    <mergeCell ref="Z241:Z242"/>
    <mergeCell ref="AA241:AA242"/>
    <mergeCell ref="AB241:AB242"/>
    <mergeCell ref="A239:A240"/>
    <mergeCell ref="B243:B244"/>
    <mergeCell ref="C243:C244"/>
    <mergeCell ref="D243:D244"/>
    <mergeCell ref="E243:E244"/>
    <mergeCell ref="F243:F244"/>
    <mergeCell ref="G243:G244"/>
    <mergeCell ref="T241:T242"/>
    <mergeCell ref="U241:U242"/>
    <mergeCell ref="V241:V242"/>
    <mergeCell ref="W241:W242"/>
    <mergeCell ref="X241:X242"/>
    <mergeCell ref="Y241:Y242"/>
    <mergeCell ref="N241:N242"/>
    <mergeCell ref="O241:O242"/>
    <mergeCell ref="P241:P242"/>
    <mergeCell ref="Q241:Q242"/>
    <mergeCell ref="R241:R242"/>
    <mergeCell ref="S241:S242"/>
    <mergeCell ref="H241:H242"/>
    <mergeCell ref="I241:I242"/>
    <mergeCell ref="J241:J242"/>
    <mergeCell ref="K241:K242"/>
    <mergeCell ref="L241:L242"/>
    <mergeCell ref="M241:M242"/>
    <mergeCell ref="Z243:Z244"/>
    <mergeCell ref="AA243:AA244"/>
    <mergeCell ref="AB243:AB244"/>
    <mergeCell ref="A245:A246"/>
    <mergeCell ref="B245:B246"/>
    <mergeCell ref="C245:C246"/>
    <mergeCell ref="D245:D246"/>
    <mergeCell ref="E245:E246"/>
    <mergeCell ref="F245:F246"/>
    <mergeCell ref="G245:G246"/>
    <mergeCell ref="T243:T244"/>
    <mergeCell ref="U243:U244"/>
    <mergeCell ref="V243:V244"/>
    <mergeCell ref="W243:W244"/>
    <mergeCell ref="X243:X244"/>
    <mergeCell ref="Y243:Y244"/>
    <mergeCell ref="N243:N244"/>
    <mergeCell ref="O243:O244"/>
    <mergeCell ref="P243:P244"/>
    <mergeCell ref="Q243:Q244"/>
    <mergeCell ref="R243:R244"/>
    <mergeCell ref="S243:S244"/>
    <mergeCell ref="H243:H244"/>
    <mergeCell ref="I243:I244"/>
    <mergeCell ref="J243:J244"/>
    <mergeCell ref="K243:K244"/>
    <mergeCell ref="L243:L244"/>
    <mergeCell ref="M243:M244"/>
    <mergeCell ref="Z245:Z246"/>
    <mergeCell ref="AA245:AA246"/>
    <mergeCell ref="AB245:AB246"/>
    <mergeCell ref="A243:A244"/>
    <mergeCell ref="B247:B248"/>
    <mergeCell ref="C247:C248"/>
    <mergeCell ref="D247:D248"/>
    <mergeCell ref="E247:E248"/>
    <mergeCell ref="F247:F248"/>
    <mergeCell ref="G247:G248"/>
    <mergeCell ref="T245:T246"/>
    <mergeCell ref="U245:U246"/>
    <mergeCell ref="V245:V246"/>
    <mergeCell ref="W245:W246"/>
    <mergeCell ref="X245:X246"/>
    <mergeCell ref="Y245:Y246"/>
    <mergeCell ref="N245:N246"/>
    <mergeCell ref="O245:O246"/>
    <mergeCell ref="P245:P246"/>
    <mergeCell ref="Q245:Q246"/>
    <mergeCell ref="R245:R246"/>
    <mergeCell ref="S245:S246"/>
    <mergeCell ref="H245:H246"/>
    <mergeCell ref="I245:I246"/>
    <mergeCell ref="J245:J246"/>
    <mergeCell ref="K245:K246"/>
    <mergeCell ref="L245:L246"/>
    <mergeCell ref="M245:M246"/>
    <mergeCell ref="Z247:Z248"/>
    <mergeCell ref="AA247:AA248"/>
    <mergeCell ref="AB247:AB248"/>
    <mergeCell ref="A249:A250"/>
    <mergeCell ref="B249:B250"/>
    <mergeCell ref="C249:C250"/>
    <mergeCell ref="D249:D250"/>
    <mergeCell ref="E249:E250"/>
    <mergeCell ref="F249:F250"/>
    <mergeCell ref="G249:G250"/>
    <mergeCell ref="T247:T248"/>
    <mergeCell ref="U247:U248"/>
    <mergeCell ref="V247:V248"/>
    <mergeCell ref="W247:W248"/>
    <mergeCell ref="X247:X248"/>
    <mergeCell ref="Y247:Y248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Z249:Z250"/>
    <mergeCell ref="AA249:AA250"/>
    <mergeCell ref="AB249:AB250"/>
    <mergeCell ref="A247:A248"/>
    <mergeCell ref="C251:C252"/>
    <mergeCell ref="D251:D252"/>
    <mergeCell ref="E251:E252"/>
    <mergeCell ref="F251:F252"/>
    <mergeCell ref="G251:G252"/>
    <mergeCell ref="T249:T250"/>
    <mergeCell ref="U249:U250"/>
    <mergeCell ref="V249:V250"/>
    <mergeCell ref="W249:W250"/>
    <mergeCell ref="X249:X250"/>
    <mergeCell ref="Y249:Y250"/>
    <mergeCell ref="N249:N250"/>
    <mergeCell ref="O249:O250"/>
    <mergeCell ref="P249:P250"/>
    <mergeCell ref="Q249:Q250"/>
    <mergeCell ref="R249:R250"/>
    <mergeCell ref="S249:S250"/>
    <mergeCell ref="H249:H250"/>
    <mergeCell ref="I249:I250"/>
    <mergeCell ref="J249:J250"/>
    <mergeCell ref="K249:K250"/>
    <mergeCell ref="L249:L250"/>
    <mergeCell ref="M249:M250"/>
    <mergeCell ref="Z251:Z252"/>
    <mergeCell ref="AA251:AA252"/>
    <mergeCell ref="AB251:AB252"/>
    <mergeCell ref="A256:B257"/>
    <mergeCell ref="C256:C257"/>
    <mergeCell ref="D256:D257"/>
    <mergeCell ref="E256:E257"/>
    <mergeCell ref="F256:F257"/>
    <mergeCell ref="G256:G257"/>
    <mergeCell ref="H256:H257"/>
    <mergeCell ref="T251:T252"/>
    <mergeCell ref="U251:U252"/>
    <mergeCell ref="V251:V252"/>
    <mergeCell ref="W251:W252"/>
    <mergeCell ref="X251:X252"/>
    <mergeCell ref="Y251:Y252"/>
    <mergeCell ref="N251:N252"/>
    <mergeCell ref="O251:O252"/>
    <mergeCell ref="P251:P252"/>
    <mergeCell ref="Q251:Q252"/>
    <mergeCell ref="R251:R252"/>
    <mergeCell ref="S251:S252"/>
    <mergeCell ref="H251:H252"/>
    <mergeCell ref="I251:I252"/>
    <mergeCell ref="J251:J252"/>
    <mergeCell ref="K251:K252"/>
    <mergeCell ref="L251:L252"/>
    <mergeCell ref="M251:M252"/>
    <mergeCell ref="AA256:AA257"/>
    <mergeCell ref="AB256:AB257"/>
    <mergeCell ref="A251:A252"/>
    <mergeCell ref="B251:B252"/>
    <mergeCell ref="C258:C259"/>
    <mergeCell ref="D258:D259"/>
    <mergeCell ref="E258:E259"/>
    <mergeCell ref="F258:F259"/>
    <mergeCell ref="G258:G259"/>
    <mergeCell ref="H258:H259"/>
    <mergeCell ref="U256:U257"/>
    <mergeCell ref="V256:V257"/>
    <mergeCell ref="W256:W257"/>
    <mergeCell ref="X256:X257"/>
    <mergeCell ref="Y256:Y257"/>
    <mergeCell ref="Z256:Z257"/>
    <mergeCell ref="O256:O257"/>
    <mergeCell ref="P256:P257"/>
    <mergeCell ref="Q256:Q257"/>
    <mergeCell ref="R256:R257"/>
    <mergeCell ref="S256:S257"/>
    <mergeCell ref="T256:T257"/>
    <mergeCell ref="I256:I257"/>
    <mergeCell ref="J256:J257"/>
    <mergeCell ref="K256:K257"/>
    <mergeCell ref="L256:L257"/>
    <mergeCell ref="M256:M257"/>
    <mergeCell ref="N256:N257"/>
    <mergeCell ref="AA258:AA259"/>
    <mergeCell ref="AB258:AB259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U258:U259"/>
    <mergeCell ref="V258:V259"/>
    <mergeCell ref="W258:W259"/>
    <mergeCell ref="X258:X259"/>
    <mergeCell ref="Y258:Y259"/>
    <mergeCell ref="Z258:Z259"/>
    <mergeCell ref="O258:O259"/>
    <mergeCell ref="P258:P259"/>
    <mergeCell ref="Q258:Q259"/>
    <mergeCell ref="R258:R259"/>
    <mergeCell ref="S258:S259"/>
    <mergeCell ref="T258:T259"/>
    <mergeCell ref="I258:I259"/>
    <mergeCell ref="J258:J259"/>
    <mergeCell ref="K258:K259"/>
    <mergeCell ref="L258:L259"/>
    <mergeCell ref="M258:M259"/>
    <mergeCell ref="N258:N259"/>
    <mergeCell ref="AA260:AA261"/>
    <mergeCell ref="AB260:AB261"/>
    <mergeCell ref="A258:A259"/>
    <mergeCell ref="B258:B259"/>
    <mergeCell ref="C262:C263"/>
    <mergeCell ref="D262:D263"/>
    <mergeCell ref="E262:E263"/>
    <mergeCell ref="F262:F263"/>
    <mergeCell ref="G262:G263"/>
    <mergeCell ref="H262:H263"/>
    <mergeCell ref="U260:U261"/>
    <mergeCell ref="V260:V261"/>
    <mergeCell ref="W260:W261"/>
    <mergeCell ref="X260:X261"/>
    <mergeCell ref="Y260:Y261"/>
    <mergeCell ref="Z260:Z261"/>
    <mergeCell ref="O260:O261"/>
    <mergeCell ref="P260:P261"/>
    <mergeCell ref="Q260:Q261"/>
    <mergeCell ref="R260:R261"/>
    <mergeCell ref="S260:S261"/>
    <mergeCell ref="T260:T261"/>
    <mergeCell ref="I260:I261"/>
    <mergeCell ref="J260:J261"/>
    <mergeCell ref="K260:K261"/>
    <mergeCell ref="L260:L261"/>
    <mergeCell ref="M260:M261"/>
    <mergeCell ref="N260:N261"/>
    <mergeCell ref="AA262:AA263"/>
    <mergeCell ref="AB262:AB263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U262:U263"/>
    <mergeCell ref="V262:V263"/>
    <mergeCell ref="W262:W263"/>
    <mergeCell ref="X262:X263"/>
    <mergeCell ref="Y262:Y263"/>
    <mergeCell ref="Z262:Z263"/>
    <mergeCell ref="O262:O263"/>
    <mergeCell ref="P262:P263"/>
    <mergeCell ref="Q262:Q263"/>
    <mergeCell ref="R262:R263"/>
    <mergeCell ref="S262:S263"/>
    <mergeCell ref="T262:T263"/>
    <mergeCell ref="I262:I263"/>
    <mergeCell ref="J262:J263"/>
    <mergeCell ref="K262:K263"/>
    <mergeCell ref="L262:L263"/>
    <mergeCell ref="M262:M263"/>
    <mergeCell ref="N262:N263"/>
    <mergeCell ref="AA264:AA265"/>
    <mergeCell ref="AB264:AB265"/>
    <mergeCell ref="A262:A263"/>
    <mergeCell ref="B262:B263"/>
    <mergeCell ref="C266:C267"/>
    <mergeCell ref="D266:D267"/>
    <mergeCell ref="E266:E267"/>
    <mergeCell ref="F266:F267"/>
    <mergeCell ref="G266:G267"/>
    <mergeCell ref="H266:H267"/>
    <mergeCell ref="U264:U265"/>
    <mergeCell ref="V264:V265"/>
    <mergeCell ref="W264:W265"/>
    <mergeCell ref="X264:X265"/>
    <mergeCell ref="Y264:Y265"/>
    <mergeCell ref="Z264:Z265"/>
    <mergeCell ref="O264:O265"/>
    <mergeCell ref="P264:P265"/>
    <mergeCell ref="Q264:Q265"/>
    <mergeCell ref="R264:R265"/>
    <mergeCell ref="S264:S265"/>
    <mergeCell ref="T264:T265"/>
    <mergeCell ref="I264:I265"/>
    <mergeCell ref="J264:J265"/>
    <mergeCell ref="K264:K265"/>
    <mergeCell ref="L264:L265"/>
    <mergeCell ref="M264:M265"/>
    <mergeCell ref="N264:N265"/>
    <mergeCell ref="AA266:AA267"/>
    <mergeCell ref="AB266:AB267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U266:U267"/>
    <mergeCell ref="V266:V267"/>
    <mergeCell ref="W266:W267"/>
    <mergeCell ref="X266:X267"/>
    <mergeCell ref="Y266:Y267"/>
    <mergeCell ref="Z266:Z267"/>
    <mergeCell ref="O266:O267"/>
    <mergeCell ref="P266:P267"/>
    <mergeCell ref="Q266:Q267"/>
    <mergeCell ref="R266:R267"/>
    <mergeCell ref="S266:S267"/>
    <mergeCell ref="T266:T267"/>
    <mergeCell ref="I266:I267"/>
    <mergeCell ref="J266:J267"/>
    <mergeCell ref="K266:K267"/>
    <mergeCell ref="L266:L267"/>
    <mergeCell ref="M266:M267"/>
    <mergeCell ref="N266:N267"/>
    <mergeCell ref="AA268:AA269"/>
    <mergeCell ref="AB268:AB269"/>
    <mergeCell ref="A266:A267"/>
    <mergeCell ref="B266:B267"/>
    <mergeCell ref="C270:C271"/>
    <mergeCell ref="D270:D271"/>
    <mergeCell ref="E270:E271"/>
    <mergeCell ref="F270:F271"/>
    <mergeCell ref="G270:G271"/>
    <mergeCell ref="H270:H271"/>
    <mergeCell ref="U268:U269"/>
    <mergeCell ref="V268:V269"/>
    <mergeCell ref="W268:W269"/>
    <mergeCell ref="X268:X269"/>
    <mergeCell ref="Y268:Y269"/>
    <mergeCell ref="Z268:Z269"/>
    <mergeCell ref="O268:O269"/>
    <mergeCell ref="P268:P269"/>
    <mergeCell ref="Q268:Q269"/>
    <mergeCell ref="R268:R269"/>
    <mergeCell ref="S268:S269"/>
    <mergeCell ref="T268:T269"/>
    <mergeCell ref="I268:I269"/>
    <mergeCell ref="J268:J269"/>
    <mergeCell ref="K268:K269"/>
    <mergeCell ref="L268:L269"/>
    <mergeCell ref="M268:M269"/>
    <mergeCell ref="N268:N269"/>
    <mergeCell ref="AA270:AA271"/>
    <mergeCell ref="AB270:AB271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U270:U271"/>
    <mergeCell ref="V270:V271"/>
    <mergeCell ref="W270:W271"/>
    <mergeCell ref="X270:X271"/>
    <mergeCell ref="Y270:Y271"/>
    <mergeCell ref="Z270:Z271"/>
    <mergeCell ref="O270:O271"/>
    <mergeCell ref="P270:P271"/>
    <mergeCell ref="Q270:Q271"/>
    <mergeCell ref="R270:R271"/>
    <mergeCell ref="S270:S271"/>
    <mergeCell ref="T270:T271"/>
    <mergeCell ref="I270:I271"/>
    <mergeCell ref="J270:J271"/>
    <mergeCell ref="K270:K271"/>
    <mergeCell ref="L270:L271"/>
    <mergeCell ref="M270:M271"/>
    <mergeCell ref="N270:N271"/>
    <mergeCell ref="AA272:AA273"/>
    <mergeCell ref="AB272:AB273"/>
    <mergeCell ref="A270:A271"/>
    <mergeCell ref="B270:B271"/>
    <mergeCell ref="D274:D275"/>
    <mergeCell ref="E274:E275"/>
    <mergeCell ref="F274:F275"/>
    <mergeCell ref="G274:G275"/>
    <mergeCell ref="H274:H275"/>
    <mergeCell ref="U272:U273"/>
    <mergeCell ref="V272:V273"/>
    <mergeCell ref="W272:W273"/>
    <mergeCell ref="X272:X273"/>
    <mergeCell ref="Y272:Y273"/>
    <mergeCell ref="Z272:Z273"/>
    <mergeCell ref="O272:O273"/>
    <mergeCell ref="P272:P273"/>
    <mergeCell ref="Q272:Q273"/>
    <mergeCell ref="R272:R273"/>
    <mergeCell ref="S272:S273"/>
    <mergeCell ref="T272:T273"/>
    <mergeCell ref="I272:I273"/>
    <mergeCell ref="J272:J273"/>
    <mergeCell ref="K272:K273"/>
    <mergeCell ref="L272:L273"/>
    <mergeCell ref="M272:M273"/>
    <mergeCell ref="N272:N273"/>
    <mergeCell ref="AA274:AA275"/>
    <mergeCell ref="AB274:AB275"/>
    <mergeCell ref="A277:B278"/>
    <mergeCell ref="C277:C278"/>
    <mergeCell ref="D277:D278"/>
    <mergeCell ref="E277:E278"/>
    <mergeCell ref="F277:F278"/>
    <mergeCell ref="G277:G278"/>
    <mergeCell ref="H277:H278"/>
    <mergeCell ref="I277:I278"/>
    <mergeCell ref="U274:U275"/>
    <mergeCell ref="V274:V275"/>
    <mergeCell ref="W274:W275"/>
    <mergeCell ref="X274:X275"/>
    <mergeCell ref="Y274:Y275"/>
    <mergeCell ref="Z274:Z275"/>
    <mergeCell ref="O274:O275"/>
    <mergeCell ref="P274:P275"/>
    <mergeCell ref="Q274:Q275"/>
    <mergeCell ref="R274:R275"/>
    <mergeCell ref="S274:S275"/>
    <mergeCell ref="T274:T275"/>
    <mergeCell ref="I274:I275"/>
    <mergeCell ref="J274:J275"/>
    <mergeCell ref="K274:K275"/>
    <mergeCell ref="L274:L275"/>
    <mergeCell ref="M274:M275"/>
    <mergeCell ref="N274:N275"/>
    <mergeCell ref="AB277:AB278"/>
    <mergeCell ref="A274:A275"/>
    <mergeCell ref="B274:B275"/>
    <mergeCell ref="C274:C275"/>
    <mergeCell ref="D279:D280"/>
    <mergeCell ref="E279:E280"/>
    <mergeCell ref="F279:F280"/>
    <mergeCell ref="G279:G280"/>
    <mergeCell ref="H279:H280"/>
    <mergeCell ref="I279:I280"/>
    <mergeCell ref="V277:V278"/>
    <mergeCell ref="W277:W278"/>
    <mergeCell ref="X277:X278"/>
    <mergeCell ref="Y277:Y278"/>
    <mergeCell ref="Z277:Z278"/>
    <mergeCell ref="AA277:AA278"/>
    <mergeCell ref="P277:P278"/>
    <mergeCell ref="Q277:Q278"/>
    <mergeCell ref="R277:R278"/>
    <mergeCell ref="S277:S278"/>
    <mergeCell ref="T277:T278"/>
    <mergeCell ref="U277:U278"/>
    <mergeCell ref="J277:J278"/>
    <mergeCell ref="K277:K278"/>
    <mergeCell ref="L277:L278"/>
    <mergeCell ref="M277:M278"/>
    <mergeCell ref="N277:N278"/>
    <mergeCell ref="O277:O278"/>
    <mergeCell ref="AB279:AB280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I281:I282"/>
    <mergeCell ref="V279:V280"/>
    <mergeCell ref="W279:W280"/>
    <mergeCell ref="X279:X280"/>
    <mergeCell ref="Y279:Y280"/>
    <mergeCell ref="Z279:Z280"/>
    <mergeCell ref="AA279:AA280"/>
    <mergeCell ref="P279:P280"/>
    <mergeCell ref="Q279:Q280"/>
    <mergeCell ref="R279:R280"/>
    <mergeCell ref="S279:S280"/>
    <mergeCell ref="T279:T280"/>
    <mergeCell ref="U279:U280"/>
    <mergeCell ref="J279:J280"/>
    <mergeCell ref="K279:K280"/>
    <mergeCell ref="L279:L280"/>
    <mergeCell ref="M279:M280"/>
    <mergeCell ref="N279:N280"/>
    <mergeCell ref="O279:O280"/>
    <mergeCell ref="AB281:AB282"/>
    <mergeCell ref="A279:A280"/>
    <mergeCell ref="B279:B280"/>
    <mergeCell ref="C279:C280"/>
    <mergeCell ref="D283:D284"/>
    <mergeCell ref="E283:E284"/>
    <mergeCell ref="F283:F284"/>
    <mergeCell ref="G283:G284"/>
    <mergeCell ref="H283:H284"/>
    <mergeCell ref="I283:I284"/>
    <mergeCell ref="V281:V282"/>
    <mergeCell ref="W281:W282"/>
    <mergeCell ref="X281:X282"/>
    <mergeCell ref="Y281:Y282"/>
    <mergeCell ref="Z281:Z282"/>
    <mergeCell ref="AA281:AA282"/>
    <mergeCell ref="P281:P282"/>
    <mergeCell ref="Q281:Q282"/>
    <mergeCell ref="R281:R282"/>
    <mergeCell ref="S281:S282"/>
    <mergeCell ref="T281:T282"/>
    <mergeCell ref="U281:U282"/>
    <mergeCell ref="J281:J282"/>
    <mergeCell ref="K281:K282"/>
    <mergeCell ref="L281:L282"/>
    <mergeCell ref="M281:M282"/>
    <mergeCell ref="N281:N282"/>
    <mergeCell ref="O281:O282"/>
    <mergeCell ref="AB283:AB284"/>
    <mergeCell ref="A285:A286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V283:V284"/>
    <mergeCell ref="W283:W284"/>
    <mergeCell ref="X283:X284"/>
    <mergeCell ref="Y283:Y284"/>
    <mergeCell ref="Z283:Z284"/>
    <mergeCell ref="AA283:AA284"/>
    <mergeCell ref="P283:P284"/>
    <mergeCell ref="Q283:Q284"/>
    <mergeCell ref="R283:R284"/>
    <mergeCell ref="S283:S284"/>
    <mergeCell ref="T283:T284"/>
    <mergeCell ref="U283:U284"/>
    <mergeCell ref="J283:J284"/>
    <mergeCell ref="K283:K284"/>
    <mergeCell ref="L283:L284"/>
    <mergeCell ref="M283:M284"/>
    <mergeCell ref="N283:N284"/>
    <mergeCell ref="O283:O284"/>
    <mergeCell ref="AB285:AB286"/>
    <mergeCell ref="A283:A284"/>
    <mergeCell ref="B283:B284"/>
    <mergeCell ref="C283:C284"/>
    <mergeCell ref="D287:D288"/>
    <mergeCell ref="E287:E288"/>
    <mergeCell ref="F287:F288"/>
    <mergeCell ref="G287:G288"/>
    <mergeCell ref="H287:H288"/>
    <mergeCell ref="I287:I288"/>
    <mergeCell ref="V285:V286"/>
    <mergeCell ref="W285:W286"/>
    <mergeCell ref="X285:X286"/>
    <mergeCell ref="Y285:Y286"/>
    <mergeCell ref="Z285:Z286"/>
    <mergeCell ref="AA285:AA286"/>
    <mergeCell ref="P285:P286"/>
    <mergeCell ref="Q285:Q286"/>
    <mergeCell ref="R285:R286"/>
    <mergeCell ref="S285:S286"/>
    <mergeCell ref="T285:T286"/>
    <mergeCell ref="U285:U286"/>
    <mergeCell ref="J285:J286"/>
    <mergeCell ref="K285:K286"/>
    <mergeCell ref="L285:L286"/>
    <mergeCell ref="M285:M286"/>
    <mergeCell ref="N285:N286"/>
    <mergeCell ref="O285:O286"/>
    <mergeCell ref="AB287:AB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I289:I290"/>
    <mergeCell ref="V287:V288"/>
    <mergeCell ref="W287:W288"/>
    <mergeCell ref="X287:X288"/>
    <mergeCell ref="Y287:Y288"/>
    <mergeCell ref="Z287:Z288"/>
    <mergeCell ref="AA287:AA288"/>
    <mergeCell ref="P287:P288"/>
    <mergeCell ref="Q287:Q288"/>
    <mergeCell ref="R287:R288"/>
    <mergeCell ref="S287:S288"/>
    <mergeCell ref="T287:T288"/>
    <mergeCell ref="U287:U288"/>
    <mergeCell ref="J287:J288"/>
    <mergeCell ref="K287:K288"/>
    <mergeCell ref="L287:L288"/>
    <mergeCell ref="M287:M288"/>
    <mergeCell ref="N287:N288"/>
    <mergeCell ref="O287:O288"/>
    <mergeCell ref="AB289:AB290"/>
    <mergeCell ref="A287:A288"/>
    <mergeCell ref="B287:B288"/>
    <mergeCell ref="C287:C288"/>
    <mergeCell ref="D291:D292"/>
    <mergeCell ref="E291:E292"/>
    <mergeCell ref="F291:F292"/>
    <mergeCell ref="G291:G292"/>
    <mergeCell ref="H291:H292"/>
    <mergeCell ref="I291:I292"/>
    <mergeCell ref="V289:V290"/>
    <mergeCell ref="W289:W290"/>
    <mergeCell ref="X289:X290"/>
    <mergeCell ref="Y289:Y290"/>
    <mergeCell ref="Z289:Z290"/>
    <mergeCell ref="AA289:AA290"/>
    <mergeCell ref="P289:P290"/>
    <mergeCell ref="Q289:Q290"/>
    <mergeCell ref="R289:R290"/>
    <mergeCell ref="S289:S290"/>
    <mergeCell ref="T289:T290"/>
    <mergeCell ref="U289:U290"/>
    <mergeCell ref="J289:J290"/>
    <mergeCell ref="K289:K290"/>
    <mergeCell ref="L289:L290"/>
    <mergeCell ref="M289:M290"/>
    <mergeCell ref="N289:N290"/>
    <mergeCell ref="O289:O290"/>
    <mergeCell ref="AB291:AB292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I293:I294"/>
    <mergeCell ref="V291:V292"/>
    <mergeCell ref="W291:W292"/>
    <mergeCell ref="X291:X292"/>
    <mergeCell ref="Y291:Y292"/>
    <mergeCell ref="Z291:Z292"/>
    <mergeCell ref="AA291:AA292"/>
    <mergeCell ref="P291:P292"/>
    <mergeCell ref="Q291:Q292"/>
    <mergeCell ref="R291:R292"/>
    <mergeCell ref="S291:S292"/>
    <mergeCell ref="T291:T292"/>
    <mergeCell ref="U291:U292"/>
    <mergeCell ref="J291:J292"/>
    <mergeCell ref="K291:K292"/>
    <mergeCell ref="L291:L292"/>
    <mergeCell ref="M291:M292"/>
    <mergeCell ref="N291:N292"/>
    <mergeCell ref="O291:O292"/>
    <mergeCell ref="AB293:AB294"/>
    <mergeCell ref="A291:A292"/>
    <mergeCell ref="B291:B292"/>
    <mergeCell ref="C291:C292"/>
    <mergeCell ref="D295:D296"/>
    <mergeCell ref="E295:E296"/>
    <mergeCell ref="F295:F296"/>
    <mergeCell ref="G295:G296"/>
    <mergeCell ref="H295:H296"/>
    <mergeCell ref="I295:I296"/>
    <mergeCell ref="V293:V294"/>
    <mergeCell ref="W293:W294"/>
    <mergeCell ref="X293:X294"/>
    <mergeCell ref="Y293:Y294"/>
    <mergeCell ref="Z293:Z294"/>
    <mergeCell ref="AA293:AA294"/>
    <mergeCell ref="P293:P294"/>
    <mergeCell ref="Q293:Q294"/>
    <mergeCell ref="R293:R294"/>
    <mergeCell ref="S293:S294"/>
    <mergeCell ref="T293:T294"/>
    <mergeCell ref="U293:U294"/>
    <mergeCell ref="J293:J294"/>
    <mergeCell ref="K293:K294"/>
    <mergeCell ref="L293:L294"/>
    <mergeCell ref="M293:M294"/>
    <mergeCell ref="N293:N294"/>
    <mergeCell ref="O293:O294"/>
    <mergeCell ref="AB295:AB296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I297:I298"/>
    <mergeCell ref="V295:V296"/>
    <mergeCell ref="W295:W296"/>
    <mergeCell ref="X295:X296"/>
    <mergeCell ref="Y295:Y296"/>
    <mergeCell ref="Z295:Z296"/>
    <mergeCell ref="AA295:AA296"/>
    <mergeCell ref="P295:P296"/>
    <mergeCell ref="Q295:Q296"/>
    <mergeCell ref="R295:R296"/>
    <mergeCell ref="S295:S296"/>
    <mergeCell ref="T295:T296"/>
    <mergeCell ref="U295:U296"/>
    <mergeCell ref="J295:J296"/>
    <mergeCell ref="K295:K296"/>
    <mergeCell ref="L295:L296"/>
    <mergeCell ref="M295:M296"/>
    <mergeCell ref="N295:N296"/>
    <mergeCell ref="O295:O296"/>
    <mergeCell ref="AB297:AB298"/>
    <mergeCell ref="A295:A296"/>
    <mergeCell ref="B295:B296"/>
    <mergeCell ref="C295:C296"/>
    <mergeCell ref="D299:D300"/>
    <mergeCell ref="E299:E300"/>
    <mergeCell ref="F299:F300"/>
    <mergeCell ref="G299:G300"/>
    <mergeCell ref="H299:H300"/>
    <mergeCell ref="I299:I300"/>
    <mergeCell ref="V297:V298"/>
    <mergeCell ref="W297:W298"/>
    <mergeCell ref="X297:X298"/>
    <mergeCell ref="Y297:Y298"/>
    <mergeCell ref="Z297:Z298"/>
    <mergeCell ref="AA297:AA298"/>
    <mergeCell ref="P297:P298"/>
    <mergeCell ref="Q297:Q298"/>
    <mergeCell ref="R297:R298"/>
    <mergeCell ref="S297:S298"/>
    <mergeCell ref="T297:T298"/>
    <mergeCell ref="U297:U298"/>
    <mergeCell ref="J297:J298"/>
    <mergeCell ref="K297:K298"/>
    <mergeCell ref="L297:L298"/>
    <mergeCell ref="M297:M298"/>
    <mergeCell ref="N297:N298"/>
    <mergeCell ref="O297:O298"/>
    <mergeCell ref="AB299:AB300"/>
    <mergeCell ref="A301:A302"/>
    <mergeCell ref="B301:B302"/>
    <mergeCell ref="C301:C302"/>
    <mergeCell ref="D301:D302"/>
    <mergeCell ref="E301:E302"/>
    <mergeCell ref="F301:F302"/>
    <mergeCell ref="G301:G302"/>
    <mergeCell ref="H301:H302"/>
    <mergeCell ref="I301:I302"/>
    <mergeCell ref="V299:V300"/>
    <mergeCell ref="W299:W300"/>
    <mergeCell ref="X299:X300"/>
    <mergeCell ref="Y299:Y300"/>
    <mergeCell ref="Z299:Z300"/>
    <mergeCell ref="AA299:AA300"/>
    <mergeCell ref="P299:P300"/>
    <mergeCell ref="Q299:Q300"/>
    <mergeCell ref="R299:R300"/>
    <mergeCell ref="S299:S300"/>
    <mergeCell ref="T299:T300"/>
    <mergeCell ref="U299:U300"/>
    <mergeCell ref="J299:J300"/>
    <mergeCell ref="K299:K300"/>
    <mergeCell ref="L299:L300"/>
    <mergeCell ref="M299:M300"/>
    <mergeCell ref="N299:N300"/>
    <mergeCell ref="O299:O300"/>
    <mergeCell ref="AB301:AB302"/>
    <mergeCell ref="A299:A300"/>
    <mergeCell ref="B299:B300"/>
    <mergeCell ref="C299:C300"/>
    <mergeCell ref="D303:D304"/>
    <mergeCell ref="E303:E304"/>
    <mergeCell ref="F303:F304"/>
    <mergeCell ref="G303:G304"/>
    <mergeCell ref="H303:H304"/>
    <mergeCell ref="I303:I304"/>
    <mergeCell ref="V301:V302"/>
    <mergeCell ref="W301:W302"/>
    <mergeCell ref="X301:X302"/>
    <mergeCell ref="Y301:Y302"/>
    <mergeCell ref="Z301:Z302"/>
    <mergeCell ref="AA301:AA302"/>
    <mergeCell ref="P301:P302"/>
    <mergeCell ref="Q301:Q302"/>
    <mergeCell ref="R301:R302"/>
    <mergeCell ref="S301:S302"/>
    <mergeCell ref="T301:T302"/>
    <mergeCell ref="U301:U302"/>
    <mergeCell ref="J301:J302"/>
    <mergeCell ref="K301:K302"/>
    <mergeCell ref="L301:L302"/>
    <mergeCell ref="M301:M302"/>
    <mergeCell ref="N301:N302"/>
    <mergeCell ref="O301:O302"/>
    <mergeCell ref="AB303:AB304"/>
    <mergeCell ref="A305:A306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V303:V304"/>
    <mergeCell ref="W303:W304"/>
    <mergeCell ref="X303:X304"/>
    <mergeCell ref="Y303:Y304"/>
    <mergeCell ref="Z303:Z304"/>
    <mergeCell ref="AA303:AA304"/>
    <mergeCell ref="P303:P304"/>
    <mergeCell ref="Q303:Q304"/>
    <mergeCell ref="R303:R304"/>
    <mergeCell ref="S303:S304"/>
    <mergeCell ref="T303:T304"/>
    <mergeCell ref="U303:U304"/>
    <mergeCell ref="J303:J304"/>
    <mergeCell ref="K303:K304"/>
    <mergeCell ref="L303:L304"/>
    <mergeCell ref="M303:M304"/>
    <mergeCell ref="N303:N304"/>
    <mergeCell ref="O303:O304"/>
    <mergeCell ref="AB305:AB306"/>
    <mergeCell ref="A303:A304"/>
    <mergeCell ref="B303:B304"/>
    <mergeCell ref="C303:C304"/>
    <mergeCell ref="D307:D308"/>
    <mergeCell ref="E307:E308"/>
    <mergeCell ref="F307:F308"/>
    <mergeCell ref="G307:G308"/>
    <mergeCell ref="H307:H308"/>
    <mergeCell ref="I307:I308"/>
    <mergeCell ref="V305:V306"/>
    <mergeCell ref="W305:W306"/>
    <mergeCell ref="X305:X306"/>
    <mergeCell ref="Y305:Y306"/>
    <mergeCell ref="Z305:Z306"/>
    <mergeCell ref="AA305:AA306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AB307:AB308"/>
    <mergeCell ref="A309:A310"/>
    <mergeCell ref="B309:B310"/>
    <mergeCell ref="C309:C310"/>
    <mergeCell ref="D309:D310"/>
    <mergeCell ref="E309:E310"/>
    <mergeCell ref="F309:F310"/>
    <mergeCell ref="G309:G310"/>
    <mergeCell ref="H309:H310"/>
    <mergeCell ref="I309:I310"/>
    <mergeCell ref="V307:V308"/>
    <mergeCell ref="W307:W308"/>
    <mergeCell ref="X307:X308"/>
    <mergeCell ref="Y307:Y308"/>
    <mergeCell ref="Z307:Z308"/>
    <mergeCell ref="AA307:AA308"/>
    <mergeCell ref="P307:P308"/>
    <mergeCell ref="Q307:Q308"/>
    <mergeCell ref="R307:R308"/>
    <mergeCell ref="S307:S308"/>
    <mergeCell ref="T307:T308"/>
    <mergeCell ref="U307:U308"/>
    <mergeCell ref="J307:J308"/>
    <mergeCell ref="K307:K308"/>
    <mergeCell ref="L307:L308"/>
    <mergeCell ref="M307:M308"/>
    <mergeCell ref="N307:N308"/>
    <mergeCell ref="O307:O308"/>
    <mergeCell ref="AB309:AB310"/>
    <mergeCell ref="A307:A308"/>
    <mergeCell ref="B307:B308"/>
    <mergeCell ref="C307:C308"/>
    <mergeCell ref="D311:D312"/>
    <mergeCell ref="E311:E312"/>
    <mergeCell ref="F311:F312"/>
    <mergeCell ref="G311:G312"/>
    <mergeCell ref="H311:H312"/>
    <mergeCell ref="I311:I312"/>
    <mergeCell ref="V309:V310"/>
    <mergeCell ref="W309:W310"/>
    <mergeCell ref="X309:X310"/>
    <mergeCell ref="Y309:Y310"/>
    <mergeCell ref="Z309:Z310"/>
    <mergeCell ref="AA309:AA310"/>
    <mergeCell ref="P309:P310"/>
    <mergeCell ref="Q309:Q310"/>
    <mergeCell ref="R309:R310"/>
    <mergeCell ref="S309:S310"/>
    <mergeCell ref="T309:T310"/>
    <mergeCell ref="U309:U310"/>
    <mergeCell ref="J309:J310"/>
    <mergeCell ref="K309:K310"/>
    <mergeCell ref="L309:L310"/>
    <mergeCell ref="M309:M310"/>
    <mergeCell ref="N309:N310"/>
    <mergeCell ref="O309:O310"/>
    <mergeCell ref="AB311:AB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I313:I314"/>
    <mergeCell ref="V311:V312"/>
    <mergeCell ref="W311:W312"/>
    <mergeCell ref="X311:X312"/>
    <mergeCell ref="Y311:Y312"/>
    <mergeCell ref="Z311:Z312"/>
    <mergeCell ref="AA311:AA312"/>
    <mergeCell ref="P311:P312"/>
    <mergeCell ref="Q311:Q312"/>
    <mergeCell ref="R311:R312"/>
    <mergeCell ref="S311:S312"/>
    <mergeCell ref="T311:T312"/>
    <mergeCell ref="U311:U312"/>
    <mergeCell ref="J311:J312"/>
    <mergeCell ref="K311:K312"/>
    <mergeCell ref="L311:L312"/>
    <mergeCell ref="M311:M312"/>
    <mergeCell ref="N311:N312"/>
    <mergeCell ref="O311:O312"/>
    <mergeCell ref="AB313:AB314"/>
    <mergeCell ref="A311:A312"/>
    <mergeCell ref="B311:B312"/>
    <mergeCell ref="C311:C312"/>
    <mergeCell ref="D315:D316"/>
    <mergeCell ref="E315:E316"/>
    <mergeCell ref="F315:F316"/>
    <mergeCell ref="G315:G316"/>
    <mergeCell ref="H315:H316"/>
    <mergeCell ref="I315:I316"/>
    <mergeCell ref="V313:V314"/>
    <mergeCell ref="W313:W314"/>
    <mergeCell ref="X313:X314"/>
    <mergeCell ref="Y313:Y314"/>
    <mergeCell ref="Z313:Z314"/>
    <mergeCell ref="AA313:AA314"/>
    <mergeCell ref="P313:P314"/>
    <mergeCell ref="Q313:Q314"/>
    <mergeCell ref="R313:R314"/>
    <mergeCell ref="S313:S314"/>
    <mergeCell ref="T313:T314"/>
    <mergeCell ref="U313:U314"/>
    <mergeCell ref="J313:J314"/>
    <mergeCell ref="K313:K314"/>
    <mergeCell ref="L313:L314"/>
    <mergeCell ref="M313:M314"/>
    <mergeCell ref="N313:N314"/>
    <mergeCell ref="O313:O314"/>
    <mergeCell ref="AB315:AB316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I317:I318"/>
    <mergeCell ref="V315:V316"/>
    <mergeCell ref="W315:W316"/>
    <mergeCell ref="X315:X316"/>
    <mergeCell ref="Y315:Y316"/>
    <mergeCell ref="Z315:Z316"/>
    <mergeCell ref="AA315:AA316"/>
    <mergeCell ref="P315:P316"/>
    <mergeCell ref="Q315:Q316"/>
    <mergeCell ref="R315:R316"/>
    <mergeCell ref="S315:S316"/>
    <mergeCell ref="T315:T316"/>
    <mergeCell ref="U315:U316"/>
    <mergeCell ref="J315:J316"/>
    <mergeCell ref="K315:K316"/>
    <mergeCell ref="L315:L316"/>
    <mergeCell ref="M315:M316"/>
    <mergeCell ref="N315:N316"/>
    <mergeCell ref="O315:O316"/>
    <mergeCell ref="AB317:AB318"/>
    <mergeCell ref="A315:A316"/>
    <mergeCell ref="B315:B316"/>
    <mergeCell ref="C315:C316"/>
    <mergeCell ref="D319:D320"/>
    <mergeCell ref="E319:E320"/>
    <mergeCell ref="F319:F320"/>
    <mergeCell ref="G319:G320"/>
    <mergeCell ref="H319:H320"/>
    <mergeCell ref="I319:I320"/>
    <mergeCell ref="V317:V318"/>
    <mergeCell ref="W317:W318"/>
    <mergeCell ref="X317:X318"/>
    <mergeCell ref="Y317:Y318"/>
    <mergeCell ref="Z317:Z318"/>
    <mergeCell ref="AA317:AA318"/>
    <mergeCell ref="P317:P318"/>
    <mergeCell ref="Q317:Q318"/>
    <mergeCell ref="R317:R318"/>
    <mergeCell ref="S317:S318"/>
    <mergeCell ref="T317:T318"/>
    <mergeCell ref="U317:U318"/>
    <mergeCell ref="J317:J318"/>
    <mergeCell ref="K317:K318"/>
    <mergeCell ref="L317:L318"/>
    <mergeCell ref="M317:M318"/>
    <mergeCell ref="N317:N318"/>
    <mergeCell ref="O317:O318"/>
    <mergeCell ref="AB319:AB320"/>
    <mergeCell ref="A321:A322"/>
    <mergeCell ref="B321:B322"/>
    <mergeCell ref="C321:C322"/>
    <mergeCell ref="D321:D322"/>
    <mergeCell ref="E321:E322"/>
    <mergeCell ref="F321:F322"/>
    <mergeCell ref="G321:G322"/>
    <mergeCell ref="H321:H322"/>
    <mergeCell ref="I321:I322"/>
    <mergeCell ref="V319:V320"/>
    <mergeCell ref="W319:W320"/>
    <mergeCell ref="X319:X320"/>
    <mergeCell ref="Y319:Y320"/>
    <mergeCell ref="Z319:Z320"/>
    <mergeCell ref="AA319:AA320"/>
    <mergeCell ref="P319:P320"/>
    <mergeCell ref="Q319:Q320"/>
    <mergeCell ref="R319:R320"/>
    <mergeCell ref="S319:S320"/>
    <mergeCell ref="T319:T320"/>
    <mergeCell ref="U319:U320"/>
    <mergeCell ref="J319:J320"/>
    <mergeCell ref="K319:K320"/>
    <mergeCell ref="L319:L320"/>
    <mergeCell ref="M319:M320"/>
    <mergeCell ref="N319:N320"/>
    <mergeCell ref="O319:O320"/>
    <mergeCell ref="AB321:AB322"/>
    <mergeCell ref="A319:A320"/>
    <mergeCell ref="B319:B320"/>
    <mergeCell ref="C319:C320"/>
    <mergeCell ref="D323:D324"/>
    <mergeCell ref="E323:E324"/>
    <mergeCell ref="F323:F324"/>
    <mergeCell ref="G323:G324"/>
    <mergeCell ref="H323:H324"/>
    <mergeCell ref="I323:I324"/>
    <mergeCell ref="V321:V322"/>
    <mergeCell ref="W321:W322"/>
    <mergeCell ref="X321:X322"/>
    <mergeCell ref="Y321:Y322"/>
    <mergeCell ref="Z321:Z322"/>
    <mergeCell ref="AA321:AA322"/>
    <mergeCell ref="P321:P322"/>
    <mergeCell ref="Q321:Q322"/>
    <mergeCell ref="R321:R322"/>
    <mergeCell ref="S321:S322"/>
    <mergeCell ref="T321:T322"/>
    <mergeCell ref="U321:U322"/>
    <mergeCell ref="J321:J322"/>
    <mergeCell ref="K321:K322"/>
    <mergeCell ref="L321:L322"/>
    <mergeCell ref="M321:M322"/>
    <mergeCell ref="N321:N322"/>
    <mergeCell ref="O321:O322"/>
    <mergeCell ref="AB323:AB324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V323:V324"/>
    <mergeCell ref="W323:W324"/>
    <mergeCell ref="X323:X324"/>
    <mergeCell ref="Y323:Y324"/>
    <mergeCell ref="Z323:Z324"/>
    <mergeCell ref="AA323:AA324"/>
    <mergeCell ref="P323:P324"/>
    <mergeCell ref="Q323:Q324"/>
    <mergeCell ref="R323:R324"/>
    <mergeCell ref="S323:S324"/>
    <mergeCell ref="T323:T324"/>
    <mergeCell ref="U323:U324"/>
    <mergeCell ref="J323:J324"/>
    <mergeCell ref="K323:K324"/>
    <mergeCell ref="L323:L324"/>
    <mergeCell ref="M323:M324"/>
    <mergeCell ref="N323:N324"/>
    <mergeCell ref="O323:O324"/>
    <mergeCell ref="AB325:AB326"/>
    <mergeCell ref="A323:A324"/>
    <mergeCell ref="B323:B324"/>
    <mergeCell ref="C323:C324"/>
    <mergeCell ref="D327:D328"/>
    <mergeCell ref="E327:E328"/>
    <mergeCell ref="F327:F328"/>
    <mergeCell ref="G327:G328"/>
    <mergeCell ref="H327:H328"/>
    <mergeCell ref="I327:I328"/>
    <mergeCell ref="V325:V326"/>
    <mergeCell ref="W325:W326"/>
    <mergeCell ref="X325:X326"/>
    <mergeCell ref="Y325:Y326"/>
    <mergeCell ref="Z325:Z326"/>
    <mergeCell ref="AA325:AA326"/>
    <mergeCell ref="P325:P326"/>
    <mergeCell ref="Q325:Q326"/>
    <mergeCell ref="R325:R326"/>
    <mergeCell ref="S325:S326"/>
    <mergeCell ref="T325:T326"/>
    <mergeCell ref="U325:U326"/>
    <mergeCell ref="J325:J326"/>
    <mergeCell ref="K325:K326"/>
    <mergeCell ref="L325:L326"/>
    <mergeCell ref="M325:M326"/>
    <mergeCell ref="N325:N326"/>
    <mergeCell ref="O325:O326"/>
    <mergeCell ref="AB327:AB328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I329:I330"/>
    <mergeCell ref="V327:V328"/>
    <mergeCell ref="W327:W328"/>
    <mergeCell ref="X327:X328"/>
    <mergeCell ref="Y327:Y328"/>
    <mergeCell ref="Z327:Z328"/>
    <mergeCell ref="AA327:AA328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AB329:AB330"/>
    <mergeCell ref="A327:A328"/>
    <mergeCell ref="B327:B328"/>
    <mergeCell ref="C327:C328"/>
    <mergeCell ref="E331:E332"/>
    <mergeCell ref="F331:F332"/>
    <mergeCell ref="G331:G332"/>
    <mergeCell ref="H331:H332"/>
    <mergeCell ref="I331:I332"/>
    <mergeCell ref="V329:V330"/>
    <mergeCell ref="W329:W330"/>
    <mergeCell ref="X329:X330"/>
    <mergeCell ref="Y329:Y330"/>
    <mergeCell ref="Z329:Z330"/>
    <mergeCell ref="AA329:AA330"/>
    <mergeCell ref="P329:P330"/>
    <mergeCell ref="Q329:Q330"/>
    <mergeCell ref="R329:R330"/>
    <mergeCell ref="S329:S330"/>
    <mergeCell ref="T329:T330"/>
    <mergeCell ref="U329:U330"/>
    <mergeCell ref="J329:J330"/>
    <mergeCell ref="K329:K330"/>
    <mergeCell ref="L329:L330"/>
    <mergeCell ref="M329:M330"/>
    <mergeCell ref="N329:N330"/>
    <mergeCell ref="O329:O330"/>
    <mergeCell ref="AB331:AB332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V331:V332"/>
    <mergeCell ref="W331:W332"/>
    <mergeCell ref="X331:X332"/>
    <mergeCell ref="Y331:Y332"/>
    <mergeCell ref="Z331:Z332"/>
    <mergeCell ref="AA331:AA332"/>
    <mergeCell ref="P331:P332"/>
    <mergeCell ref="Q331:Q332"/>
    <mergeCell ref="R331:R332"/>
    <mergeCell ref="S331:S332"/>
    <mergeCell ref="T331:T332"/>
    <mergeCell ref="U331:U332"/>
    <mergeCell ref="J331:J332"/>
    <mergeCell ref="K331:K332"/>
    <mergeCell ref="L331:L332"/>
    <mergeCell ref="M331:M332"/>
    <mergeCell ref="N331:N332"/>
    <mergeCell ref="O331:O332"/>
    <mergeCell ref="A331:A332"/>
    <mergeCell ref="B331:B332"/>
    <mergeCell ref="C331:C332"/>
    <mergeCell ref="D331:D332"/>
    <mergeCell ref="E335:E336"/>
    <mergeCell ref="F335:F336"/>
    <mergeCell ref="G335:G336"/>
    <mergeCell ref="H335:H336"/>
    <mergeCell ref="I335:I336"/>
    <mergeCell ref="V333:V334"/>
    <mergeCell ref="W333:W334"/>
    <mergeCell ref="X333:X334"/>
    <mergeCell ref="Y333:Y334"/>
    <mergeCell ref="Z333:Z334"/>
    <mergeCell ref="AA333:AA334"/>
    <mergeCell ref="P333:P334"/>
    <mergeCell ref="Q333:Q334"/>
    <mergeCell ref="R333:R334"/>
    <mergeCell ref="S333:S334"/>
    <mergeCell ref="T333:T334"/>
    <mergeCell ref="U333:U334"/>
    <mergeCell ref="J333:J334"/>
    <mergeCell ref="K333:K334"/>
    <mergeCell ref="L333:L334"/>
    <mergeCell ref="M333:M334"/>
    <mergeCell ref="N333:N334"/>
    <mergeCell ref="O333:O334"/>
    <mergeCell ref="AB335:AB336"/>
    <mergeCell ref="A82:A83"/>
    <mergeCell ref="C82:C83"/>
    <mergeCell ref="E82:E83"/>
    <mergeCell ref="F82:F83"/>
    <mergeCell ref="G82:G83"/>
    <mergeCell ref="H82:H83"/>
    <mergeCell ref="I82:I83"/>
    <mergeCell ref="J82:J83"/>
    <mergeCell ref="V335:V336"/>
    <mergeCell ref="W335:W336"/>
    <mergeCell ref="X335:X336"/>
    <mergeCell ref="Y335:Y336"/>
    <mergeCell ref="Z335:Z336"/>
    <mergeCell ref="AA335:AA336"/>
    <mergeCell ref="P335:P336"/>
    <mergeCell ref="Q335:Q336"/>
    <mergeCell ref="R335:R336"/>
    <mergeCell ref="S335:S336"/>
    <mergeCell ref="T335:T336"/>
    <mergeCell ref="U335:U336"/>
    <mergeCell ref="J335:J336"/>
    <mergeCell ref="K335:K336"/>
    <mergeCell ref="L335:L336"/>
    <mergeCell ref="M335:M336"/>
    <mergeCell ref="N335:N336"/>
    <mergeCell ref="O335:O336"/>
    <mergeCell ref="AB333:AB334"/>
    <mergeCell ref="A335:A336"/>
    <mergeCell ref="B335:B336"/>
    <mergeCell ref="C335:C336"/>
    <mergeCell ref="D335:D336"/>
    <mergeCell ref="D171:D172"/>
    <mergeCell ref="W82:W83"/>
    <mergeCell ref="X82:X83"/>
    <mergeCell ref="Y82:Y83"/>
    <mergeCell ref="Z82:Z83"/>
    <mergeCell ref="AA82:AA83"/>
    <mergeCell ref="AB82:AB83"/>
    <mergeCell ref="Q82:Q83"/>
    <mergeCell ref="R82:R83"/>
    <mergeCell ref="S82:S83"/>
    <mergeCell ref="T82:T83"/>
    <mergeCell ref="U82:U83"/>
    <mergeCell ref="V82:V83"/>
    <mergeCell ref="K82:K83"/>
    <mergeCell ref="L82:L83"/>
    <mergeCell ref="M82:M83"/>
    <mergeCell ref="N82:N83"/>
    <mergeCell ref="O82:O83"/>
    <mergeCell ref="P82:P83"/>
    <mergeCell ref="AA159:AA160"/>
    <mergeCell ref="P159:P160"/>
    <mergeCell ref="Q159:Q160"/>
    <mergeCell ref="R159:R160"/>
    <mergeCell ref="S159:S160"/>
    <mergeCell ref="T159:T160"/>
    <mergeCell ref="S124:S125"/>
    <mergeCell ref="T124:T125"/>
    <mergeCell ref="U124:U125"/>
    <mergeCell ref="V124:V125"/>
    <mergeCell ref="W124:W125"/>
    <mergeCell ref="X124:X125"/>
    <mergeCell ref="U159:U160"/>
    <mergeCell ref="U173:U174"/>
    <mergeCell ref="V173:V174"/>
    <mergeCell ref="W173:W174"/>
    <mergeCell ref="X173:X174"/>
    <mergeCell ref="Y173:Y174"/>
    <mergeCell ref="G173:G174"/>
    <mergeCell ref="H173:H174"/>
    <mergeCell ref="I173:I174"/>
    <mergeCell ref="J173:J174"/>
    <mergeCell ref="K173:K174"/>
    <mergeCell ref="L173:L174"/>
    <mergeCell ref="Y124:Y125"/>
    <mergeCell ref="Z124:Z125"/>
    <mergeCell ref="AA124:AA125"/>
    <mergeCell ref="AB124:AB125"/>
    <mergeCell ref="AB171:AB172"/>
    <mergeCell ref="X167:X168"/>
    <mergeCell ref="Y167:Y168"/>
    <mergeCell ref="R173:R174"/>
    <mergeCell ref="S173:S174"/>
    <mergeCell ref="T169:T170"/>
    <mergeCell ref="J159:J160"/>
    <mergeCell ref="K159:K160"/>
    <mergeCell ref="L159:L160"/>
    <mergeCell ref="M159:M160"/>
    <mergeCell ref="N159:N160"/>
    <mergeCell ref="O159:O160"/>
    <mergeCell ref="AA156:AA157"/>
    <mergeCell ref="AB156:AB157"/>
    <mergeCell ref="AA154:AA155"/>
    <mergeCell ref="AB154:AB155"/>
    <mergeCell ref="G156:G157"/>
    <mergeCell ref="O124:O125"/>
    <mergeCell ref="P124:P125"/>
    <mergeCell ref="Q124:Q125"/>
    <mergeCell ref="R124:R125"/>
    <mergeCell ref="G124:G125"/>
    <mergeCell ref="H124:H125"/>
    <mergeCell ref="I124:I125"/>
    <mergeCell ref="J124:J125"/>
    <mergeCell ref="K124:K125"/>
    <mergeCell ref="L124:L125"/>
    <mergeCell ref="H156:H157"/>
    <mergeCell ref="U154:U155"/>
    <mergeCell ref="V154:V155"/>
    <mergeCell ref="W154:W155"/>
    <mergeCell ref="X154:X155"/>
    <mergeCell ref="Y154:Y155"/>
    <mergeCell ref="Z154:Z155"/>
    <mergeCell ref="O154:O155"/>
    <mergeCell ref="P154:P155"/>
    <mergeCell ref="Q154:Q155"/>
    <mergeCell ref="R154:R155"/>
    <mergeCell ref="S154:S155"/>
    <mergeCell ref="T154:T155"/>
    <mergeCell ref="I154:I155"/>
    <mergeCell ref="J154:J155"/>
    <mergeCell ref="K154:K155"/>
    <mergeCell ref="L154:L155"/>
    <mergeCell ref="M154:M155"/>
    <mergeCell ref="N154:N155"/>
    <mergeCell ref="Z145:Z146"/>
    <mergeCell ref="Z141:Z142"/>
    <mergeCell ref="Z137:Z138"/>
    <mergeCell ref="AB165:AB166"/>
    <mergeCell ref="AB161:AB162"/>
    <mergeCell ref="Z167:Z168"/>
    <mergeCell ref="AA167:AA168"/>
    <mergeCell ref="AB167:AB168"/>
    <mergeCell ref="M167:M168"/>
    <mergeCell ref="N167:N168"/>
    <mergeCell ref="O167:O168"/>
    <mergeCell ref="P167:P168"/>
    <mergeCell ref="Q167:Q168"/>
    <mergeCell ref="R167:R168"/>
    <mergeCell ref="Z165:Z166"/>
    <mergeCell ref="AA165:AA166"/>
    <mergeCell ref="AA169:AA170"/>
    <mergeCell ref="AB169:AB170"/>
    <mergeCell ref="U169:U170"/>
    <mergeCell ref="V169:V170"/>
    <mergeCell ref="W169:W170"/>
    <mergeCell ref="X169:X170"/>
    <mergeCell ref="Y169:Y170"/>
    <mergeCell ref="Z169:Z170"/>
    <mergeCell ref="AB159:AB160"/>
    <mergeCell ref="V159:V160"/>
    <mergeCell ref="W159:W160"/>
    <mergeCell ref="X159:X160"/>
    <mergeCell ref="Y159:Y160"/>
    <mergeCell ref="Z159:Z160"/>
    <mergeCell ref="J163:J164"/>
    <mergeCell ref="K163:K164"/>
    <mergeCell ref="L163:L164"/>
    <mergeCell ref="M163:M164"/>
    <mergeCell ref="N163:N164"/>
    <mergeCell ref="O163:O164"/>
    <mergeCell ref="J161:J162"/>
    <mergeCell ref="K161:K162"/>
    <mergeCell ref="L161:L162"/>
    <mergeCell ref="M161:M162"/>
    <mergeCell ref="U161:U162"/>
    <mergeCell ref="D163:D164"/>
    <mergeCell ref="E163:E164"/>
    <mergeCell ref="F163:F164"/>
    <mergeCell ref="G163:G164"/>
    <mergeCell ref="H163:H164"/>
    <mergeCell ref="I163:I164"/>
    <mergeCell ref="N161:N162"/>
    <mergeCell ref="O161:O162"/>
    <mergeCell ref="X163:X164"/>
    <mergeCell ref="Y163:Y164"/>
    <mergeCell ref="Z163:Z164"/>
    <mergeCell ref="AA163:AA164"/>
    <mergeCell ref="V161:V162"/>
    <mergeCell ref="W161:W162"/>
    <mergeCell ref="X161:X162"/>
    <mergeCell ref="Y161:Y162"/>
    <mergeCell ref="P163:P164"/>
    <mergeCell ref="Q163:Q164"/>
    <mergeCell ref="R163:R164"/>
    <mergeCell ref="S163:S164"/>
    <mergeCell ref="T163:T164"/>
    <mergeCell ref="U163:U164"/>
    <mergeCell ref="P161:P162"/>
    <mergeCell ref="Q161:Q162"/>
    <mergeCell ref="R161:R162"/>
    <mergeCell ref="S161:S162"/>
    <mergeCell ref="Z161:Z162"/>
    <mergeCell ref="AA161:AA162"/>
    <mergeCell ref="T161:T162"/>
    <mergeCell ref="F167:F168"/>
    <mergeCell ref="G167:G168"/>
    <mergeCell ref="N165:N166"/>
    <mergeCell ref="O165:O166"/>
    <mergeCell ref="P165:P166"/>
    <mergeCell ref="Q165:Q166"/>
    <mergeCell ref="R165:R166"/>
    <mergeCell ref="S165:S166"/>
    <mergeCell ref="P169:P170"/>
    <mergeCell ref="Q169:Q170"/>
    <mergeCell ref="R169:R170"/>
    <mergeCell ref="S169:S170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L167:L168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AB163:AB164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V163:V164"/>
    <mergeCell ref="W163:W164"/>
    <mergeCell ref="J165:J166"/>
    <mergeCell ref="K165:K166"/>
    <mergeCell ref="L165:L166"/>
    <mergeCell ref="M165:M166"/>
    <mergeCell ref="T165:T166"/>
    <mergeCell ref="U165:U166"/>
    <mergeCell ref="V165:V166"/>
    <mergeCell ref="W165:W166"/>
    <mergeCell ref="A163:A164"/>
    <mergeCell ref="B163:B164"/>
    <mergeCell ref="C163:C164"/>
    <mergeCell ref="AB173:AB174"/>
    <mergeCell ref="T173:T174"/>
    <mergeCell ref="A208:A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Q208:Q209"/>
    <mergeCell ref="W167:W168"/>
    <mergeCell ref="X165:X166"/>
    <mergeCell ref="Y165:Y166"/>
    <mergeCell ref="H167:H168"/>
    <mergeCell ref="I167:I168"/>
    <mergeCell ref="J167:J168"/>
    <mergeCell ref="K167:K168"/>
    <mergeCell ref="S167:S168"/>
    <mergeCell ref="T167:T168"/>
    <mergeCell ref="U167:U168"/>
    <mergeCell ref="V167:V168"/>
    <mergeCell ref="A179:A180"/>
    <mergeCell ref="B179:B180"/>
    <mergeCell ref="C179:C180"/>
    <mergeCell ref="A167:A168"/>
    <mergeCell ref="B167:B168"/>
    <mergeCell ref="C167:C168"/>
    <mergeCell ref="D167:D168"/>
    <mergeCell ref="E167:E168"/>
    <mergeCell ref="F187:F188"/>
    <mergeCell ref="Z208:Z209"/>
    <mergeCell ref="AA208:AA209"/>
    <mergeCell ref="AB208:AB209"/>
    <mergeCell ref="B208:B209"/>
    <mergeCell ref="C208:C209"/>
    <mergeCell ref="D208:D209"/>
    <mergeCell ref="E208:E209"/>
    <mergeCell ref="F208:F209"/>
    <mergeCell ref="G208:G209"/>
    <mergeCell ref="A171:A172"/>
    <mergeCell ref="B171:B172"/>
    <mergeCell ref="C171:C172"/>
    <mergeCell ref="A173:A174"/>
    <mergeCell ref="B173:B174"/>
    <mergeCell ref="C173:C174"/>
    <mergeCell ref="D173:D174"/>
    <mergeCell ref="E173:E174"/>
    <mergeCell ref="F173:F174"/>
    <mergeCell ref="Y206:Y207"/>
    <mergeCell ref="R208:R209"/>
    <mergeCell ref="S208:S209"/>
    <mergeCell ref="T208:T209"/>
    <mergeCell ref="U208:U209"/>
    <mergeCell ref="V208:V209"/>
    <mergeCell ref="W208:W209"/>
    <mergeCell ref="X208:X209"/>
    <mergeCell ref="Y208:Y209"/>
    <mergeCell ref="M173:M174"/>
    <mergeCell ref="N173:N174"/>
    <mergeCell ref="AB181:AB182"/>
    <mergeCell ref="O173:O174"/>
    <mergeCell ref="Y179:Y180"/>
    <mergeCell ref="AA179:AA180"/>
    <mergeCell ref="AB179:AB180"/>
    <mergeCell ref="Z179:Z180"/>
    <mergeCell ref="X179:X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X181:X182"/>
    <mergeCell ref="Y181:Y182"/>
    <mergeCell ref="Z181:Z182"/>
    <mergeCell ref="W179:W180"/>
    <mergeCell ref="C132:C133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AA181:AA182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R179:R180"/>
    <mergeCell ref="Q179:Q180"/>
    <mergeCell ref="S179:S180"/>
    <mergeCell ref="T179:T180"/>
    <mergeCell ref="V179:V180"/>
    <mergeCell ref="U132:U133"/>
    <mergeCell ref="V132:V133"/>
    <mergeCell ref="W132:W133"/>
    <mergeCell ref="X132:X133"/>
    <mergeCell ref="Y132:Y133"/>
    <mergeCell ref="R185:R186"/>
    <mergeCell ref="S185:S186"/>
    <mergeCell ref="T185:T186"/>
    <mergeCell ref="U185:U186"/>
    <mergeCell ref="V185:V186"/>
    <mergeCell ref="W185:W186"/>
    <mergeCell ref="X185:X186"/>
    <mergeCell ref="Y185:Y186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Y183:Y184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Y253:Y254"/>
    <mergeCell ref="D130:D131"/>
    <mergeCell ref="D132:D133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Q185:Q186"/>
    <mergeCell ref="Z253:Z254"/>
    <mergeCell ref="AA253:AA254"/>
    <mergeCell ref="AB253:AB254"/>
    <mergeCell ref="Z183:Z184"/>
    <mergeCell ref="AA183:AA184"/>
    <mergeCell ref="AB183:AB184"/>
    <mergeCell ref="Z185:Z186"/>
    <mergeCell ref="AA185:AA186"/>
    <mergeCell ref="AB185:AB186"/>
    <mergeCell ref="Z130:Z131"/>
    <mergeCell ref="AA130:AA131"/>
    <mergeCell ref="AB130:AB131"/>
    <mergeCell ref="Z132:Z133"/>
    <mergeCell ref="AA132:AA133"/>
    <mergeCell ref="AB132:AB133"/>
    <mergeCell ref="Y130:Y131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3" topLeftCell="A133" activePane="bottomLeft" state="frozen"/>
      <selection pane="bottomLeft" activeCell="Q4" sqref="Q4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79" t="s">
        <v>312</v>
      </c>
      <c r="B1" s="279"/>
      <c r="C1" s="279"/>
      <c r="D1" s="280"/>
      <c r="E1" s="283" t="s">
        <v>0</v>
      </c>
      <c r="F1" s="284"/>
      <c r="G1" s="284"/>
      <c r="H1" s="284"/>
      <c r="I1" s="284"/>
      <c r="J1" s="284"/>
      <c r="K1" s="284" t="s">
        <v>1</v>
      </c>
      <c r="L1" s="284"/>
      <c r="M1" s="284"/>
      <c r="N1" s="284" t="s">
        <v>2</v>
      </c>
      <c r="O1" s="284"/>
      <c r="P1" s="284"/>
      <c r="Q1" s="285" t="s">
        <v>3</v>
      </c>
    </row>
    <row r="2" spans="1:19" s="1" customFormat="1" x14ac:dyDescent="0.3">
      <c r="A2" s="279"/>
      <c r="B2" s="279"/>
      <c r="C2" s="279"/>
      <c r="D2" s="280"/>
      <c r="E2" s="287">
        <v>610</v>
      </c>
      <c r="F2" s="273">
        <v>620</v>
      </c>
      <c r="G2" s="273">
        <v>630</v>
      </c>
      <c r="H2" s="273">
        <v>640</v>
      </c>
      <c r="I2" s="273">
        <v>650</v>
      </c>
      <c r="J2" s="273" t="s">
        <v>4</v>
      </c>
      <c r="K2" s="273">
        <v>710</v>
      </c>
      <c r="L2" s="273">
        <v>720</v>
      </c>
      <c r="M2" s="273" t="s">
        <v>4</v>
      </c>
      <c r="N2" s="273">
        <v>810</v>
      </c>
      <c r="O2" s="273">
        <v>820</v>
      </c>
      <c r="P2" s="273" t="s">
        <v>4</v>
      </c>
      <c r="Q2" s="286"/>
    </row>
    <row r="3" spans="1:19" s="1" customFormat="1" ht="15" thickBot="1" x14ac:dyDescent="0.35">
      <c r="A3" s="281"/>
      <c r="B3" s="281"/>
      <c r="C3" s="281"/>
      <c r="D3" s="282"/>
      <c r="E3" s="288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" t="s">
        <v>5</v>
      </c>
    </row>
    <row r="4" spans="1:19" ht="14.4" x14ac:dyDescent="0.3">
      <c r="A4" s="275" t="s">
        <v>311</v>
      </c>
      <c r="B4" s="276"/>
      <c r="C4" s="265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1419581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19" ht="15" thickBot="1" x14ac:dyDescent="0.35">
      <c r="A5" s="277"/>
      <c r="B5" s="278"/>
      <c r="C5" s="266"/>
      <c r="D5" s="11" t="s">
        <v>5</v>
      </c>
      <c r="E5" s="12">
        <f t="shared" si="0"/>
        <v>126829.63999999998</v>
      </c>
      <c r="F5" s="13">
        <f t="shared" si="0"/>
        <v>45392.05</v>
      </c>
      <c r="G5" s="13">
        <f t="shared" si="0"/>
        <v>172100.72</v>
      </c>
      <c r="H5" s="13">
        <f t="shared" si="0"/>
        <v>4713.57</v>
      </c>
      <c r="I5" s="13">
        <f t="shared" si="0"/>
        <v>2760.2799999999997</v>
      </c>
      <c r="J5" s="13">
        <f t="shared" si="1"/>
        <v>351796.26000000007</v>
      </c>
      <c r="K5" s="13">
        <f>K7+K40+K59+K86+K97+K110+K117+K136+K149+K160+K191+K232+K257+K278</f>
        <v>5871.5199999999995</v>
      </c>
      <c r="L5" s="13">
        <f>L7+L40+L59+L86+L97+L110+L117+L136+L149+L160+L191+L232+L257+L278</f>
        <v>0</v>
      </c>
      <c r="M5" s="13">
        <f>SUM(K5:L5)</f>
        <v>5871.5199999999995</v>
      </c>
      <c r="N5" s="13">
        <f>N7+N40+N59+N86+N97+N110+N117+N136+N149+N160+N191+N232+N257+N278</f>
        <v>0</v>
      </c>
      <c r="O5" s="13">
        <f>O7+O40+O59+O86+O97+O110+O117+O136+O149+O160+O191+O232+O257+O278</f>
        <v>32373.05</v>
      </c>
      <c r="P5" s="14">
        <f>SUM(N5:O5)</f>
        <v>32373.05</v>
      </c>
      <c r="Q5" s="15">
        <f>P5+M5+J5</f>
        <v>390040.83000000007</v>
      </c>
    </row>
    <row r="6" spans="1:19" x14ac:dyDescent="0.3">
      <c r="A6" s="261" t="s">
        <v>8</v>
      </c>
      <c r="B6" s="262"/>
      <c r="C6" s="265" t="s">
        <v>9</v>
      </c>
      <c r="D6" s="259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263"/>
      <c r="B7" s="264"/>
      <c r="C7" s="266"/>
      <c r="D7" s="260"/>
      <c r="E7" s="21">
        <f t="shared" si="2"/>
        <v>4607.01</v>
      </c>
      <c r="F7" s="22">
        <f t="shared" si="2"/>
        <v>2282.08</v>
      </c>
      <c r="G7" s="22">
        <f t="shared" si="2"/>
        <v>4032.5299999999997</v>
      </c>
      <c r="H7" s="22">
        <f t="shared" si="2"/>
        <v>3342.27</v>
      </c>
      <c r="I7" s="22">
        <f t="shared" si="2"/>
        <v>0</v>
      </c>
      <c r="J7" s="23">
        <f t="shared" si="1"/>
        <v>14263.89</v>
      </c>
      <c r="K7" s="21">
        <f>K9+K15+K17+K19+K21+K23+K35+K37</f>
        <v>3000</v>
      </c>
      <c r="L7" s="22">
        <f>L9+L15+L17+L19+L21+L23+L35+L37</f>
        <v>0</v>
      </c>
      <c r="M7" s="23">
        <f t="shared" si="3"/>
        <v>3000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17263.89</v>
      </c>
    </row>
    <row r="8" spans="1:19" x14ac:dyDescent="0.3">
      <c r="A8" s="250" t="s">
        <v>10</v>
      </c>
      <c r="B8" s="250"/>
      <c r="C8" s="252" t="s">
        <v>11</v>
      </c>
      <c r="D8" s="26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5"/>
      <c r="B9" s="255"/>
      <c r="C9" s="257"/>
      <c r="D9" s="268"/>
      <c r="E9" s="31">
        <f>E11+E13</f>
        <v>4607.01</v>
      </c>
      <c r="F9" s="32">
        <f>F11+F13</f>
        <v>2282.08</v>
      </c>
      <c r="G9" s="32">
        <f t="shared" si="4"/>
        <v>2482.5299999999997</v>
      </c>
      <c r="H9" s="32">
        <f t="shared" si="4"/>
        <v>0</v>
      </c>
      <c r="I9" s="32">
        <f t="shared" si="4"/>
        <v>0</v>
      </c>
      <c r="J9" s="33">
        <f t="shared" si="1"/>
        <v>9371.619999999999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9371.619999999999</v>
      </c>
    </row>
    <row r="10" spans="1:19" x14ac:dyDescent="0.3">
      <c r="A10" s="255"/>
      <c r="B10" s="255" t="s">
        <v>12</v>
      </c>
      <c r="C10" s="257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5"/>
      <c r="B11" s="255"/>
      <c r="C11" s="257"/>
      <c r="D11" s="36"/>
      <c r="E11" s="42">
        <v>4607.01</v>
      </c>
      <c r="F11" s="43">
        <v>1611.28</v>
      </c>
      <c r="G11" s="43">
        <v>452.99</v>
      </c>
      <c r="H11" s="43">
        <v>0</v>
      </c>
      <c r="I11" s="43"/>
      <c r="J11" s="33">
        <f t="shared" si="7"/>
        <v>6671.28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6671.28</v>
      </c>
    </row>
    <row r="12" spans="1:19" x14ac:dyDescent="0.3">
      <c r="A12" s="255"/>
      <c r="B12" s="255" t="s">
        <v>14</v>
      </c>
      <c r="C12" s="257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5"/>
      <c r="B13" s="255"/>
      <c r="C13" s="257"/>
      <c r="D13" s="36"/>
      <c r="E13" s="42"/>
      <c r="F13" s="43">
        <v>670.8</v>
      </c>
      <c r="G13" s="43">
        <v>2029.54</v>
      </c>
      <c r="H13" s="43"/>
      <c r="I13" s="43"/>
      <c r="J13" s="33">
        <f t="shared" si="7"/>
        <v>2700.34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2700.34</v>
      </c>
    </row>
    <row r="14" spans="1:19" x14ac:dyDescent="0.3">
      <c r="A14" s="255" t="s">
        <v>16</v>
      </c>
      <c r="B14" s="255"/>
      <c r="C14" s="257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5"/>
      <c r="B15" s="255"/>
      <c r="C15" s="257"/>
      <c r="D15" s="36"/>
      <c r="E15" s="42"/>
      <c r="F15" s="43"/>
      <c r="G15" s="43"/>
      <c r="H15" s="43">
        <v>1812.27</v>
      </c>
      <c r="I15" s="43"/>
      <c r="J15" s="33">
        <f t="shared" si="7"/>
        <v>1812.27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1812.27</v>
      </c>
    </row>
    <row r="16" spans="1:19" x14ac:dyDescent="0.3">
      <c r="A16" s="255" t="s">
        <v>19</v>
      </c>
      <c r="B16" s="255"/>
      <c r="C16" s="257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255"/>
      <c r="B17" s="255"/>
      <c r="C17" s="257"/>
      <c r="D17" s="36"/>
      <c r="E17" s="42"/>
      <c r="F17" s="43"/>
      <c r="G17" s="43"/>
      <c r="H17" s="43">
        <v>1364</v>
      </c>
      <c r="I17" s="43"/>
      <c r="J17" s="33">
        <f t="shared" si="7"/>
        <v>1364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1364</v>
      </c>
    </row>
    <row r="18" spans="1:17" x14ac:dyDescent="0.3">
      <c r="A18" s="255" t="s">
        <v>19</v>
      </c>
      <c r="B18" s="255"/>
      <c r="C18" s="257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5"/>
      <c r="B19" s="255"/>
      <c r="C19" s="257"/>
      <c r="D19" s="36"/>
      <c r="E19" s="42"/>
      <c r="F19" s="43"/>
      <c r="G19" s="43"/>
      <c r="H19" s="43">
        <v>166</v>
      </c>
      <c r="I19" s="43"/>
      <c r="J19" s="33">
        <f t="shared" si="7"/>
        <v>166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166</v>
      </c>
    </row>
    <row r="20" spans="1:17" x14ac:dyDescent="0.3">
      <c r="A20" s="255" t="s">
        <v>24</v>
      </c>
      <c r="B20" s="255"/>
      <c r="C20" s="257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255"/>
      <c r="B21" s="255"/>
      <c r="C21" s="257"/>
      <c r="D21" s="36"/>
      <c r="E21" s="42"/>
      <c r="F21" s="43"/>
      <c r="G21" s="43">
        <v>200</v>
      </c>
      <c r="H21" s="43"/>
      <c r="I21" s="43"/>
      <c r="J21" s="33">
        <f t="shared" si="7"/>
        <v>200</v>
      </c>
      <c r="K21" s="42">
        <v>3000</v>
      </c>
      <c r="L21" s="43"/>
      <c r="M21" s="33">
        <f t="shared" si="3"/>
        <v>3000</v>
      </c>
      <c r="N21" s="42"/>
      <c r="O21" s="43"/>
      <c r="P21" s="34">
        <f t="shared" si="5"/>
        <v>0</v>
      </c>
      <c r="Q21" s="35">
        <f t="shared" si="6"/>
        <v>3200</v>
      </c>
    </row>
    <row r="22" spans="1:17" x14ac:dyDescent="0.3">
      <c r="A22" s="255" t="s">
        <v>27</v>
      </c>
      <c r="B22" s="255"/>
      <c r="C22" s="257" t="s">
        <v>28</v>
      </c>
      <c r="D22" s="268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255"/>
      <c r="B23" s="255"/>
      <c r="C23" s="257"/>
      <c r="D23" s="268"/>
      <c r="E23" s="31">
        <f t="shared" ref="E23:P23" si="9">E25+E29+E31+E33</f>
        <v>0</v>
      </c>
      <c r="F23" s="32">
        <f t="shared" si="9"/>
        <v>0</v>
      </c>
      <c r="G23" s="32">
        <f>G25+G27+G29+G31+G33</f>
        <v>1350</v>
      </c>
      <c r="H23" s="32">
        <f t="shared" si="9"/>
        <v>0</v>
      </c>
      <c r="I23" s="32">
        <f t="shared" si="9"/>
        <v>0</v>
      </c>
      <c r="J23" s="33">
        <f>J25+J27+J29+J31+J33</f>
        <v>1350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1350</v>
      </c>
    </row>
    <row r="24" spans="1:17" ht="13.8" customHeight="1" x14ac:dyDescent="0.3">
      <c r="A24" s="255"/>
      <c r="B24" s="255" t="s">
        <v>29</v>
      </c>
      <c r="C24" s="257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255"/>
      <c r="B25" s="255"/>
      <c r="C25" s="257"/>
      <c r="D25" s="36"/>
      <c r="E25" s="42"/>
      <c r="F25" s="43"/>
      <c r="G25" s="43">
        <v>1350</v>
      </c>
      <c r="H25" s="43"/>
      <c r="I25" s="43"/>
      <c r="J25" s="33">
        <f t="shared" si="7"/>
        <v>1350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1350</v>
      </c>
    </row>
    <row r="26" spans="1:17" x14ac:dyDescent="0.3">
      <c r="A26" s="255"/>
      <c r="B26" s="255" t="s">
        <v>32</v>
      </c>
      <c r="C26" s="257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255"/>
      <c r="B27" s="255"/>
      <c r="C27" s="257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5"/>
      <c r="B28" s="255" t="s">
        <v>32</v>
      </c>
      <c r="C28" s="251" t="s">
        <v>295</v>
      </c>
      <c r="D28" s="268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255"/>
      <c r="B29" s="255"/>
      <c r="C29" s="252"/>
      <c r="D29" s="268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255"/>
      <c r="B30" s="255" t="s">
        <v>32</v>
      </c>
      <c r="C30" s="251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255"/>
      <c r="B31" s="255"/>
      <c r="C31" s="252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5"/>
      <c r="B32" s="255" t="s">
        <v>296</v>
      </c>
      <c r="C32" s="257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5"/>
      <c r="B33" s="255"/>
      <c r="C33" s="257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55" t="s">
        <v>34</v>
      </c>
      <c r="B34" s="255"/>
      <c r="C34" s="257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5"/>
      <c r="B35" s="255"/>
      <c r="C35" s="257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5" t="s">
        <v>36</v>
      </c>
      <c r="B36" s="255"/>
      <c r="C36" s="257" t="s">
        <v>37</v>
      </c>
      <c r="D36" s="268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5"/>
      <c r="B37" s="255"/>
      <c r="C37" s="257"/>
      <c r="D37" s="268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1" t="s">
        <v>38</v>
      </c>
      <c r="B39" s="262"/>
      <c r="C39" s="265" t="s">
        <v>39</v>
      </c>
      <c r="D39" s="259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263"/>
      <c r="B40" s="264"/>
      <c r="C40" s="266"/>
      <c r="D40" s="260"/>
      <c r="E40" s="21">
        <f>E42+E44+E50+E52+E54+E56</f>
        <v>0</v>
      </c>
      <c r="F40" s="22">
        <f t="shared" si="10"/>
        <v>39.1</v>
      </c>
      <c r="G40" s="22">
        <f t="shared" si="10"/>
        <v>801.06</v>
      </c>
      <c r="H40" s="22">
        <f t="shared" si="10"/>
        <v>0</v>
      </c>
      <c r="I40" s="22">
        <f t="shared" si="10"/>
        <v>0</v>
      </c>
      <c r="J40" s="24">
        <f t="shared" si="11"/>
        <v>840.16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840.16</v>
      </c>
    </row>
    <row r="41" spans="1:17" x14ac:dyDescent="0.3">
      <c r="A41" s="250" t="s">
        <v>40</v>
      </c>
      <c r="B41" s="250"/>
      <c r="C41" s="252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5"/>
      <c r="B42" s="255"/>
      <c r="C42" s="257"/>
      <c r="D42" s="36"/>
      <c r="E42" s="42"/>
      <c r="F42" s="43"/>
      <c r="G42" s="43">
        <v>57.6</v>
      </c>
      <c r="H42" s="43"/>
      <c r="I42" s="43"/>
      <c r="J42" s="34">
        <f t="shared" si="11"/>
        <v>57.6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57.6</v>
      </c>
    </row>
    <row r="43" spans="1:17" x14ac:dyDescent="0.3">
      <c r="A43" s="255" t="s">
        <v>43</v>
      </c>
      <c r="B43" s="255"/>
      <c r="C43" s="257" t="s">
        <v>44</v>
      </c>
      <c r="D43" s="268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5"/>
      <c r="B44" s="255"/>
      <c r="C44" s="257"/>
      <c r="D44" s="268"/>
      <c r="E44" s="42"/>
      <c r="F44" s="43">
        <v>39.1</v>
      </c>
      <c r="G44" s="43">
        <v>200</v>
      </c>
      <c r="H44" s="43"/>
      <c r="I44" s="43"/>
      <c r="J44" s="34">
        <f t="shared" si="11"/>
        <v>239.1</v>
      </c>
      <c r="K44" s="42"/>
      <c r="L44" s="43"/>
      <c r="M44" s="34"/>
      <c r="N44" s="42"/>
      <c r="O44" s="43"/>
      <c r="P44" s="34"/>
      <c r="Q44" s="35">
        <f t="shared" si="14"/>
        <v>239.1</v>
      </c>
    </row>
    <row r="45" spans="1:17" hidden="1" x14ac:dyDescent="0.3">
      <c r="A45" s="255"/>
      <c r="B45" s="255" t="s">
        <v>45</v>
      </c>
      <c r="C45" s="257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255"/>
      <c r="B46" s="255"/>
      <c r="C46" s="257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255"/>
      <c r="B47" s="255" t="s">
        <v>47</v>
      </c>
      <c r="C47" s="257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255"/>
      <c r="B48" s="255"/>
      <c r="C48" s="257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5" t="s">
        <v>49</v>
      </c>
      <c r="B49" s="255"/>
      <c r="C49" s="257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5"/>
      <c r="B50" s="255"/>
      <c r="C50" s="257"/>
      <c r="D50" s="36"/>
      <c r="E50" s="42"/>
      <c r="F50" s="43"/>
      <c r="G50" s="43">
        <v>25.2</v>
      </c>
      <c r="H50" s="43"/>
      <c r="I50" s="43"/>
      <c r="J50" s="34">
        <f t="shared" si="11"/>
        <v>25.2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25.2</v>
      </c>
    </row>
    <row r="51" spans="1:17" x14ac:dyDescent="0.3">
      <c r="A51" s="255" t="s">
        <v>49</v>
      </c>
      <c r="B51" s="255"/>
      <c r="C51" s="257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255"/>
      <c r="B52" s="255"/>
      <c r="C52" s="257"/>
      <c r="D52" s="36"/>
      <c r="E52" s="42"/>
      <c r="F52" s="43"/>
      <c r="G52" s="43">
        <v>159.91999999999999</v>
      </c>
      <c r="H52" s="43"/>
      <c r="I52" s="43"/>
      <c r="J52" s="34">
        <f t="shared" si="11"/>
        <v>159.91999999999999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159.91999999999999</v>
      </c>
    </row>
    <row r="53" spans="1:17" x14ac:dyDescent="0.3">
      <c r="A53" s="255" t="s">
        <v>53</v>
      </c>
      <c r="B53" s="255"/>
      <c r="C53" s="257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255"/>
      <c r="B54" s="255"/>
      <c r="C54" s="257"/>
      <c r="D54" s="36"/>
      <c r="E54" s="42"/>
      <c r="F54" s="43"/>
      <c r="G54" s="43">
        <v>358.34</v>
      </c>
      <c r="H54" s="43"/>
      <c r="I54" s="43"/>
      <c r="J54" s="34">
        <f t="shared" si="11"/>
        <v>358.34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358.34</v>
      </c>
    </row>
    <row r="55" spans="1:17" x14ac:dyDescent="0.3">
      <c r="A55" s="255" t="s">
        <v>55</v>
      </c>
      <c r="B55" s="255"/>
      <c r="C55" s="257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56"/>
      <c r="B56" s="256"/>
      <c r="C56" s="258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1" t="s">
        <v>58</v>
      </c>
      <c r="B58" s="262"/>
      <c r="C58" s="265" t="s">
        <v>59</v>
      </c>
      <c r="D58" s="259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64265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7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75425</v>
      </c>
    </row>
    <row r="59" spans="1:17" ht="14.4" thickBot="1" x14ac:dyDescent="0.35">
      <c r="A59" s="263"/>
      <c r="B59" s="264"/>
      <c r="C59" s="266"/>
      <c r="D59" s="260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10214.31</v>
      </c>
      <c r="H59" s="22">
        <f>H61+H63+H65+H69+H71+H73+H75+H77+H79+H81+H83</f>
        <v>0</v>
      </c>
      <c r="I59" s="22">
        <f>I61+I63+I65+I69+I71+I73+I75+I77+I79+I81+I83</f>
        <v>0</v>
      </c>
      <c r="J59" s="24">
        <f t="shared" si="16"/>
        <v>10214.31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294.45999999999998</v>
      </c>
      <c r="P59" s="24">
        <f t="shared" si="18"/>
        <v>294.45999999999998</v>
      </c>
      <c r="Q59" s="25">
        <f t="shared" si="19"/>
        <v>10508.769999999999</v>
      </c>
    </row>
    <row r="60" spans="1:17" x14ac:dyDescent="0.3">
      <c r="A60" s="250" t="s">
        <v>60</v>
      </c>
      <c r="B60" s="250"/>
      <c r="C60" s="252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5"/>
      <c r="B61" s="255"/>
      <c r="C61" s="257"/>
      <c r="D61" s="36"/>
      <c r="E61" s="42"/>
      <c r="F61" s="43"/>
      <c r="G61" s="43">
        <v>2039.84</v>
      </c>
      <c r="H61" s="43"/>
      <c r="I61" s="43"/>
      <c r="J61" s="34">
        <f t="shared" si="16"/>
        <v>2039.84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2039.84</v>
      </c>
    </row>
    <row r="62" spans="1:17" x14ac:dyDescent="0.3">
      <c r="A62" s="255" t="s">
        <v>61</v>
      </c>
      <c r="B62" s="255"/>
      <c r="C62" s="257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27221</v>
      </c>
    </row>
    <row r="63" spans="1:17" x14ac:dyDescent="0.3">
      <c r="A63" s="255"/>
      <c r="B63" s="255"/>
      <c r="C63" s="257"/>
      <c r="D63" s="36"/>
      <c r="E63" s="42"/>
      <c r="F63" s="43"/>
      <c r="G63" s="43">
        <v>3357.86</v>
      </c>
      <c r="H63" s="43"/>
      <c r="I63" s="43"/>
      <c r="J63" s="34">
        <f t="shared" si="16"/>
        <v>3357.86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3357.86</v>
      </c>
    </row>
    <row r="64" spans="1:17" x14ac:dyDescent="0.3">
      <c r="A64" s="255" t="s">
        <v>63</v>
      </c>
      <c r="B64" s="255"/>
      <c r="C64" s="257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5"/>
      <c r="B65" s="255"/>
      <c r="C65" s="257"/>
      <c r="D65" s="36"/>
      <c r="E65" s="42"/>
      <c r="F65" s="43"/>
      <c r="G65" s="43">
        <v>0</v>
      </c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</row>
    <row r="66" spans="1:17" x14ac:dyDescent="0.3">
      <c r="A66" s="255" t="s">
        <v>63</v>
      </c>
      <c r="B66" s="255"/>
      <c r="C66" s="257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8"/>
        <v>0</v>
      </c>
      <c r="Q66" s="41">
        <f t="shared" si="19"/>
        <v>3000</v>
      </c>
    </row>
    <row r="67" spans="1:17" x14ac:dyDescent="0.3">
      <c r="A67" s="255"/>
      <c r="B67" s="255"/>
      <c r="C67" s="257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x14ac:dyDescent="0.3">
      <c r="A68" s="255" t="s">
        <v>63</v>
      </c>
      <c r="B68" s="255"/>
      <c r="C68" s="257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5601</v>
      </c>
    </row>
    <row r="69" spans="1:17" x14ac:dyDescent="0.3">
      <c r="A69" s="255"/>
      <c r="B69" s="255"/>
      <c r="C69" s="257"/>
      <c r="D69" s="36"/>
      <c r="E69" s="42"/>
      <c r="F69" s="43"/>
      <c r="G69" s="43">
        <v>438.86</v>
      </c>
      <c r="H69" s="43"/>
      <c r="I69" s="43"/>
      <c r="J69" s="34">
        <f t="shared" si="16"/>
        <v>438.86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438.86</v>
      </c>
    </row>
    <row r="70" spans="1:17" hidden="1" x14ac:dyDescent="0.3">
      <c r="A70" s="255" t="s">
        <v>63</v>
      </c>
      <c r="B70" s="255"/>
      <c r="C70" s="257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idden="1" x14ac:dyDescent="0.3">
      <c r="A71" s="255"/>
      <c r="B71" s="255"/>
      <c r="C71" s="257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49" t="s">
        <v>63</v>
      </c>
      <c r="B72" s="249"/>
      <c r="C72" s="251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8"/>
        <v>0</v>
      </c>
      <c r="Q72" s="41">
        <f t="shared" si="19"/>
        <v>6000</v>
      </c>
    </row>
    <row r="73" spans="1:17" x14ac:dyDescent="0.3">
      <c r="A73" s="250"/>
      <c r="B73" s="250"/>
      <c r="C73" s="252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0</v>
      </c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x14ac:dyDescent="0.3">
      <c r="A74" s="255" t="s">
        <v>65</v>
      </c>
      <c r="B74" s="255"/>
      <c r="C74" s="257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5"/>
      <c r="B75" s="255"/>
      <c r="C75" s="257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5" t="s">
        <v>68</v>
      </c>
      <c r="B76" s="255"/>
      <c r="C76" s="257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100</v>
      </c>
    </row>
    <row r="77" spans="1:17" x14ac:dyDescent="0.3">
      <c r="A77" s="255"/>
      <c r="B77" s="255"/>
      <c r="C77" s="257"/>
      <c r="D77" s="36"/>
      <c r="E77" s="42"/>
      <c r="F77" s="43"/>
      <c r="G77" s="43">
        <v>0</v>
      </c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</row>
    <row r="78" spans="1:17" x14ac:dyDescent="0.3">
      <c r="A78" s="255" t="s">
        <v>70</v>
      </c>
      <c r="B78" s="255"/>
      <c r="C78" s="257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14167</v>
      </c>
    </row>
    <row r="79" spans="1:17" x14ac:dyDescent="0.3">
      <c r="A79" s="255"/>
      <c r="B79" s="255"/>
      <c r="C79" s="257"/>
      <c r="D79" s="36"/>
      <c r="E79" s="42"/>
      <c r="F79" s="43"/>
      <c r="G79" s="43">
        <v>4056.94</v>
      </c>
      <c r="H79" s="43"/>
      <c r="I79" s="43"/>
      <c r="J79" s="34">
        <f t="shared" si="16"/>
        <v>4056.94</v>
      </c>
      <c r="K79" s="55"/>
      <c r="L79" s="43"/>
      <c r="M79" s="34">
        <f t="shared" si="17"/>
        <v>0</v>
      </c>
      <c r="N79" s="55"/>
      <c r="O79" s="43">
        <v>294.45999999999998</v>
      </c>
      <c r="P79" s="34">
        <f t="shared" si="18"/>
        <v>294.45999999999998</v>
      </c>
      <c r="Q79" s="35">
        <f t="shared" si="19"/>
        <v>4351.3999999999996</v>
      </c>
    </row>
    <row r="80" spans="1:17" x14ac:dyDescent="0.3">
      <c r="A80" s="255" t="s">
        <v>70</v>
      </c>
      <c r="B80" s="255"/>
      <c r="C80" s="257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5"/>
      <c r="B81" s="255"/>
      <c r="C81" s="257" t="s">
        <v>74</v>
      </c>
      <c r="D81" s="36"/>
      <c r="E81" s="42"/>
      <c r="F81" s="43"/>
      <c r="G81" s="43">
        <v>320.81</v>
      </c>
      <c r="H81" s="43"/>
      <c r="I81" s="43"/>
      <c r="J81" s="34">
        <f t="shared" si="16"/>
        <v>320.81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320.81</v>
      </c>
    </row>
    <row r="82" spans="1:17" hidden="1" x14ac:dyDescent="0.3">
      <c r="A82" s="255" t="s">
        <v>70</v>
      </c>
      <c r="B82" s="255"/>
      <c r="C82" s="257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thickBot="1" x14ac:dyDescent="0.35">
      <c r="A83" s="256"/>
      <c r="B83" s="256"/>
      <c r="C83" s="258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1" t="s">
        <v>75</v>
      </c>
      <c r="B85" s="262"/>
      <c r="C85" s="265" t="s">
        <v>76</v>
      </c>
      <c r="D85" s="259"/>
      <c r="E85" s="16">
        <f t="shared" ref="E85:I86" si="20">E87+D89+E91+E93</f>
        <v>4315</v>
      </c>
      <c r="F85" s="17">
        <f t="shared" si="20"/>
        <v>2960</v>
      </c>
      <c r="G85" s="17">
        <f t="shared" si="20"/>
        <v>11566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18849</v>
      </c>
    </row>
    <row r="86" spans="1:17" ht="14.4" thickBot="1" x14ac:dyDescent="0.35">
      <c r="A86" s="263"/>
      <c r="B86" s="264"/>
      <c r="C86" s="266"/>
      <c r="D86" s="260"/>
      <c r="E86" s="21">
        <f t="shared" si="20"/>
        <v>0</v>
      </c>
      <c r="F86" s="22">
        <f t="shared" si="20"/>
        <v>203.59</v>
      </c>
      <c r="G86" s="22">
        <f t="shared" si="20"/>
        <v>701.9</v>
      </c>
      <c r="H86" s="22">
        <f t="shared" si="20"/>
        <v>8</v>
      </c>
      <c r="I86" s="22">
        <f t="shared" si="20"/>
        <v>0</v>
      </c>
      <c r="J86" s="24">
        <f t="shared" si="21"/>
        <v>913.49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913.49</v>
      </c>
    </row>
    <row r="87" spans="1:17" x14ac:dyDescent="0.3">
      <c r="A87" s="250" t="s">
        <v>77</v>
      </c>
      <c r="B87" s="250"/>
      <c r="C87" s="252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1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5205</v>
      </c>
    </row>
    <row r="88" spans="1:17" x14ac:dyDescent="0.3">
      <c r="A88" s="255"/>
      <c r="B88" s="255"/>
      <c r="C88" s="257"/>
      <c r="D88" s="36"/>
      <c r="E88" s="42">
        <v>0</v>
      </c>
      <c r="F88" s="43">
        <v>0</v>
      </c>
      <c r="G88" s="43">
        <v>0</v>
      </c>
      <c r="H88" s="43">
        <v>8</v>
      </c>
      <c r="I88" s="43"/>
      <c r="J88" s="34">
        <f t="shared" si="21"/>
        <v>8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8</v>
      </c>
    </row>
    <row r="89" spans="1:17" hidden="1" x14ac:dyDescent="0.3">
      <c r="A89" s="249" t="s">
        <v>77</v>
      </c>
      <c r="B89" s="249"/>
      <c r="C89" s="251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0"/>
      <c r="B90" s="250"/>
      <c r="C90" s="252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5" t="s">
        <v>81</v>
      </c>
      <c r="B91" s="255"/>
      <c r="C91" s="257" t="s">
        <v>82</v>
      </c>
      <c r="D91" s="268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1709</v>
      </c>
    </row>
    <row r="92" spans="1:17" x14ac:dyDescent="0.3">
      <c r="A92" s="255"/>
      <c r="B92" s="255"/>
      <c r="C92" s="257"/>
      <c r="D92" s="268"/>
      <c r="E92" s="42">
        <v>0</v>
      </c>
      <c r="F92" s="43">
        <v>0</v>
      </c>
      <c r="G92" s="43">
        <v>0</v>
      </c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0</v>
      </c>
    </row>
    <row r="93" spans="1:17" x14ac:dyDescent="0.3">
      <c r="A93" s="255" t="s">
        <v>83</v>
      </c>
      <c r="B93" s="255"/>
      <c r="C93" s="257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56"/>
      <c r="B94" s="256"/>
      <c r="C94" s="258"/>
      <c r="D94" s="50"/>
      <c r="E94" s="51"/>
      <c r="F94" s="45">
        <v>203.59</v>
      </c>
      <c r="G94" s="45">
        <v>701.9</v>
      </c>
      <c r="H94" s="45"/>
      <c r="I94" s="45"/>
      <c r="J94" s="24">
        <f t="shared" si="21"/>
        <v>905.49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905.49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1" t="s">
        <v>85</v>
      </c>
      <c r="B96" s="262"/>
      <c r="C96" s="265" t="s">
        <v>86</v>
      </c>
      <c r="D96" s="259"/>
      <c r="E96" s="16">
        <f t="shared" ref="E96:I97" si="25">E98+E100+E102+E104+E106</f>
        <v>78618</v>
      </c>
      <c r="F96" s="17">
        <f t="shared" si="25"/>
        <v>27747</v>
      </c>
      <c r="G96" s="17">
        <f t="shared" si="25"/>
        <v>33742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27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140380</v>
      </c>
    </row>
    <row r="97" spans="1:17" ht="14.4" thickBot="1" x14ac:dyDescent="0.35">
      <c r="A97" s="263"/>
      <c r="B97" s="264"/>
      <c r="C97" s="266"/>
      <c r="D97" s="260"/>
      <c r="E97" s="21">
        <f t="shared" si="25"/>
        <v>12258.2</v>
      </c>
      <c r="F97" s="22">
        <f t="shared" si="25"/>
        <v>4296.9100000000008</v>
      </c>
      <c r="G97" s="22">
        <f t="shared" si="25"/>
        <v>3858.61</v>
      </c>
      <c r="H97" s="22">
        <f t="shared" si="25"/>
        <v>0</v>
      </c>
      <c r="I97" s="22">
        <f t="shared" si="25"/>
        <v>0</v>
      </c>
      <c r="J97" s="24">
        <f t="shared" si="26"/>
        <v>20413.72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20413.72</v>
      </c>
    </row>
    <row r="98" spans="1:17" x14ac:dyDescent="0.3">
      <c r="A98" s="250" t="s">
        <v>87</v>
      </c>
      <c r="B98" s="250"/>
      <c r="C98" s="252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5"/>
      <c r="B99" s="255"/>
      <c r="C99" s="257"/>
      <c r="D99" s="36"/>
      <c r="E99" s="42">
        <v>8907</v>
      </c>
      <c r="F99" s="43">
        <v>3137.25</v>
      </c>
      <c r="G99" s="43">
        <v>912.47</v>
      </c>
      <c r="H99" s="43">
        <v>0</v>
      </c>
      <c r="I99" s="43"/>
      <c r="J99" s="34">
        <f t="shared" si="26"/>
        <v>12956.72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12956.72</v>
      </c>
    </row>
    <row r="100" spans="1:17" x14ac:dyDescent="0.3">
      <c r="A100" s="255" t="s">
        <v>89</v>
      </c>
      <c r="B100" s="255"/>
      <c r="C100" s="257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5"/>
      <c r="B101" s="255"/>
      <c r="C101" s="257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5" t="s">
        <v>91</v>
      </c>
      <c r="B102" s="255"/>
      <c r="C102" s="257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6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8"/>
        <v>0</v>
      </c>
      <c r="Q102" s="41">
        <f t="shared" si="29"/>
        <v>24323</v>
      </c>
    </row>
    <row r="103" spans="1:17" x14ac:dyDescent="0.3">
      <c r="A103" s="255"/>
      <c r="B103" s="255"/>
      <c r="C103" s="257"/>
      <c r="D103" s="36"/>
      <c r="E103" s="42">
        <v>3351.2</v>
      </c>
      <c r="F103" s="43">
        <v>982.14</v>
      </c>
      <c r="G103" s="43">
        <v>748.84</v>
      </c>
      <c r="H103" s="43">
        <v>0</v>
      </c>
      <c r="I103" s="43"/>
      <c r="J103" s="34">
        <f t="shared" si="26"/>
        <v>5082.18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5082.18</v>
      </c>
    </row>
    <row r="104" spans="1:17" x14ac:dyDescent="0.3">
      <c r="A104" s="255" t="s">
        <v>92</v>
      </c>
      <c r="B104" s="255"/>
      <c r="C104" s="257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26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581</v>
      </c>
    </row>
    <row r="105" spans="1:17" x14ac:dyDescent="0.3">
      <c r="A105" s="255"/>
      <c r="B105" s="255"/>
      <c r="C105" s="257"/>
      <c r="D105" s="36"/>
      <c r="E105" s="42"/>
      <c r="F105" s="43">
        <v>37.72</v>
      </c>
      <c r="G105" s="43">
        <v>109</v>
      </c>
      <c r="H105" s="43"/>
      <c r="I105" s="43"/>
      <c r="J105" s="34">
        <f t="shared" si="26"/>
        <v>146.72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146.72</v>
      </c>
    </row>
    <row r="106" spans="1:17" x14ac:dyDescent="0.3">
      <c r="A106" s="255" t="s">
        <v>95</v>
      </c>
      <c r="B106" s="255"/>
      <c r="C106" s="257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26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15590</v>
      </c>
    </row>
    <row r="107" spans="1:17" ht="14.4" thickBot="1" x14ac:dyDescent="0.35">
      <c r="A107" s="255"/>
      <c r="B107" s="255"/>
      <c r="C107" s="257"/>
      <c r="D107" s="36"/>
      <c r="E107" s="51"/>
      <c r="F107" s="45">
        <v>139.80000000000001</v>
      </c>
      <c r="G107" s="45">
        <v>2088.3000000000002</v>
      </c>
      <c r="H107" s="45"/>
      <c r="I107" s="45"/>
      <c r="J107" s="24">
        <f t="shared" si="26"/>
        <v>2228.1000000000004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2228.1000000000004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1" t="s">
        <v>98</v>
      </c>
      <c r="B109" s="262"/>
      <c r="C109" s="265" t="s">
        <v>99</v>
      </c>
      <c r="D109" s="259"/>
      <c r="E109" s="16">
        <f>E111+E113</f>
        <v>0</v>
      </c>
      <c r="F109" s="17">
        <f t="shared" ref="E109:I110" si="30">F111+F113</f>
        <v>0</v>
      </c>
      <c r="G109" s="17">
        <f t="shared" si="30"/>
        <v>342240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3">SUM(N109:O109)</f>
        <v>0</v>
      </c>
      <c r="Q109" s="20">
        <f t="shared" ref="Q109:Q114" si="34">P109+M109+J109</f>
        <v>884321</v>
      </c>
    </row>
    <row r="110" spans="1:17" ht="14.4" thickBot="1" x14ac:dyDescent="0.35">
      <c r="A110" s="263"/>
      <c r="B110" s="264"/>
      <c r="C110" s="266"/>
      <c r="D110" s="260"/>
      <c r="E110" s="21">
        <f t="shared" si="30"/>
        <v>0</v>
      </c>
      <c r="F110" s="22">
        <f t="shared" si="30"/>
        <v>0</v>
      </c>
      <c r="G110" s="22">
        <f t="shared" si="30"/>
        <v>28673.14</v>
      </c>
      <c r="H110" s="22">
        <f t="shared" si="30"/>
        <v>0</v>
      </c>
      <c r="I110" s="22">
        <f t="shared" si="30"/>
        <v>0</v>
      </c>
      <c r="J110" s="24">
        <f t="shared" si="31"/>
        <v>28673.14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28673.14</v>
      </c>
    </row>
    <row r="111" spans="1:17" x14ac:dyDescent="0.3">
      <c r="A111" s="250" t="s">
        <v>100</v>
      </c>
      <c r="B111" s="250"/>
      <c r="C111" s="252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3"/>
        <v>0</v>
      </c>
      <c r="Q111" s="30">
        <f t="shared" si="34"/>
        <v>882221</v>
      </c>
    </row>
    <row r="112" spans="1:17" x14ac:dyDescent="0.3">
      <c r="A112" s="255"/>
      <c r="B112" s="255"/>
      <c r="C112" s="257"/>
      <c r="D112" s="36"/>
      <c r="E112" s="42"/>
      <c r="F112" s="43"/>
      <c r="G112" s="43">
        <v>27902.85</v>
      </c>
      <c r="H112" s="43"/>
      <c r="I112" s="43"/>
      <c r="J112" s="34">
        <f t="shared" si="31"/>
        <v>27902.85</v>
      </c>
      <c r="K112" s="42">
        <v>0</v>
      </c>
      <c r="L112" s="43"/>
      <c r="M112" s="34">
        <f t="shared" si="32"/>
        <v>0</v>
      </c>
      <c r="N112" s="55"/>
      <c r="O112" s="43"/>
      <c r="P112" s="34">
        <f t="shared" si="33"/>
        <v>0</v>
      </c>
      <c r="Q112" s="35">
        <f t="shared" si="34"/>
        <v>27902.85</v>
      </c>
    </row>
    <row r="113" spans="1:17" x14ac:dyDescent="0.3">
      <c r="A113" s="255" t="s">
        <v>102</v>
      </c>
      <c r="B113" s="255"/>
      <c r="C113" s="257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2100</v>
      </c>
    </row>
    <row r="114" spans="1:17" ht="14.4" thickBot="1" x14ac:dyDescent="0.35">
      <c r="A114" s="256"/>
      <c r="B114" s="256"/>
      <c r="C114" s="258"/>
      <c r="D114" s="50"/>
      <c r="E114" s="51"/>
      <c r="F114" s="45"/>
      <c r="G114" s="45">
        <v>770.29</v>
      </c>
      <c r="H114" s="45"/>
      <c r="I114" s="45"/>
      <c r="J114" s="24">
        <f t="shared" si="31"/>
        <v>770.29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770.29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1" t="s">
        <v>105</v>
      </c>
      <c r="B116" s="262"/>
      <c r="C116" s="265" t="s">
        <v>106</v>
      </c>
      <c r="D116" s="259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42500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37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8">SUM(N116:O116)</f>
        <v>17160</v>
      </c>
      <c r="Q116" s="20">
        <f>P116+M116+J116</f>
        <v>352160</v>
      </c>
    </row>
    <row r="117" spans="1:17" ht="14.4" thickBot="1" x14ac:dyDescent="0.35">
      <c r="A117" s="263"/>
      <c r="B117" s="264"/>
      <c r="C117" s="266"/>
      <c r="D117" s="260"/>
      <c r="E117" s="21">
        <f t="shared" si="35"/>
        <v>0</v>
      </c>
      <c r="F117" s="22">
        <f t="shared" si="35"/>
        <v>0</v>
      </c>
      <c r="G117" s="22">
        <f t="shared" si="35"/>
        <v>12034.390000000001</v>
      </c>
      <c r="H117" s="22">
        <f t="shared" si="35"/>
        <v>0</v>
      </c>
      <c r="I117" s="22">
        <f t="shared" si="35"/>
        <v>459.29</v>
      </c>
      <c r="J117" s="24">
        <f t="shared" si="36"/>
        <v>12493.680000000002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2860</v>
      </c>
      <c r="P117" s="24">
        <f t="shared" si="38"/>
        <v>2860</v>
      </c>
      <c r="Q117" s="25">
        <f t="shared" ref="Q117:Q133" si="39">P117+M117+J117</f>
        <v>15353.680000000002</v>
      </c>
    </row>
    <row r="118" spans="1:17" x14ac:dyDescent="0.3">
      <c r="A118" s="248" t="s">
        <v>107</v>
      </c>
      <c r="B118" s="250"/>
      <c r="C118" s="252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6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24000</v>
      </c>
    </row>
    <row r="119" spans="1:17" x14ac:dyDescent="0.3">
      <c r="A119" s="253"/>
      <c r="B119" s="255"/>
      <c r="C119" s="257"/>
      <c r="D119" s="36"/>
      <c r="E119" s="42"/>
      <c r="F119" s="43"/>
      <c r="G119" s="43">
        <v>11475.54</v>
      </c>
      <c r="H119" s="43"/>
      <c r="I119" s="43"/>
      <c r="J119" s="34">
        <f t="shared" si="36"/>
        <v>11475.54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11475.54</v>
      </c>
    </row>
    <row r="120" spans="1:17" x14ac:dyDescent="0.3">
      <c r="A120" s="248" t="s">
        <v>107</v>
      </c>
      <c r="B120" s="255"/>
      <c r="C120" s="257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6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13000</v>
      </c>
    </row>
    <row r="121" spans="1:17" x14ac:dyDescent="0.3">
      <c r="A121" s="253"/>
      <c r="B121" s="255"/>
      <c r="C121" s="257"/>
      <c r="D121" s="36"/>
      <c r="E121" s="42"/>
      <c r="F121" s="43"/>
      <c r="G121" s="43">
        <v>444.85</v>
      </c>
      <c r="H121" s="43"/>
      <c r="I121" s="43"/>
      <c r="J121" s="34">
        <f t="shared" si="36"/>
        <v>444.85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444.85</v>
      </c>
    </row>
    <row r="122" spans="1:17" x14ac:dyDescent="0.3">
      <c r="A122" s="253" t="s">
        <v>107</v>
      </c>
      <c r="B122" s="255"/>
      <c r="C122" s="257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3"/>
      <c r="B123" s="255"/>
      <c r="C123" s="257"/>
      <c r="D123" s="36"/>
      <c r="E123" s="42"/>
      <c r="F123" s="43"/>
      <c r="G123" s="43">
        <v>114</v>
      </c>
      <c r="H123" s="43"/>
      <c r="I123" s="43"/>
      <c r="J123" s="34">
        <f t="shared" si="36"/>
        <v>114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114</v>
      </c>
    </row>
    <row r="124" spans="1:17" x14ac:dyDescent="0.3">
      <c r="A124" s="253" t="s">
        <v>107</v>
      </c>
      <c r="B124" s="255"/>
      <c r="C124" s="257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3"/>
      <c r="B125" s="255"/>
      <c r="C125" s="257"/>
      <c r="D125" s="36"/>
      <c r="E125" s="42"/>
      <c r="F125" s="43"/>
      <c r="G125" s="43">
        <v>0</v>
      </c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x14ac:dyDescent="0.3">
      <c r="A126" s="247" t="s">
        <v>113</v>
      </c>
      <c r="B126" s="249"/>
      <c r="C126" s="251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48"/>
      <c r="B127" s="250"/>
      <c r="C127" s="252"/>
      <c r="D127" s="36"/>
      <c r="E127" s="42"/>
      <c r="F127" s="43"/>
      <c r="G127" s="43"/>
      <c r="H127" s="43"/>
      <c r="I127" s="43">
        <v>459.29</v>
      </c>
      <c r="J127" s="34">
        <f t="shared" si="36"/>
        <v>459.29</v>
      </c>
      <c r="K127" s="42"/>
      <c r="L127" s="43"/>
      <c r="M127" s="34">
        <f t="shared" si="37"/>
        <v>0</v>
      </c>
      <c r="N127" s="55"/>
      <c r="O127" s="43">
        <v>2860</v>
      </c>
      <c r="P127" s="34">
        <f t="shared" si="38"/>
        <v>2860</v>
      </c>
      <c r="Q127" s="35">
        <f t="shared" si="39"/>
        <v>3319.29</v>
      </c>
    </row>
    <row r="128" spans="1:17" x14ac:dyDescent="0.3">
      <c r="A128" s="247" t="s">
        <v>113</v>
      </c>
      <c r="B128" s="249"/>
      <c r="C128" s="251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100000</v>
      </c>
    </row>
    <row r="129" spans="1:17" x14ac:dyDescent="0.3">
      <c r="A129" s="248"/>
      <c r="B129" s="250"/>
      <c r="C129" s="252"/>
      <c r="D129" s="36"/>
      <c r="E129" s="42"/>
      <c r="F129" s="43"/>
      <c r="G129" s="43"/>
      <c r="H129" s="43"/>
      <c r="I129" s="43"/>
      <c r="J129" s="34">
        <f t="shared" si="36"/>
        <v>0</v>
      </c>
      <c r="K129" s="42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47" t="s">
        <v>113</v>
      </c>
      <c r="B130" s="249"/>
      <c r="C130" s="251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>SUM(N130:O130)</f>
        <v>0</v>
      </c>
      <c r="Q130" s="41">
        <f t="shared" si="39"/>
        <v>90000</v>
      </c>
    </row>
    <row r="131" spans="1:17" x14ac:dyDescent="0.3">
      <c r="A131" s="248"/>
      <c r="B131" s="250"/>
      <c r="C131" s="252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0</v>
      </c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 t="shared" si="39"/>
        <v>0</v>
      </c>
    </row>
    <row r="132" spans="1:17" x14ac:dyDescent="0.3">
      <c r="A132" s="253" t="s">
        <v>113</v>
      </c>
      <c r="B132" s="255"/>
      <c r="C132" s="257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38"/>
        <v>0</v>
      </c>
      <c r="Q132" s="41">
        <f t="shared" si="39"/>
        <v>100000</v>
      </c>
    </row>
    <row r="133" spans="1:17" ht="14.4" thickBot="1" x14ac:dyDescent="0.35">
      <c r="A133" s="254"/>
      <c r="B133" s="256"/>
      <c r="C133" s="258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0</v>
      </c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1" t="s">
        <v>116</v>
      </c>
      <c r="B135" s="262"/>
      <c r="C135" s="265" t="s">
        <v>117</v>
      </c>
      <c r="D135" s="259"/>
      <c r="E135" s="16">
        <f t="shared" ref="E135:I136" si="40">E137+E139+E141+E143+E145</f>
        <v>193818</v>
      </c>
      <c r="F135" s="17">
        <f t="shared" si="40"/>
        <v>66397</v>
      </c>
      <c r="G135" s="17">
        <f t="shared" si="40"/>
        <v>61786</v>
      </c>
      <c r="H135" s="17">
        <f t="shared" si="40"/>
        <v>876</v>
      </c>
      <c r="I135" s="17">
        <f t="shared" si="40"/>
        <v>0</v>
      </c>
      <c r="J135" s="18">
        <f t="shared" ref="J135:J146" si="4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4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326877</v>
      </c>
    </row>
    <row r="136" spans="1:17" x14ac:dyDescent="0.3">
      <c r="A136" s="270"/>
      <c r="B136" s="271"/>
      <c r="C136" s="272"/>
      <c r="D136" s="268"/>
      <c r="E136" s="31">
        <f t="shared" si="40"/>
        <v>28446.199999999997</v>
      </c>
      <c r="F136" s="32">
        <f t="shared" si="40"/>
        <v>9737.4699999999993</v>
      </c>
      <c r="G136" s="32">
        <f t="shared" si="40"/>
        <v>6133.82</v>
      </c>
      <c r="H136" s="32">
        <f t="shared" si="40"/>
        <v>0</v>
      </c>
      <c r="I136" s="32">
        <f t="shared" si="40"/>
        <v>0</v>
      </c>
      <c r="J136" s="33">
        <f t="shared" si="41"/>
        <v>44317.49</v>
      </c>
      <c r="K136" s="31">
        <f>K138+K140+K142+K144+K146</f>
        <v>0</v>
      </c>
      <c r="L136" s="32">
        <f>L138+L140+L142+L144+L146</f>
        <v>0</v>
      </c>
      <c r="M136" s="34">
        <f t="shared" si="42"/>
        <v>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44317.49</v>
      </c>
    </row>
    <row r="137" spans="1:17" x14ac:dyDescent="0.3">
      <c r="A137" s="248" t="s">
        <v>118</v>
      </c>
      <c r="B137" s="250"/>
      <c r="C137" s="252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3"/>
      <c r="B138" s="255"/>
      <c r="C138" s="257"/>
      <c r="D138" s="36"/>
      <c r="E138" s="42">
        <v>26236.17</v>
      </c>
      <c r="F138" s="43">
        <v>9053.5</v>
      </c>
      <c r="G138" s="43">
        <v>5560</v>
      </c>
      <c r="H138" s="43">
        <v>0</v>
      </c>
      <c r="I138" s="43"/>
      <c r="J138" s="34">
        <f t="shared" si="41"/>
        <v>40849.67</v>
      </c>
      <c r="K138" s="42">
        <v>0</v>
      </c>
      <c r="L138" s="43"/>
      <c r="M138" s="34">
        <f t="shared" si="42"/>
        <v>0</v>
      </c>
      <c r="N138" s="55"/>
      <c r="O138" s="43"/>
      <c r="P138" s="34">
        <f t="shared" si="43"/>
        <v>0</v>
      </c>
      <c r="Q138" s="35">
        <f t="shared" si="44"/>
        <v>40849.67</v>
      </c>
    </row>
    <row r="139" spans="1:17" x14ac:dyDescent="0.3">
      <c r="A139" s="247" t="s">
        <v>121</v>
      </c>
      <c r="B139" s="249"/>
      <c r="C139" s="251" t="s">
        <v>313</v>
      </c>
      <c r="D139" s="289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4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296</v>
      </c>
    </row>
    <row r="140" spans="1:17" x14ac:dyDescent="0.3">
      <c r="A140" s="248"/>
      <c r="B140" s="250"/>
      <c r="C140" s="252"/>
      <c r="D140" s="290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x14ac:dyDescent="0.3">
      <c r="A141" s="253" t="s">
        <v>122</v>
      </c>
      <c r="B141" s="255"/>
      <c r="C141" s="257" t="s">
        <v>301</v>
      </c>
      <c r="D141" s="268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3"/>
      <c r="B142" s="255"/>
      <c r="C142" s="257"/>
      <c r="D142" s="268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3" t="s">
        <v>123</v>
      </c>
      <c r="B143" s="255"/>
      <c r="C143" s="257" t="s">
        <v>300</v>
      </c>
      <c r="D143" s="268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4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250</v>
      </c>
    </row>
    <row r="144" spans="1:17" ht="14.4" thickBot="1" x14ac:dyDescent="0.35">
      <c r="A144" s="254"/>
      <c r="B144" s="256"/>
      <c r="C144" s="258"/>
      <c r="D144" s="268"/>
      <c r="E144" s="42"/>
      <c r="F144" s="43"/>
      <c r="G144" s="43">
        <v>0</v>
      </c>
      <c r="H144" s="43"/>
      <c r="I144" s="43"/>
      <c r="J144" s="33">
        <f t="shared" si="41"/>
        <v>0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0</v>
      </c>
    </row>
    <row r="145" spans="1:17" x14ac:dyDescent="0.3">
      <c r="A145" s="253" t="s">
        <v>123</v>
      </c>
      <c r="B145" s="255"/>
      <c r="C145" s="257" t="s">
        <v>124</v>
      </c>
      <c r="D145" s="36" t="s">
        <v>125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4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27002</v>
      </c>
    </row>
    <row r="146" spans="1:17" ht="14.4" thickBot="1" x14ac:dyDescent="0.35">
      <c r="A146" s="254"/>
      <c r="B146" s="256"/>
      <c r="C146" s="258"/>
      <c r="D146" s="50"/>
      <c r="E146" s="51">
        <v>2210.0300000000002</v>
      </c>
      <c r="F146" s="45">
        <v>683.97</v>
      </c>
      <c r="G146" s="45">
        <v>277.82</v>
      </c>
      <c r="H146" s="45">
        <v>0</v>
      </c>
      <c r="I146" s="45"/>
      <c r="J146" s="23">
        <f t="shared" si="41"/>
        <v>3171.82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3171.82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1" t="s">
        <v>126</v>
      </c>
      <c r="B148" s="262"/>
      <c r="C148" s="265" t="s">
        <v>127</v>
      </c>
      <c r="D148" s="291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181000</v>
      </c>
      <c r="I148" s="17">
        <f>I150+I152+I154+I156</f>
        <v>0</v>
      </c>
      <c r="J148" s="19">
        <f>SUM(E148:I148)</f>
        <v>232513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232513</v>
      </c>
    </row>
    <row r="149" spans="1:17" ht="14.4" thickBot="1" x14ac:dyDescent="0.35">
      <c r="A149" s="263"/>
      <c r="B149" s="264"/>
      <c r="C149" s="266"/>
      <c r="D149" s="292"/>
      <c r="E149" s="21">
        <f t="shared" si="45"/>
        <v>0</v>
      </c>
      <c r="F149" s="22">
        <f t="shared" si="45"/>
        <v>0</v>
      </c>
      <c r="G149" s="22">
        <f t="shared" si="45"/>
        <v>29751.14</v>
      </c>
      <c r="H149" s="22">
        <f t="shared" si="45"/>
        <v>0</v>
      </c>
      <c r="I149" s="22">
        <f>I151+I153+I155+I157</f>
        <v>0</v>
      </c>
      <c r="J149" s="24">
        <f>SUM(E149:I149)</f>
        <v>29751.14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29751.14</v>
      </c>
    </row>
    <row r="150" spans="1:17" x14ac:dyDescent="0.3">
      <c r="A150" s="248" t="s">
        <v>128</v>
      </c>
      <c r="B150" s="250"/>
      <c r="C150" s="252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7" x14ac:dyDescent="0.3">
      <c r="A151" s="253"/>
      <c r="B151" s="255"/>
      <c r="C151" s="257"/>
      <c r="D151" s="59"/>
      <c r="E151" s="42"/>
      <c r="F151" s="43"/>
      <c r="G151" s="43"/>
      <c r="H151" s="43">
        <v>0</v>
      </c>
      <c r="I151" s="43"/>
      <c r="J151" s="34">
        <f t="shared" si="48"/>
        <v>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0</v>
      </c>
    </row>
    <row r="152" spans="1:17" x14ac:dyDescent="0.3">
      <c r="A152" s="253" t="s">
        <v>128</v>
      </c>
      <c r="B152" s="255"/>
      <c r="C152" s="257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8"/>
        <v>3000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3000</v>
      </c>
    </row>
    <row r="153" spans="1:17" x14ac:dyDescent="0.3">
      <c r="A153" s="253"/>
      <c r="B153" s="255"/>
      <c r="C153" s="257"/>
      <c r="D153" s="59"/>
      <c r="E153" s="42"/>
      <c r="F153" s="43"/>
      <c r="G153" s="43"/>
      <c r="H153" s="43">
        <v>0</v>
      </c>
      <c r="I153" s="43"/>
      <c r="J153" s="34">
        <f t="shared" si="48"/>
        <v>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0</v>
      </c>
    </row>
    <row r="154" spans="1:17" x14ac:dyDescent="0.3">
      <c r="A154" s="253" t="s">
        <v>132</v>
      </c>
      <c r="B154" s="255"/>
      <c r="C154" s="257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13000</v>
      </c>
      <c r="I154" s="38">
        <v>0</v>
      </c>
      <c r="J154" s="29">
        <f>SUM(E154:I154)</f>
        <v>64513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64513</v>
      </c>
    </row>
    <row r="155" spans="1:17" x14ac:dyDescent="0.3">
      <c r="A155" s="253"/>
      <c r="B155" s="255"/>
      <c r="C155" s="257"/>
      <c r="D155" s="59"/>
      <c r="E155" s="42"/>
      <c r="F155" s="43"/>
      <c r="G155" s="43">
        <v>29751.14</v>
      </c>
      <c r="H155" s="43">
        <v>0</v>
      </c>
      <c r="I155" s="43"/>
      <c r="J155" s="34">
        <f>SUM(E155:I155)</f>
        <v>29751.14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29751.14</v>
      </c>
    </row>
    <row r="156" spans="1:17" x14ac:dyDescent="0.3">
      <c r="A156" s="253" t="s">
        <v>134</v>
      </c>
      <c r="B156" s="255"/>
      <c r="C156" s="257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thickBot="1" x14ac:dyDescent="0.35">
      <c r="A157" s="254"/>
      <c r="B157" s="256"/>
      <c r="C157" s="258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1" t="s">
        <v>136</v>
      </c>
      <c r="B159" s="262"/>
      <c r="C159" s="265" t="s">
        <v>137</v>
      </c>
      <c r="D159" s="259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103360</v>
      </c>
      <c r="H159" s="17">
        <f t="shared" si="50"/>
        <v>0</v>
      </c>
      <c r="I159" s="17">
        <f t="shared" si="50"/>
        <v>0</v>
      </c>
      <c r="J159" s="19">
        <f t="shared" ref="J159:J184" si="51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4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4" si="53">P159+M159+J159</f>
        <v>107241</v>
      </c>
    </row>
    <row r="160" spans="1:17" x14ac:dyDescent="0.3">
      <c r="A160" s="270"/>
      <c r="B160" s="271"/>
      <c r="C160" s="272"/>
      <c r="D160" s="268"/>
      <c r="E160" s="31">
        <f t="shared" si="50"/>
        <v>41.29</v>
      </c>
      <c r="F160" s="32">
        <f t="shared" si="50"/>
        <v>176.84</v>
      </c>
      <c r="G160" s="32">
        <f t="shared" si="50"/>
        <v>12351.849999999999</v>
      </c>
      <c r="H160" s="32">
        <f t="shared" si="50"/>
        <v>0</v>
      </c>
      <c r="I160" s="32">
        <f t="shared" si="50"/>
        <v>0</v>
      </c>
      <c r="J160" s="34">
        <f>SUM(E160:I160)</f>
        <v>12569.979999999998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14744.379999999997</v>
      </c>
    </row>
    <row r="161" spans="1:17" x14ac:dyDescent="0.3">
      <c r="A161" s="248" t="s">
        <v>138</v>
      </c>
      <c r="B161" s="250"/>
      <c r="C161" s="252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3"/>
      <c r="B162" s="255"/>
      <c r="C162" s="257"/>
      <c r="D162" s="36"/>
      <c r="E162" s="42">
        <v>41.29</v>
      </c>
      <c r="F162" s="43">
        <v>176.84</v>
      </c>
      <c r="G162" s="43"/>
      <c r="H162" s="43"/>
      <c r="I162" s="43"/>
      <c r="J162" s="34">
        <f t="shared" si="51"/>
        <v>218.13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218.13</v>
      </c>
    </row>
    <row r="163" spans="1:17" x14ac:dyDescent="0.3">
      <c r="A163" s="253" t="s">
        <v>138</v>
      </c>
      <c r="B163" s="255"/>
      <c r="C163" s="257" t="s">
        <v>259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51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45850</v>
      </c>
    </row>
    <row r="164" spans="1:17" x14ac:dyDescent="0.3">
      <c r="A164" s="253"/>
      <c r="B164" s="255"/>
      <c r="C164" s="257"/>
      <c r="D164" s="36"/>
      <c r="E164" s="42"/>
      <c r="F164" s="43"/>
      <c r="G164" s="43">
        <v>5370.23</v>
      </c>
      <c r="H164" s="43"/>
      <c r="I164" s="43"/>
      <c r="J164" s="34">
        <f t="shared" si="51"/>
        <v>5370.23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5370.23</v>
      </c>
    </row>
    <row r="165" spans="1:17" x14ac:dyDescent="0.3">
      <c r="A165" s="253" t="s">
        <v>138</v>
      </c>
      <c r="B165" s="255"/>
      <c r="C165" s="257" t="s">
        <v>260</v>
      </c>
      <c r="D165" s="268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3"/>
      <c r="B166" s="255"/>
      <c r="C166" s="257"/>
      <c r="D166" s="268"/>
      <c r="E166" s="42"/>
      <c r="F166" s="43"/>
      <c r="G166" s="43">
        <v>981.03</v>
      </c>
      <c r="H166" s="43"/>
      <c r="I166" s="43"/>
      <c r="J166" s="34">
        <f t="shared" si="51"/>
        <v>981.03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981.03</v>
      </c>
    </row>
    <row r="167" spans="1:17" x14ac:dyDescent="0.3">
      <c r="A167" s="253" t="s">
        <v>138</v>
      </c>
      <c r="B167" s="255"/>
      <c r="C167" s="257" t="s">
        <v>264</v>
      </c>
      <c r="D167" s="268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3"/>
      <c r="B168" s="255"/>
      <c r="C168" s="257"/>
      <c r="D168" s="268"/>
      <c r="E168" s="42"/>
      <c r="F168" s="43"/>
      <c r="G168" s="43">
        <v>0</v>
      </c>
      <c r="H168" s="43"/>
      <c r="I168" s="43"/>
      <c r="J168" s="34">
        <f t="shared" si="51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0</v>
      </c>
    </row>
    <row r="169" spans="1:17" x14ac:dyDescent="0.3">
      <c r="A169" s="253" t="s">
        <v>138</v>
      </c>
      <c r="B169" s="255"/>
      <c r="C169" s="257" t="s">
        <v>302</v>
      </c>
      <c r="D169" s="268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3"/>
      <c r="B170" s="255"/>
      <c r="C170" s="257"/>
      <c r="D170" s="268"/>
      <c r="E170" s="42"/>
      <c r="F170" s="43"/>
      <c r="G170" s="43">
        <v>0</v>
      </c>
      <c r="H170" s="43"/>
      <c r="I170" s="43"/>
      <c r="J170" s="34">
        <f t="shared" si="51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3" t="s">
        <v>138</v>
      </c>
      <c r="B171" s="255"/>
      <c r="C171" s="257" t="s">
        <v>303</v>
      </c>
      <c r="D171" s="268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51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37120</v>
      </c>
    </row>
    <row r="172" spans="1:17" x14ac:dyDescent="0.3">
      <c r="A172" s="253"/>
      <c r="B172" s="255"/>
      <c r="C172" s="257"/>
      <c r="D172" s="268"/>
      <c r="E172" s="42"/>
      <c r="F172" s="43"/>
      <c r="G172" s="43">
        <v>4458.46</v>
      </c>
      <c r="H172" s="43"/>
      <c r="I172" s="43"/>
      <c r="J172" s="34">
        <f t="shared" si="51"/>
        <v>4458.46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6632.8600000000006</v>
      </c>
    </row>
    <row r="173" spans="1:17" x14ac:dyDescent="0.3">
      <c r="A173" s="253" t="s">
        <v>138</v>
      </c>
      <c r="B173" s="255"/>
      <c r="C173" s="257" t="s">
        <v>262</v>
      </c>
      <c r="D173" s="268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3"/>
      <c r="B174" s="255"/>
      <c r="C174" s="257"/>
      <c r="D174" s="268"/>
      <c r="E174" s="42"/>
      <c r="F174" s="43"/>
      <c r="G174" s="43">
        <v>542.13</v>
      </c>
      <c r="H174" s="43"/>
      <c r="I174" s="43"/>
      <c r="J174" s="34">
        <f t="shared" si="51"/>
        <v>542.13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542.13</v>
      </c>
    </row>
    <row r="175" spans="1:17" x14ac:dyDescent="0.3">
      <c r="A175" s="253" t="s">
        <v>138</v>
      </c>
      <c r="B175" s="255"/>
      <c r="C175" s="257" t="s">
        <v>216</v>
      </c>
      <c r="D175" s="268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4" si="55">SUM(N175:O175)</f>
        <v>0</v>
      </c>
      <c r="Q175" s="41">
        <f t="shared" si="53"/>
        <v>150</v>
      </c>
    </row>
    <row r="176" spans="1:17" x14ac:dyDescent="0.3">
      <c r="A176" s="253"/>
      <c r="B176" s="255"/>
      <c r="C176" s="257"/>
      <c r="D176" s="268"/>
      <c r="E176" s="42"/>
      <c r="F176" s="43"/>
      <c r="G176" s="43">
        <v>0</v>
      </c>
      <c r="H176" s="43"/>
      <c r="I176" s="43"/>
      <c r="J176" s="34">
        <f t="shared" si="51"/>
        <v>0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0</v>
      </c>
    </row>
    <row r="177" spans="1:17" x14ac:dyDescent="0.3">
      <c r="A177" s="253" t="s">
        <v>261</v>
      </c>
      <c r="B177" s="255"/>
      <c r="C177" s="257" t="s">
        <v>139</v>
      </c>
      <c r="D177" s="268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3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17" x14ac:dyDescent="0.3">
      <c r="A178" s="253"/>
      <c r="B178" s="255"/>
      <c r="C178" s="257"/>
      <c r="D178" s="268"/>
      <c r="E178" s="42"/>
      <c r="F178" s="43"/>
      <c r="G178" s="43">
        <v>0</v>
      </c>
      <c r="H178" s="43"/>
      <c r="I178" s="43"/>
      <c r="J178" s="34">
        <f t="shared" si="51"/>
        <v>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0</v>
      </c>
    </row>
    <row r="179" spans="1:17" x14ac:dyDescent="0.3">
      <c r="A179" s="253" t="s">
        <v>138</v>
      </c>
      <c r="B179" s="255"/>
      <c r="C179" s="257" t="s">
        <v>263</v>
      </c>
      <c r="D179" s="268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1500</v>
      </c>
    </row>
    <row r="180" spans="1:17" x14ac:dyDescent="0.3">
      <c r="A180" s="253"/>
      <c r="B180" s="255"/>
      <c r="C180" s="257"/>
      <c r="D180" s="268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1000</v>
      </c>
    </row>
    <row r="181" spans="1:17" x14ac:dyDescent="0.3">
      <c r="A181" s="253" t="s">
        <v>261</v>
      </c>
      <c r="B181" s="255"/>
      <c r="C181" s="257" t="s">
        <v>229</v>
      </c>
      <c r="D181" s="268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17" x14ac:dyDescent="0.3">
      <c r="A182" s="253"/>
      <c r="B182" s="255"/>
      <c r="C182" s="257"/>
      <c r="D182" s="268"/>
      <c r="E182" s="42"/>
      <c r="F182" s="43"/>
      <c r="G182" s="43">
        <v>0</v>
      </c>
      <c r="H182" s="43"/>
      <c r="I182" s="43"/>
      <c r="J182" s="34">
        <f t="shared" si="51"/>
        <v>0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0</v>
      </c>
    </row>
    <row r="183" spans="1:17" x14ac:dyDescent="0.3">
      <c r="A183" s="253" t="s">
        <v>292</v>
      </c>
      <c r="B183" s="255"/>
      <c r="C183" s="257" t="s">
        <v>293</v>
      </c>
      <c r="D183" s="268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17" x14ac:dyDescent="0.3">
      <c r="A184" s="253"/>
      <c r="B184" s="255"/>
      <c r="C184" s="257"/>
      <c r="D184" s="268"/>
      <c r="E184" s="42"/>
      <c r="F184" s="43"/>
      <c r="G184" s="43">
        <v>0</v>
      </c>
      <c r="H184" s="43"/>
      <c r="I184" s="43"/>
      <c r="J184" s="34">
        <f t="shared" si="51"/>
        <v>0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0</v>
      </c>
    </row>
    <row r="185" spans="1:17" hidden="1" x14ac:dyDescent="0.3">
      <c r="A185" s="253"/>
      <c r="B185" s="255"/>
      <c r="C185" s="257"/>
      <c r="D185" s="268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>SUM(E185:I185)</f>
        <v>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>SUM(N185:O185)</f>
        <v>0</v>
      </c>
      <c r="Q185" s="41">
        <f>P185+M185+J185</f>
        <v>0</v>
      </c>
    </row>
    <row r="186" spans="1:17" hidden="1" x14ac:dyDescent="0.3">
      <c r="A186" s="253"/>
      <c r="B186" s="255"/>
      <c r="C186" s="257"/>
      <c r="D186" s="268"/>
      <c r="E186" s="42"/>
      <c r="F186" s="43"/>
      <c r="G186" s="43"/>
      <c r="H186" s="43"/>
      <c r="I186" s="43"/>
      <c r="J186" s="34">
        <f>SUM(E186:I186)</f>
        <v>0</v>
      </c>
      <c r="K186" s="55"/>
      <c r="L186" s="43"/>
      <c r="M186" s="34">
        <f>SUM(K186:L186)</f>
        <v>0</v>
      </c>
      <c r="N186" s="55"/>
      <c r="O186" s="43"/>
      <c r="P186" s="34">
        <f>SUM(N186:O186)</f>
        <v>0</v>
      </c>
      <c r="Q186" s="35">
        <f>P186+M186+J186</f>
        <v>0</v>
      </c>
    </row>
    <row r="187" spans="1:17" hidden="1" x14ac:dyDescent="0.3">
      <c r="A187" s="253"/>
      <c r="B187" s="255"/>
      <c r="C187" s="257"/>
      <c r="D187" s="268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>SUM(E187:I187)</f>
        <v>0</v>
      </c>
      <c r="K187" s="44">
        <v>0</v>
      </c>
      <c r="L187" s="38">
        <v>0</v>
      </c>
      <c r="M187" s="40">
        <f>SUM(K187:L187)</f>
        <v>0</v>
      </c>
      <c r="N187" s="44">
        <v>0</v>
      </c>
      <c r="O187" s="38">
        <v>0</v>
      </c>
      <c r="P187" s="40">
        <f>SUM(N187:O187)</f>
        <v>0</v>
      </c>
      <c r="Q187" s="41">
        <f>P187+M187+J187</f>
        <v>0</v>
      </c>
    </row>
    <row r="188" spans="1:17" ht="14.4" hidden="1" thickBot="1" x14ac:dyDescent="0.35">
      <c r="A188" s="254"/>
      <c r="B188" s="256"/>
      <c r="C188" s="258"/>
      <c r="D188" s="260"/>
      <c r="E188" s="51"/>
      <c r="F188" s="45"/>
      <c r="G188" s="45"/>
      <c r="H188" s="45"/>
      <c r="I188" s="45"/>
      <c r="J188" s="24">
        <f>SUM(E188:I188)</f>
        <v>0</v>
      </c>
      <c r="K188" s="56"/>
      <c r="L188" s="45"/>
      <c r="M188" s="24">
        <f>SUM(K188:L188)</f>
        <v>0</v>
      </c>
      <c r="N188" s="56"/>
      <c r="O188" s="45"/>
      <c r="P188" s="24">
        <f>SUM(N188:O188)</f>
        <v>0</v>
      </c>
      <c r="Q188" s="25">
        <f>P188+M188+J188</f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1" t="s">
        <v>140</v>
      </c>
      <c r="B190" s="262"/>
      <c r="C190" s="265" t="s">
        <v>141</v>
      </c>
      <c r="D190" s="259"/>
      <c r="E190" s="16">
        <f t="shared" ref="E190:I191" si="57">E192+E194+E196+E198++E212+E214+E216+E226+E228</f>
        <v>89216</v>
      </c>
      <c r="F190" s="17">
        <f t="shared" si="57"/>
        <v>30619</v>
      </c>
      <c r="G190" s="17">
        <f t="shared" si="57"/>
        <v>255244</v>
      </c>
      <c r="H190" s="17">
        <f t="shared" si="57"/>
        <v>7571</v>
      </c>
      <c r="I190" s="17">
        <f t="shared" si="5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5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263"/>
      <c r="B191" s="264"/>
      <c r="C191" s="266"/>
      <c r="D191" s="260"/>
      <c r="E191" s="21">
        <f t="shared" si="57"/>
        <v>12564.01</v>
      </c>
      <c r="F191" s="22">
        <f t="shared" si="57"/>
        <v>4332.09</v>
      </c>
      <c r="G191" s="22">
        <f t="shared" si="57"/>
        <v>26018.560000000001</v>
      </c>
      <c r="H191" s="22">
        <f t="shared" si="57"/>
        <v>378</v>
      </c>
      <c r="I191" s="22">
        <f t="shared" si="57"/>
        <v>0</v>
      </c>
      <c r="J191" s="24">
        <f t="shared" ref="J191:J229" si="59">SUM(E191:I191)</f>
        <v>43292.66</v>
      </c>
      <c r="K191" s="53">
        <f>K193+K195+K197+K199++K213+K215+K217+K227+K229</f>
        <v>697.12</v>
      </c>
      <c r="L191" s="22">
        <f>L193+L195+L197+L199++L213+L215+L217+L227+L229</f>
        <v>0</v>
      </c>
      <c r="M191" s="24">
        <f t="shared" si="58"/>
        <v>697.12</v>
      </c>
      <c r="N191" s="53">
        <f>N193+N195+N197+N199++N213+N215+N217+N227+N229</f>
        <v>0</v>
      </c>
      <c r="O191" s="22">
        <f>O193+O195+O197+O199++O213+O215+O217+O227+O229</f>
        <v>16555.98</v>
      </c>
      <c r="P191" s="24">
        <f t="shared" ref="P191:P229" si="60">SUM(N191:O191)</f>
        <v>16555.98</v>
      </c>
      <c r="Q191" s="25">
        <f t="shared" ref="Q191:Q229" si="61">P191+M191+J191</f>
        <v>60545.760000000002</v>
      </c>
    </row>
    <row r="192" spans="1:17" x14ac:dyDescent="0.3">
      <c r="A192" s="269" t="s">
        <v>142</v>
      </c>
      <c r="B192" s="250"/>
      <c r="C192" s="252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68980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68980</v>
      </c>
    </row>
    <row r="193" spans="1:17" x14ac:dyDescent="0.3">
      <c r="A193" s="248"/>
      <c r="B193" s="255"/>
      <c r="C193" s="257"/>
      <c r="D193" s="36"/>
      <c r="E193" s="42">
        <v>5355.22</v>
      </c>
      <c r="F193" s="43">
        <v>1809.24</v>
      </c>
      <c r="G193" s="43">
        <v>1071.4100000000001</v>
      </c>
      <c r="H193" s="43">
        <v>0</v>
      </c>
      <c r="I193" s="43"/>
      <c r="J193" s="34">
        <f t="shared" si="59"/>
        <v>8235.8700000000008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8235.8700000000008</v>
      </c>
    </row>
    <row r="194" spans="1:17" x14ac:dyDescent="0.3">
      <c r="A194" s="253" t="s">
        <v>143</v>
      </c>
      <c r="B194" s="255"/>
      <c r="C194" s="257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59"/>
        <v>2150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2150</v>
      </c>
    </row>
    <row r="195" spans="1:17" x14ac:dyDescent="0.3">
      <c r="A195" s="253"/>
      <c r="B195" s="255"/>
      <c r="C195" s="257"/>
      <c r="D195" s="36"/>
      <c r="E195" s="42"/>
      <c r="F195" s="43"/>
      <c r="G195" s="43">
        <v>37</v>
      </c>
      <c r="H195" s="43"/>
      <c r="I195" s="43"/>
      <c r="J195" s="34">
        <f t="shared" si="59"/>
        <v>37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37</v>
      </c>
    </row>
    <row r="196" spans="1:17" x14ac:dyDescent="0.3">
      <c r="A196" s="253" t="s">
        <v>146</v>
      </c>
      <c r="B196" s="255"/>
      <c r="C196" s="257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59"/>
        <v>15500</v>
      </c>
      <c r="K196" s="44">
        <v>2000</v>
      </c>
      <c r="L196" s="38">
        <v>0</v>
      </c>
      <c r="M196" s="40">
        <f t="shared" si="58"/>
        <v>2000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17500</v>
      </c>
    </row>
    <row r="197" spans="1:17" x14ac:dyDescent="0.3">
      <c r="A197" s="253"/>
      <c r="B197" s="255"/>
      <c r="C197" s="257"/>
      <c r="D197" s="36"/>
      <c r="E197" s="42"/>
      <c r="F197" s="43"/>
      <c r="G197" s="43">
        <v>899.42</v>
      </c>
      <c r="H197" s="43"/>
      <c r="I197" s="43"/>
      <c r="J197" s="34">
        <f t="shared" si="59"/>
        <v>899.42</v>
      </c>
      <c r="K197" s="55">
        <v>0</v>
      </c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899.42</v>
      </c>
    </row>
    <row r="198" spans="1:17" x14ac:dyDescent="0.3">
      <c r="A198" s="253" t="s">
        <v>148</v>
      </c>
      <c r="B198" s="255"/>
      <c r="C198" s="257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9760</v>
      </c>
      <c r="H198" s="38">
        <f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17" x14ac:dyDescent="0.3">
      <c r="A199" s="253"/>
      <c r="B199" s="255"/>
      <c r="C199" s="257"/>
      <c r="D199" s="36"/>
      <c r="E199" s="42">
        <f t="shared" si="62"/>
        <v>0</v>
      </c>
      <c r="F199" s="57">
        <f t="shared" si="62"/>
        <v>0</v>
      </c>
      <c r="G199" s="57">
        <f t="shared" si="62"/>
        <v>1442.22</v>
      </c>
      <c r="H199" s="57">
        <f t="shared" si="62"/>
        <v>378</v>
      </c>
      <c r="I199" s="57">
        <f t="shared" si="62"/>
        <v>0</v>
      </c>
      <c r="J199" s="34">
        <f t="shared" si="59"/>
        <v>1820.22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16555.98</v>
      </c>
      <c r="P199" s="34">
        <f t="shared" si="60"/>
        <v>16555.98</v>
      </c>
      <c r="Q199" s="35">
        <f t="shared" si="61"/>
        <v>18376.2</v>
      </c>
    </row>
    <row r="200" spans="1:17" x14ac:dyDescent="0.3">
      <c r="A200" s="253"/>
      <c r="B200" s="255" t="s">
        <v>266</v>
      </c>
      <c r="C200" s="257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59"/>
        <v>1500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11500</v>
      </c>
    </row>
    <row r="201" spans="1:17" x14ac:dyDescent="0.3">
      <c r="A201" s="253"/>
      <c r="B201" s="255"/>
      <c r="C201" s="257"/>
      <c r="D201" s="36"/>
      <c r="E201" s="42"/>
      <c r="F201" s="43"/>
      <c r="G201" s="43">
        <v>205.03</v>
      </c>
      <c r="H201" s="43"/>
      <c r="I201" s="43"/>
      <c r="J201" s="34">
        <f t="shared" si="59"/>
        <v>205.03</v>
      </c>
      <c r="K201" s="55"/>
      <c r="L201" s="43"/>
      <c r="M201" s="34">
        <f t="shared" si="58"/>
        <v>0</v>
      </c>
      <c r="N201" s="55"/>
      <c r="O201" s="43">
        <v>0</v>
      </c>
      <c r="P201" s="34">
        <f t="shared" si="60"/>
        <v>0</v>
      </c>
      <c r="Q201" s="35">
        <f t="shared" si="61"/>
        <v>205.03</v>
      </c>
    </row>
    <row r="202" spans="1:17" ht="12.75" customHeight="1" x14ac:dyDescent="0.3">
      <c r="A202" s="253"/>
      <c r="B202" s="255" t="s">
        <v>266</v>
      </c>
      <c r="C202" s="257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59"/>
        <v>2300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13544</v>
      </c>
    </row>
    <row r="203" spans="1:17" x14ac:dyDescent="0.3">
      <c r="A203" s="253"/>
      <c r="B203" s="255"/>
      <c r="C203" s="257"/>
      <c r="D203" s="36"/>
      <c r="E203" s="42"/>
      <c r="F203" s="43"/>
      <c r="G203" s="43">
        <v>348.43</v>
      </c>
      <c r="H203" s="43"/>
      <c r="I203" s="43"/>
      <c r="J203" s="34">
        <f t="shared" si="59"/>
        <v>348.43</v>
      </c>
      <c r="K203" s="55"/>
      <c r="L203" s="43"/>
      <c r="M203" s="34">
        <f t="shared" si="58"/>
        <v>0</v>
      </c>
      <c r="N203" s="55"/>
      <c r="O203" s="43">
        <v>0</v>
      </c>
      <c r="P203" s="34">
        <f t="shared" si="60"/>
        <v>0</v>
      </c>
      <c r="Q203" s="35">
        <f t="shared" si="61"/>
        <v>348.43</v>
      </c>
    </row>
    <row r="204" spans="1:17" ht="12.75" customHeight="1" x14ac:dyDescent="0.3">
      <c r="A204" s="253"/>
      <c r="B204" s="255" t="s">
        <v>266</v>
      </c>
      <c r="C204" s="257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59"/>
        <v>1800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55176</v>
      </c>
    </row>
    <row r="205" spans="1:17" x14ac:dyDescent="0.3">
      <c r="A205" s="253"/>
      <c r="B205" s="255"/>
      <c r="C205" s="257"/>
      <c r="D205" s="36"/>
      <c r="E205" s="42"/>
      <c r="F205" s="43"/>
      <c r="G205" s="43">
        <v>177.98</v>
      </c>
      <c r="H205" s="43"/>
      <c r="I205" s="43"/>
      <c r="J205" s="34">
        <f t="shared" si="59"/>
        <v>177.98</v>
      </c>
      <c r="K205" s="55"/>
      <c r="L205" s="43"/>
      <c r="M205" s="34">
        <f t="shared" si="58"/>
        <v>0</v>
      </c>
      <c r="N205" s="55"/>
      <c r="O205" s="43">
        <v>8895.98</v>
      </c>
      <c r="P205" s="34">
        <f t="shared" si="60"/>
        <v>8895.98</v>
      </c>
      <c r="Q205" s="35">
        <f t="shared" si="61"/>
        <v>9073.9599999999991</v>
      </c>
    </row>
    <row r="206" spans="1:17" x14ac:dyDescent="0.3">
      <c r="A206" s="253"/>
      <c r="B206" s="255" t="s">
        <v>266</v>
      </c>
      <c r="C206" s="257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59"/>
        <v>1300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17380</v>
      </c>
    </row>
    <row r="207" spans="1:17" x14ac:dyDescent="0.3">
      <c r="A207" s="253"/>
      <c r="B207" s="255"/>
      <c r="C207" s="257"/>
      <c r="D207" s="36"/>
      <c r="E207" s="42"/>
      <c r="F207" s="43"/>
      <c r="G207" s="43">
        <v>287.31</v>
      </c>
      <c r="H207" s="43"/>
      <c r="I207" s="43"/>
      <c r="J207" s="34">
        <f t="shared" si="59"/>
        <v>287.31</v>
      </c>
      <c r="K207" s="55"/>
      <c r="L207" s="43"/>
      <c r="M207" s="34">
        <f t="shared" si="58"/>
        <v>0</v>
      </c>
      <c r="N207" s="55"/>
      <c r="O207" s="43">
        <v>2680</v>
      </c>
      <c r="P207" s="34">
        <f t="shared" si="60"/>
        <v>2680</v>
      </c>
      <c r="Q207" s="35">
        <f t="shared" si="61"/>
        <v>2967.31</v>
      </c>
    </row>
    <row r="208" spans="1:17" x14ac:dyDescent="0.3">
      <c r="A208" s="253"/>
      <c r="B208" s="255" t="s">
        <v>266</v>
      </c>
      <c r="C208" s="257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3"/>
      <c r="B209" s="255"/>
      <c r="C209" s="257"/>
      <c r="D209" s="36"/>
      <c r="E209" s="42"/>
      <c r="F209" s="43"/>
      <c r="G209" s="43">
        <v>279.52</v>
      </c>
      <c r="H209" s="43"/>
      <c r="I209" s="43"/>
      <c r="J209" s="34">
        <f>SUM(E209:I209)</f>
        <v>279.52</v>
      </c>
      <c r="K209" s="55"/>
      <c r="L209" s="43"/>
      <c r="M209" s="34">
        <f>SUM(K209:L209)</f>
        <v>0</v>
      </c>
      <c r="N209" s="55"/>
      <c r="O209" s="43">
        <v>4980</v>
      </c>
      <c r="P209" s="34">
        <f>SUM(N209:O209)</f>
        <v>4980</v>
      </c>
      <c r="Q209" s="35">
        <f t="shared" si="61"/>
        <v>5259.52</v>
      </c>
    </row>
    <row r="210" spans="1:17" x14ac:dyDescent="0.3">
      <c r="A210" s="253"/>
      <c r="B210" s="255" t="s">
        <v>266</v>
      </c>
      <c r="C210" s="257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59"/>
        <v>7460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7460</v>
      </c>
    </row>
    <row r="211" spans="1:17" x14ac:dyDescent="0.3">
      <c r="A211" s="253"/>
      <c r="B211" s="255"/>
      <c r="C211" s="257"/>
      <c r="D211" s="36"/>
      <c r="E211" s="42"/>
      <c r="F211" s="43"/>
      <c r="G211" s="43">
        <v>143.94999999999999</v>
      </c>
      <c r="H211" s="43">
        <v>378</v>
      </c>
      <c r="I211" s="43"/>
      <c r="J211" s="34">
        <f t="shared" si="59"/>
        <v>521.95000000000005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521.95000000000005</v>
      </c>
    </row>
    <row r="212" spans="1:17" x14ac:dyDescent="0.3">
      <c r="A212" s="253" t="s">
        <v>150</v>
      </c>
      <c r="B212" s="255"/>
      <c r="C212" s="257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59"/>
        <v>115000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115000</v>
      </c>
    </row>
    <row r="213" spans="1:17" x14ac:dyDescent="0.3">
      <c r="A213" s="253"/>
      <c r="B213" s="255"/>
      <c r="C213" s="257"/>
      <c r="D213" s="36"/>
      <c r="E213" s="42"/>
      <c r="F213" s="43"/>
      <c r="G213" s="43">
        <v>6029.2</v>
      </c>
      <c r="H213" s="43"/>
      <c r="I213" s="43"/>
      <c r="J213" s="34">
        <f t="shared" si="59"/>
        <v>6029.2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6029.2</v>
      </c>
    </row>
    <row r="214" spans="1:17" x14ac:dyDescent="0.3">
      <c r="A214" s="253" t="s">
        <v>152</v>
      </c>
      <c r="B214" s="255"/>
      <c r="C214" s="257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59"/>
        <v>1500</v>
      </c>
      <c r="K214" s="44">
        <v>2500</v>
      </c>
      <c r="L214" s="38">
        <v>0</v>
      </c>
      <c r="M214" s="40">
        <f t="shared" si="58"/>
        <v>2500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4000</v>
      </c>
    </row>
    <row r="215" spans="1:17" x14ac:dyDescent="0.3">
      <c r="A215" s="253"/>
      <c r="B215" s="255"/>
      <c r="C215" s="257"/>
      <c r="D215" s="36"/>
      <c r="E215" s="42"/>
      <c r="F215" s="43"/>
      <c r="G215" s="43">
        <v>0</v>
      </c>
      <c r="H215" s="43"/>
      <c r="I215" s="43"/>
      <c r="J215" s="34">
        <f t="shared" si="59"/>
        <v>0</v>
      </c>
      <c r="K215" s="55">
        <v>0</v>
      </c>
      <c r="L215" s="43"/>
      <c r="M215" s="34">
        <f t="shared" si="58"/>
        <v>0</v>
      </c>
      <c r="N215" s="55"/>
      <c r="O215" s="43"/>
      <c r="P215" s="34">
        <f t="shared" si="60"/>
        <v>0</v>
      </c>
      <c r="Q215" s="35">
        <f t="shared" si="61"/>
        <v>0</v>
      </c>
    </row>
    <row r="216" spans="1:17" x14ac:dyDescent="0.3">
      <c r="A216" s="253" t="s">
        <v>154</v>
      </c>
      <c r="B216" s="255"/>
      <c r="C216" s="257" t="s">
        <v>155</v>
      </c>
      <c r="D216" s="268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79500</v>
      </c>
      <c r="H216" s="38">
        <f>H218+H220+H222+H224</f>
        <v>0</v>
      </c>
      <c r="I216" s="38">
        <f>I218+I220+I222+I224</f>
        <v>0</v>
      </c>
      <c r="J216" s="29">
        <f t="shared" si="59"/>
        <v>79500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79500</v>
      </c>
    </row>
    <row r="217" spans="1:17" x14ac:dyDescent="0.3">
      <c r="A217" s="253"/>
      <c r="B217" s="255"/>
      <c r="C217" s="257"/>
      <c r="D217" s="268"/>
      <c r="E217" s="31">
        <f t="shared" si="63"/>
        <v>0</v>
      </c>
      <c r="F217" s="32">
        <f t="shared" si="63"/>
        <v>0</v>
      </c>
      <c r="G217" s="32">
        <f t="shared" si="63"/>
        <v>12316.7</v>
      </c>
      <c r="H217" s="32">
        <f t="shared" si="63"/>
        <v>0</v>
      </c>
      <c r="I217" s="32">
        <f t="shared" si="63"/>
        <v>0</v>
      </c>
      <c r="J217" s="34">
        <f t="shared" si="59"/>
        <v>12316.7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12316.7</v>
      </c>
    </row>
    <row r="218" spans="1:17" x14ac:dyDescent="0.3">
      <c r="A218" s="253"/>
      <c r="B218" s="255" t="s">
        <v>156</v>
      </c>
      <c r="C218" s="257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55000</v>
      </c>
    </row>
    <row r="219" spans="1:17" x14ac:dyDescent="0.3">
      <c r="A219" s="253"/>
      <c r="B219" s="255"/>
      <c r="C219" s="257"/>
      <c r="D219" s="36"/>
      <c r="E219" s="42"/>
      <c r="F219" s="43"/>
      <c r="G219" s="43">
        <v>4570</v>
      </c>
      <c r="H219" s="43"/>
      <c r="I219" s="43"/>
      <c r="J219" s="34">
        <f t="shared" si="59"/>
        <v>4570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4570</v>
      </c>
    </row>
    <row r="220" spans="1:17" x14ac:dyDescent="0.3">
      <c r="A220" s="253"/>
      <c r="B220" s="255" t="s">
        <v>156</v>
      </c>
      <c r="C220" s="257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2500</v>
      </c>
    </row>
    <row r="221" spans="1:17" x14ac:dyDescent="0.3">
      <c r="A221" s="253"/>
      <c r="B221" s="255"/>
      <c r="C221" s="257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1188</v>
      </c>
    </row>
    <row r="222" spans="1:17" x14ac:dyDescent="0.3">
      <c r="A222" s="253"/>
      <c r="B222" s="255" t="s">
        <v>156</v>
      </c>
      <c r="C222" s="257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59"/>
        <v>12500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12500</v>
      </c>
    </row>
    <row r="223" spans="1:17" x14ac:dyDescent="0.3">
      <c r="A223" s="253"/>
      <c r="B223" s="255"/>
      <c r="C223" s="257"/>
      <c r="D223" s="36"/>
      <c r="E223" s="31"/>
      <c r="F223" s="43"/>
      <c r="G223" s="43">
        <v>3034.17</v>
      </c>
      <c r="H223" s="43"/>
      <c r="I223" s="43"/>
      <c r="J223" s="34">
        <f t="shared" si="59"/>
        <v>3034.17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3034.17</v>
      </c>
    </row>
    <row r="224" spans="1:17" x14ac:dyDescent="0.3">
      <c r="A224" s="253"/>
      <c r="B224" s="255" t="s">
        <v>156</v>
      </c>
      <c r="C224" s="257" t="s">
        <v>269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59"/>
        <v>9500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9500</v>
      </c>
    </row>
    <row r="225" spans="1:17" x14ac:dyDescent="0.3">
      <c r="A225" s="253"/>
      <c r="B225" s="255"/>
      <c r="C225" s="257"/>
      <c r="D225" s="36"/>
      <c r="E225" s="31"/>
      <c r="F225" s="43"/>
      <c r="G225" s="43">
        <v>3524.53</v>
      </c>
      <c r="H225" s="43"/>
      <c r="I225" s="43"/>
      <c r="J225" s="34">
        <f t="shared" si="59"/>
        <v>3524.53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3524.53</v>
      </c>
    </row>
    <row r="226" spans="1:17" x14ac:dyDescent="0.3">
      <c r="A226" s="253" t="s">
        <v>157</v>
      </c>
      <c r="B226" s="255"/>
      <c r="C226" s="257" t="s">
        <v>270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59"/>
        <v>81260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81260</v>
      </c>
    </row>
    <row r="227" spans="1:17" x14ac:dyDescent="0.3">
      <c r="A227" s="253"/>
      <c r="B227" s="255"/>
      <c r="C227" s="257"/>
      <c r="D227" s="36"/>
      <c r="E227" s="42">
        <v>7208.79</v>
      </c>
      <c r="F227" s="43">
        <v>2522.85</v>
      </c>
      <c r="G227" s="43">
        <v>4222.6099999999997</v>
      </c>
      <c r="H227" s="43">
        <v>0</v>
      </c>
      <c r="I227" s="43"/>
      <c r="J227" s="34">
        <f t="shared" si="59"/>
        <v>13954.25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13954.25</v>
      </c>
    </row>
    <row r="228" spans="1:17" x14ac:dyDescent="0.3">
      <c r="A228" s="253" t="s">
        <v>158</v>
      </c>
      <c r="B228" s="255"/>
      <c r="C228" s="257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416892</v>
      </c>
      <c r="L228" s="38">
        <v>0</v>
      </c>
      <c r="M228" s="40">
        <f t="shared" si="64"/>
        <v>416892</v>
      </c>
      <c r="N228" s="44">
        <v>0</v>
      </c>
      <c r="O228" s="38">
        <v>0</v>
      </c>
      <c r="P228" s="40">
        <f t="shared" si="60"/>
        <v>0</v>
      </c>
      <c r="Q228" s="41">
        <f t="shared" si="61"/>
        <v>418892</v>
      </c>
    </row>
    <row r="229" spans="1:17" ht="14.4" thickBot="1" x14ac:dyDescent="0.35">
      <c r="A229" s="254"/>
      <c r="B229" s="256"/>
      <c r="C229" s="258"/>
      <c r="D229" s="50"/>
      <c r="E229" s="51"/>
      <c r="F229" s="45"/>
      <c r="G229" s="45">
        <v>0</v>
      </c>
      <c r="H229" s="45"/>
      <c r="I229" s="45"/>
      <c r="J229" s="24">
        <f t="shared" si="59"/>
        <v>0</v>
      </c>
      <c r="K229" s="56">
        <v>697.12</v>
      </c>
      <c r="L229" s="45"/>
      <c r="M229" s="24">
        <f t="shared" si="64"/>
        <v>697.12</v>
      </c>
      <c r="N229" s="56"/>
      <c r="O229" s="45"/>
      <c r="P229" s="24">
        <f t="shared" si="60"/>
        <v>0</v>
      </c>
      <c r="Q229" s="25">
        <f t="shared" si="61"/>
        <v>697.12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1" t="s">
        <v>160</v>
      </c>
      <c r="B231" s="262"/>
      <c r="C231" s="265" t="s">
        <v>161</v>
      </c>
      <c r="D231" s="259"/>
      <c r="E231" s="16">
        <f t="shared" ref="E231:H232" si="65">E233+E235+E237+E239+E241+E243+E245+E247+E249+E251+E253</f>
        <v>129422</v>
      </c>
      <c r="F231" s="17">
        <f t="shared" si="65"/>
        <v>46728</v>
      </c>
      <c r="G231" s="17">
        <f t="shared" si="65"/>
        <v>46417</v>
      </c>
      <c r="H231" s="17">
        <f>H233+H235+H237+H239+H241+H243+H245+H247+H249+H251+H253</f>
        <v>10888</v>
      </c>
      <c r="I231" s="17">
        <f>I233+I235+I237+I239+I241+I243+I245+I247+I249+I251+I253</f>
        <v>0</v>
      </c>
      <c r="J231" s="19">
        <f t="shared" ref="J231:J254" si="66">SUM(E231:I231)</f>
        <v>233455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233455</v>
      </c>
    </row>
    <row r="232" spans="1:17" ht="14.4" thickBot="1" x14ac:dyDescent="0.35">
      <c r="A232" s="263"/>
      <c r="B232" s="264"/>
      <c r="C232" s="266"/>
      <c r="D232" s="260"/>
      <c r="E232" s="21">
        <f t="shared" si="65"/>
        <v>18351.189999999999</v>
      </c>
      <c r="F232" s="22">
        <f t="shared" si="65"/>
        <v>6518.4</v>
      </c>
      <c r="G232" s="22">
        <f t="shared" si="65"/>
        <v>6710.2500000000009</v>
      </c>
      <c r="H232" s="22">
        <f t="shared" si="65"/>
        <v>974.3900000000001</v>
      </c>
      <c r="I232" s="22">
        <f>I234+I236+I238+I240+I242+I244+I246+I248+I250+I252+I254</f>
        <v>0</v>
      </c>
      <c r="J232" s="24">
        <f t="shared" si="66"/>
        <v>32554.229999999996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32554.229999999996</v>
      </c>
    </row>
    <row r="233" spans="1:17" x14ac:dyDescent="0.3">
      <c r="A233" s="248" t="s">
        <v>162</v>
      </c>
      <c r="B233" s="250"/>
      <c r="C233" s="252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7" x14ac:dyDescent="0.3">
      <c r="A234" s="253"/>
      <c r="B234" s="255"/>
      <c r="C234" s="257"/>
      <c r="D234" s="36"/>
      <c r="E234" s="42"/>
      <c r="F234" s="43"/>
      <c r="G234" s="43"/>
      <c r="H234" s="43">
        <v>0</v>
      </c>
      <c r="I234" s="43"/>
      <c r="J234" s="34">
        <f t="shared" si="66"/>
        <v>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0</v>
      </c>
    </row>
    <row r="235" spans="1:17" x14ac:dyDescent="0.3">
      <c r="A235" s="253" t="s">
        <v>165</v>
      </c>
      <c r="B235" s="255"/>
      <c r="C235" s="257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7" x14ac:dyDescent="0.3">
      <c r="A236" s="253"/>
      <c r="B236" s="255"/>
      <c r="C236" s="257"/>
      <c r="D236" s="36"/>
      <c r="E236" s="42"/>
      <c r="F236" s="43"/>
      <c r="G236" s="43"/>
      <c r="H236" s="43">
        <v>360</v>
      </c>
      <c r="I236" s="43"/>
      <c r="J236" s="34">
        <f t="shared" si="66"/>
        <v>360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360</v>
      </c>
    </row>
    <row r="237" spans="1:17" x14ac:dyDescent="0.3">
      <c r="A237" s="253" t="s">
        <v>168</v>
      </c>
      <c r="B237" s="255"/>
      <c r="C237" s="257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7" x14ac:dyDescent="0.3">
      <c r="A238" s="253"/>
      <c r="B238" s="255"/>
      <c r="C238" s="257"/>
      <c r="D238" s="36"/>
      <c r="E238" s="42"/>
      <c r="F238" s="43"/>
      <c r="G238" s="43">
        <v>0</v>
      </c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7" x14ac:dyDescent="0.3">
      <c r="A239" s="253" t="s">
        <v>170</v>
      </c>
      <c r="B239" s="255"/>
      <c r="C239" s="257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6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29234</v>
      </c>
    </row>
    <row r="240" spans="1:17" x14ac:dyDescent="0.3">
      <c r="A240" s="253"/>
      <c r="B240" s="255"/>
      <c r="C240" s="257"/>
      <c r="D240" s="36"/>
      <c r="E240" s="42">
        <v>3035.56</v>
      </c>
      <c r="F240" s="43">
        <v>1063.23</v>
      </c>
      <c r="G240" s="43">
        <v>216.44</v>
      </c>
      <c r="H240" s="43">
        <v>0</v>
      </c>
      <c r="I240" s="43"/>
      <c r="J240" s="34">
        <f t="shared" si="66"/>
        <v>4315.2299999999996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4315.2299999999996</v>
      </c>
    </row>
    <row r="241" spans="1:17" x14ac:dyDescent="0.3">
      <c r="A241" s="253" t="s">
        <v>170</v>
      </c>
      <c r="B241" s="255"/>
      <c r="C241" s="257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6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170006</v>
      </c>
    </row>
    <row r="242" spans="1:17" x14ac:dyDescent="0.3">
      <c r="A242" s="253"/>
      <c r="B242" s="255"/>
      <c r="C242" s="257"/>
      <c r="D242" s="36"/>
      <c r="E242" s="42">
        <v>15315.63</v>
      </c>
      <c r="F242" s="43">
        <v>5455.17</v>
      </c>
      <c r="G242" s="43">
        <v>3193</v>
      </c>
      <c r="H242" s="43">
        <v>69.349999999999994</v>
      </c>
      <c r="I242" s="43"/>
      <c r="J242" s="34">
        <f t="shared" si="66"/>
        <v>24033.149999999998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24033.149999999998</v>
      </c>
    </row>
    <row r="243" spans="1:17" x14ac:dyDescent="0.3">
      <c r="A243" s="253" t="s">
        <v>174</v>
      </c>
      <c r="B243" s="255"/>
      <c r="C243" s="257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6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13000</v>
      </c>
    </row>
    <row r="244" spans="1:17" x14ac:dyDescent="0.3">
      <c r="A244" s="253"/>
      <c r="B244" s="255"/>
      <c r="C244" s="257"/>
      <c r="D244" s="36"/>
      <c r="E244" s="42"/>
      <c r="F244" s="43"/>
      <c r="G244" s="43">
        <v>2448.42</v>
      </c>
      <c r="H244" s="43"/>
      <c r="I244" s="43"/>
      <c r="J244" s="34">
        <f t="shared" si="66"/>
        <v>2448.42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2448.42</v>
      </c>
    </row>
    <row r="245" spans="1:17" x14ac:dyDescent="0.3">
      <c r="A245" s="253" t="s">
        <v>176</v>
      </c>
      <c r="B245" s="255"/>
      <c r="C245" s="257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7" x14ac:dyDescent="0.3">
      <c r="A246" s="253"/>
      <c r="B246" s="255"/>
      <c r="C246" s="257"/>
      <c r="D246" s="36"/>
      <c r="E246" s="42"/>
      <c r="F246" s="43"/>
      <c r="G246" s="43">
        <v>852.39</v>
      </c>
      <c r="H246" s="43"/>
      <c r="I246" s="43"/>
      <c r="J246" s="34">
        <f t="shared" si="66"/>
        <v>852.39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852.39</v>
      </c>
    </row>
    <row r="247" spans="1:17" x14ac:dyDescent="0.3">
      <c r="A247" s="253" t="s">
        <v>179</v>
      </c>
      <c r="B247" s="255"/>
      <c r="C247" s="257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7" x14ac:dyDescent="0.3">
      <c r="A248" s="253"/>
      <c r="B248" s="255"/>
      <c r="C248" s="257"/>
      <c r="D248" s="36"/>
      <c r="E248" s="42"/>
      <c r="F248" s="43"/>
      <c r="G248" s="43"/>
      <c r="H248" s="43">
        <v>47.04</v>
      </c>
      <c r="I248" s="43"/>
      <c r="J248" s="34">
        <f t="shared" si="66"/>
        <v>47.04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47.04</v>
      </c>
    </row>
    <row r="249" spans="1:17" x14ac:dyDescent="0.3">
      <c r="A249" s="253" t="s">
        <v>181</v>
      </c>
      <c r="B249" s="255"/>
      <c r="C249" s="257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7" x14ac:dyDescent="0.3">
      <c r="A250" s="253"/>
      <c r="B250" s="255"/>
      <c r="C250" s="257"/>
      <c r="D250" s="36"/>
      <c r="E250" s="42"/>
      <c r="F250" s="43"/>
      <c r="G250" s="43"/>
      <c r="H250" s="43">
        <v>0</v>
      </c>
      <c r="I250" s="43"/>
      <c r="J250" s="34">
        <f t="shared" si="66"/>
        <v>0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0</v>
      </c>
    </row>
    <row r="251" spans="1:17" x14ac:dyDescent="0.3">
      <c r="A251" s="253" t="s">
        <v>183</v>
      </c>
      <c r="B251" s="255"/>
      <c r="C251" s="257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6640</v>
      </c>
    </row>
    <row r="252" spans="1:17" x14ac:dyDescent="0.3">
      <c r="A252" s="253"/>
      <c r="B252" s="255"/>
      <c r="C252" s="257"/>
      <c r="D252" s="36"/>
      <c r="E252" s="42"/>
      <c r="F252" s="43"/>
      <c r="G252" s="43"/>
      <c r="H252" s="43">
        <v>498</v>
      </c>
      <c r="I252" s="43"/>
      <c r="J252" s="34">
        <f>SUM(E252:I252)</f>
        <v>498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498</v>
      </c>
    </row>
    <row r="253" spans="1:17" x14ac:dyDescent="0.3">
      <c r="A253" s="253" t="s">
        <v>307</v>
      </c>
      <c r="B253" s="255"/>
      <c r="C253" s="257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6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3000</v>
      </c>
    </row>
    <row r="254" spans="1:17" ht="14.4" thickBot="1" x14ac:dyDescent="0.35">
      <c r="A254" s="254"/>
      <c r="B254" s="256"/>
      <c r="C254" s="258"/>
      <c r="D254" s="50"/>
      <c r="E254" s="51"/>
      <c r="F254" s="45"/>
      <c r="G254" s="45">
        <v>0</v>
      </c>
      <c r="H254" s="45"/>
      <c r="I254" s="45"/>
      <c r="J254" s="24">
        <f t="shared" si="66"/>
        <v>0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1" t="s">
        <v>186</v>
      </c>
      <c r="B256" s="262"/>
      <c r="C256" s="265" t="s">
        <v>187</v>
      </c>
      <c r="D256" s="259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66625</v>
      </c>
      <c r="H256" s="17">
        <f t="shared" si="71"/>
        <v>0</v>
      </c>
      <c r="I256" s="17">
        <f>I258+I260+I262+I264+I266+I268+I270+I272+I274</f>
        <v>13561</v>
      </c>
      <c r="J256" s="19">
        <f>SUM(E256:I256)</f>
        <v>80186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176570</v>
      </c>
    </row>
    <row r="257" spans="1:17" ht="14.4" thickBot="1" x14ac:dyDescent="0.35">
      <c r="A257" s="263"/>
      <c r="B257" s="264"/>
      <c r="C257" s="266"/>
      <c r="D257" s="260"/>
      <c r="E257" s="21">
        <f t="shared" si="71"/>
        <v>0</v>
      </c>
      <c r="F257" s="22">
        <f t="shared" si="71"/>
        <v>0</v>
      </c>
      <c r="G257" s="22">
        <f t="shared" si="71"/>
        <v>10187.530000000001</v>
      </c>
      <c r="H257" s="22">
        <f t="shared" si="71"/>
        <v>0</v>
      </c>
      <c r="I257" s="22">
        <f t="shared" si="71"/>
        <v>2300.9899999999998</v>
      </c>
      <c r="J257" s="24">
        <f t="shared" ref="J257:J275" si="72">SUM(E257:I257)</f>
        <v>12488.52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73">SUM(K257:L257)</f>
        <v>0</v>
      </c>
      <c r="N257" s="53">
        <f>N259+N261+N263+N265+N267+N269+N271+N273+N275</f>
        <v>0</v>
      </c>
      <c r="O257" s="22">
        <f>O259+O261+O263+O265+O267+O269+O271+O273+O275</f>
        <v>12662.61</v>
      </c>
      <c r="P257" s="24">
        <f t="shared" ref="P257:P275" si="74">SUM(N257:O257)</f>
        <v>12662.61</v>
      </c>
      <c r="Q257" s="25">
        <f t="shared" ref="Q257:Q275" si="75">P257+M257+J257</f>
        <v>25151.13</v>
      </c>
    </row>
    <row r="258" spans="1:17" hidden="1" x14ac:dyDescent="0.3">
      <c r="A258" s="248" t="s">
        <v>188</v>
      </c>
      <c r="B258" s="250"/>
      <c r="C258" s="252" t="s">
        <v>189</v>
      </c>
      <c r="D258" s="26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idden="1" x14ac:dyDescent="0.3">
      <c r="A259" s="253"/>
      <c r="B259" s="255"/>
      <c r="C259" s="257"/>
      <c r="D259" s="268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3" t="s">
        <v>190</v>
      </c>
      <c r="B260" s="255"/>
      <c r="C260" s="257" t="s">
        <v>191</v>
      </c>
      <c r="D260" s="36" t="s">
        <v>26</v>
      </c>
      <c r="E260" s="37">
        <v>0</v>
      </c>
      <c r="F260" s="38">
        <v>0</v>
      </c>
      <c r="G260" s="38">
        <v>66425</v>
      </c>
      <c r="H260" s="38">
        <v>0</v>
      </c>
      <c r="I260" s="38">
        <v>0</v>
      </c>
      <c r="J260" s="29">
        <f t="shared" si="72"/>
        <v>66425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66425</v>
      </c>
    </row>
    <row r="261" spans="1:17" x14ac:dyDescent="0.3">
      <c r="A261" s="253"/>
      <c r="B261" s="255"/>
      <c r="C261" s="257"/>
      <c r="D261" s="36"/>
      <c r="E261" s="42"/>
      <c r="F261" s="43"/>
      <c r="G261" s="43">
        <v>10187.530000000001</v>
      </c>
      <c r="H261" s="43"/>
      <c r="I261" s="43"/>
      <c r="J261" s="34">
        <f t="shared" si="72"/>
        <v>10187.530000000001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10187.530000000001</v>
      </c>
    </row>
    <row r="262" spans="1:17" x14ac:dyDescent="0.3">
      <c r="A262" s="253" t="s">
        <v>192</v>
      </c>
      <c r="B262" s="255"/>
      <c r="C262" s="257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2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4"/>
        <v>35384</v>
      </c>
      <c r="Q262" s="41">
        <f t="shared" si="75"/>
        <v>36249</v>
      </c>
    </row>
    <row r="263" spans="1:17" x14ac:dyDescent="0.3">
      <c r="A263" s="253"/>
      <c r="B263" s="255"/>
      <c r="C263" s="257"/>
      <c r="D263" s="36"/>
      <c r="E263" s="42"/>
      <c r="F263" s="43"/>
      <c r="G263" s="43"/>
      <c r="H263" s="43"/>
      <c r="I263" s="43">
        <v>147.32</v>
      </c>
      <c r="J263" s="34">
        <f t="shared" si="72"/>
        <v>147.32</v>
      </c>
      <c r="K263" s="55"/>
      <c r="L263" s="43"/>
      <c r="M263" s="34">
        <f t="shared" si="73"/>
        <v>0</v>
      </c>
      <c r="N263" s="55"/>
      <c r="O263" s="43">
        <v>4700.26</v>
      </c>
      <c r="P263" s="34">
        <f t="shared" si="74"/>
        <v>4700.26</v>
      </c>
      <c r="Q263" s="35">
        <f t="shared" si="75"/>
        <v>4847.58</v>
      </c>
    </row>
    <row r="264" spans="1:17" x14ac:dyDescent="0.3">
      <c r="A264" s="253" t="s">
        <v>192</v>
      </c>
      <c r="B264" s="255"/>
      <c r="C264" s="257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5000</v>
      </c>
    </row>
    <row r="265" spans="1:17" x14ac:dyDescent="0.3">
      <c r="A265" s="253"/>
      <c r="B265" s="255"/>
      <c r="C265" s="257"/>
      <c r="D265" s="36"/>
      <c r="E265" s="42"/>
      <c r="F265" s="43"/>
      <c r="G265" s="43"/>
      <c r="H265" s="43"/>
      <c r="I265" s="43"/>
      <c r="J265" s="34">
        <f t="shared" si="72"/>
        <v>0</v>
      </c>
      <c r="K265" s="55">
        <v>0</v>
      </c>
      <c r="L265" s="43"/>
      <c r="M265" s="34">
        <f t="shared" si="73"/>
        <v>0</v>
      </c>
      <c r="N265" s="55"/>
      <c r="O265" s="43"/>
      <c r="P265" s="34">
        <f t="shared" si="74"/>
        <v>0</v>
      </c>
      <c r="Q265" s="35">
        <f t="shared" si="75"/>
        <v>0</v>
      </c>
    </row>
    <row r="266" spans="1:17" x14ac:dyDescent="0.3">
      <c r="A266" s="253" t="s">
        <v>193</v>
      </c>
      <c r="B266" s="255"/>
      <c r="C266" s="257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3"/>
      <c r="B267" s="255"/>
      <c r="C267" s="257"/>
      <c r="D267" s="36"/>
      <c r="E267" s="42"/>
      <c r="F267" s="43"/>
      <c r="G267" s="43">
        <v>0</v>
      </c>
      <c r="H267" s="43"/>
      <c r="I267" s="43"/>
      <c r="J267" s="34">
        <f t="shared" si="72"/>
        <v>0</v>
      </c>
      <c r="K267" s="55">
        <v>0</v>
      </c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x14ac:dyDescent="0.3">
      <c r="A268" s="253" t="s">
        <v>195</v>
      </c>
      <c r="B268" s="255"/>
      <c r="C268" s="257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2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4"/>
        <v>15085</v>
      </c>
      <c r="Q268" s="41">
        <f t="shared" si="75"/>
        <v>18596</v>
      </c>
    </row>
    <row r="269" spans="1:17" x14ac:dyDescent="0.3">
      <c r="A269" s="253"/>
      <c r="B269" s="255"/>
      <c r="C269" s="257"/>
      <c r="D269" s="36"/>
      <c r="E269" s="42"/>
      <c r="F269" s="43"/>
      <c r="G269" s="43"/>
      <c r="H269" s="43"/>
      <c r="I269" s="43">
        <v>596.71</v>
      </c>
      <c r="J269" s="34">
        <f t="shared" si="72"/>
        <v>596.71</v>
      </c>
      <c r="K269" s="55"/>
      <c r="L269" s="43"/>
      <c r="M269" s="34">
        <f t="shared" si="73"/>
        <v>0</v>
      </c>
      <c r="N269" s="55"/>
      <c r="O269" s="43">
        <v>2502.67</v>
      </c>
      <c r="P269" s="34">
        <f t="shared" si="74"/>
        <v>2502.67</v>
      </c>
      <c r="Q269" s="35">
        <f t="shared" si="75"/>
        <v>3099.38</v>
      </c>
    </row>
    <row r="270" spans="1:17" x14ac:dyDescent="0.3">
      <c r="A270" s="253" t="s">
        <v>195</v>
      </c>
      <c r="B270" s="255"/>
      <c r="C270" s="251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2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4"/>
        <v>16495</v>
      </c>
      <c r="Q270" s="41">
        <f t="shared" si="75"/>
        <v>20783</v>
      </c>
    </row>
    <row r="271" spans="1:17" x14ac:dyDescent="0.3">
      <c r="A271" s="253"/>
      <c r="B271" s="255"/>
      <c r="C271" s="252"/>
      <c r="D271" s="36"/>
      <c r="E271" s="42"/>
      <c r="F271" s="43"/>
      <c r="G271" s="43"/>
      <c r="H271" s="43"/>
      <c r="I271" s="43">
        <v>726.9</v>
      </c>
      <c r="J271" s="34">
        <f t="shared" si="72"/>
        <v>726.9</v>
      </c>
      <c r="K271" s="55"/>
      <c r="L271" s="43"/>
      <c r="M271" s="34">
        <f t="shared" si="73"/>
        <v>0</v>
      </c>
      <c r="N271" s="55"/>
      <c r="O271" s="43">
        <v>2736.9</v>
      </c>
      <c r="P271" s="34">
        <f t="shared" si="74"/>
        <v>2736.9</v>
      </c>
      <c r="Q271" s="35">
        <f t="shared" si="75"/>
        <v>3463.8</v>
      </c>
    </row>
    <row r="272" spans="1:17" ht="12.75" customHeight="1" x14ac:dyDescent="0.3">
      <c r="A272" s="253" t="s">
        <v>195</v>
      </c>
      <c r="B272" s="255"/>
      <c r="C272" s="251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2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4"/>
        <v>16420</v>
      </c>
      <c r="Q272" s="41">
        <f t="shared" si="75"/>
        <v>21317</v>
      </c>
    </row>
    <row r="273" spans="1:17" x14ac:dyDescent="0.3">
      <c r="A273" s="253"/>
      <c r="B273" s="255"/>
      <c r="C273" s="252"/>
      <c r="D273" s="36"/>
      <c r="E273" s="42"/>
      <c r="F273" s="43"/>
      <c r="G273" s="43"/>
      <c r="H273" s="43"/>
      <c r="I273" s="43">
        <v>830.06</v>
      </c>
      <c r="J273" s="34">
        <f t="shared" si="72"/>
        <v>830.06</v>
      </c>
      <c r="K273" s="55"/>
      <c r="L273" s="43"/>
      <c r="M273" s="34">
        <f t="shared" si="73"/>
        <v>0</v>
      </c>
      <c r="N273" s="55"/>
      <c r="O273" s="43">
        <v>2722.78</v>
      </c>
      <c r="P273" s="34">
        <f t="shared" si="74"/>
        <v>2722.78</v>
      </c>
      <c r="Q273" s="35">
        <f t="shared" si="75"/>
        <v>3552.84</v>
      </c>
    </row>
    <row r="274" spans="1:17" ht="13.8" hidden="1" customHeight="1" x14ac:dyDescent="0.3">
      <c r="A274" s="253" t="s">
        <v>195</v>
      </c>
      <c r="B274" s="255"/>
      <c r="C274" s="257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7" ht="14.4" hidden="1" customHeight="1" thickBot="1" x14ac:dyDescent="0.35">
      <c r="A275" s="254"/>
      <c r="B275" s="256"/>
      <c r="C275" s="258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1" t="s">
        <v>200</v>
      </c>
      <c r="B277" s="262"/>
      <c r="C277" s="265" t="s">
        <v>201</v>
      </c>
      <c r="D277" s="259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263"/>
      <c r="B278" s="264"/>
      <c r="C278" s="266"/>
      <c r="D278" s="260"/>
      <c r="E278" s="21">
        <f>E280+E282+E284+E286+E304+E306+E308+E330+E332+E334</f>
        <v>50561.74</v>
      </c>
      <c r="F278" s="22">
        <f>F280+F282+F284+F286+F304+F306+F308+F330+F332+F334</f>
        <v>17805.57</v>
      </c>
      <c r="G278" s="22">
        <f>G280+G282+G284+G286+G304+G306+G308+G332+G334</f>
        <v>20631.629999999997</v>
      </c>
      <c r="H278" s="22">
        <f>H280+H282+H284+H286+H304+H306+H308+H336+H332+H334</f>
        <v>10.91</v>
      </c>
      <c r="I278" s="22">
        <f>I280+I282+I284+I286+I304+I306+I308+I330+I332+I334</f>
        <v>0</v>
      </c>
      <c r="J278" s="24">
        <f>SUM(E278:I278)</f>
        <v>89009.85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89009.85</v>
      </c>
    </row>
    <row r="279" spans="1:17" x14ac:dyDescent="0.3">
      <c r="A279" s="248" t="s">
        <v>202</v>
      </c>
      <c r="B279" s="250"/>
      <c r="C279" s="252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488271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5" si="78">SUM(N279:O279)</f>
        <v>0</v>
      </c>
      <c r="Q279" s="64">
        <f t="shared" ref="Q279:Q336" si="79">P279+M279+J279</f>
        <v>488271</v>
      </c>
    </row>
    <row r="280" spans="1:17" x14ac:dyDescent="0.3">
      <c r="A280" s="253"/>
      <c r="B280" s="255"/>
      <c r="C280" s="257"/>
      <c r="D280" s="36"/>
      <c r="E280" s="42">
        <v>50561.74</v>
      </c>
      <c r="F280" s="43">
        <v>17805.57</v>
      </c>
      <c r="G280" s="43"/>
      <c r="H280" s="43"/>
      <c r="I280" s="43"/>
      <c r="J280" s="34">
        <f t="shared" si="76"/>
        <v>68367.31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68367.31</v>
      </c>
    </row>
    <row r="281" spans="1:17" x14ac:dyDescent="0.3">
      <c r="A281" s="253" t="s">
        <v>202</v>
      </c>
      <c r="B281" s="255"/>
      <c r="C281" s="257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7" x14ac:dyDescent="0.3">
      <c r="A282" s="253"/>
      <c r="B282" s="255"/>
      <c r="C282" s="257"/>
      <c r="D282" s="36"/>
      <c r="E282" s="42"/>
      <c r="F282" s="43"/>
      <c r="G282" s="43">
        <v>520.47</v>
      </c>
      <c r="H282" s="43"/>
      <c r="I282" s="43"/>
      <c r="J282" s="34">
        <f t="shared" si="76"/>
        <v>520.47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520.47</v>
      </c>
    </row>
    <row r="283" spans="1:17" x14ac:dyDescent="0.3">
      <c r="A283" s="253" t="s">
        <v>202</v>
      </c>
      <c r="B283" s="255"/>
      <c r="C283" s="257" t="s">
        <v>205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76"/>
        <v>12000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12000</v>
      </c>
    </row>
    <row r="284" spans="1:17" x14ac:dyDescent="0.3">
      <c r="A284" s="253"/>
      <c r="B284" s="255"/>
      <c r="C284" s="257"/>
      <c r="D284" s="36"/>
      <c r="E284" s="42"/>
      <c r="F284" s="43"/>
      <c r="G284" s="43">
        <v>2441.5500000000002</v>
      </c>
      <c r="H284" s="43"/>
      <c r="I284" s="43"/>
      <c r="J284" s="34">
        <f t="shared" si="76"/>
        <v>2441.5500000000002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2441.5500000000002</v>
      </c>
    </row>
    <row r="285" spans="1:17" x14ac:dyDescent="0.3">
      <c r="A285" s="253" t="s">
        <v>202</v>
      </c>
      <c r="B285" s="255"/>
      <c r="C285" s="257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17850</v>
      </c>
      <c r="H285" s="38">
        <f t="shared" si="80"/>
        <v>0</v>
      </c>
      <c r="I285" s="38">
        <f t="shared" si="80"/>
        <v>0</v>
      </c>
      <c r="J285" s="40">
        <f t="shared" si="76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17850</v>
      </c>
    </row>
    <row r="286" spans="1:17" x14ac:dyDescent="0.3">
      <c r="A286" s="253"/>
      <c r="B286" s="255"/>
      <c r="C286" s="257"/>
      <c r="D286" s="36"/>
      <c r="E286" s="31">
        <f t="shared" si="80"/>
        <v>0</v>
      </c>
      <c r="F286" s="32">
        <f t="shared" si="80"/>
        <v>0</v>
      </c>
      <c r="G286" s="32">
        <f t="shared" si="80"/>
        <v>3191.95</v>
      </c>
      <c r="H286" s="32">
        <f t="shared" si="80"/>
        <v>0</v>
      </c>
      <c r="I286" s="32">
        <f t="shared" si="80"/>
        <v>0</v>
      </c>
      <c r="J286" s="34">
        <f t="shared" si="76"/>
        <v>3191.95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3191.95</v>
      </c>
    </row>
    <row r="287" spans="1:17" x14ac:dyDescent="0.3">
      <c r="A287" s="253"/>
      <c r="B287" s="255" t="s">
        <v>207</v>
      </c>
      <c r="C287" s="257" t="s">
        <v>208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7" x14ac:dyDescent="0.3">
      <c r="A288" s="253"/>
      <c r="B288" s="255"/>
      <c r="C288" s="257"/>
      <c r="D288" s="36"/>
      <c r="E288" s="42"/>
      <c r="F288" s="43"/>
      <c r="G288" s="43">
        <v>1496</v>
      </c>
      <c r="H288" s="43"/>
      <c r="I288" s="43"/>
      <c r="J288" s="34">
        <f t="shared" si="76"/>
        <v>1496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1496</v>
      </c>
    </row>
    <row r="289" spans="1:17" x14ac:dyDescent="0.3">
      <c r="A289" s="253"/>
      <c r="B289" s="255" t="s">
        <v>209</v>
      </c>
      <c r="C289" s="257" t="s">
        <v>210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3"/>
      <c r="B290" s="255"/>
      <c r="C290" s="257"/>
      <c r="D290" s="36"/>
      <c r="E290" s="42"/>
      <c r="F290" s="43"/>
      <c r="G290" s="43">
        <v>7.97</v>
      </c>
      <c r="H290" s="43"/>
      <c r="I290" s="43"/>
      <c r="J290" s="34">
        <f t="shared" si="76"/>
        <v>7.97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7.97</v>
      </c>
    </row>
    <row r="291" spans="1:17" x14ac:dyDescent="0.3">
      <c r="A291" s="253"/>
      <c r="B291" s="255" t="s">
        <v>211</v>
      </c>
      <c r="C291" s="257" t="s">
        <v>212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3"/>
      <c r="B292" s="255"/>
      <c r="C292" s="257"/>
      <c r="D292" s="36"/>
      <c r="E292" s="42"/>
      <c r="F292" s="43"/>
      <c r="G292" s="43">
        <v>0</v>
      </c>
      <c r="H292" s="43"/>
      <c r="I292" s="43"/>
      <c r="J292" s="34">
        <f t="shared" si="76"/>
        <v>0</v>
      </c>
      <c r="K292" s="55"/>
      <c r="L292" s="43"/>
      <c r="M292" s="34">
        <f t="shared" ref="M292:M335" si="81">SUM(K292:L292)</f>
        <v>0</v>
      </c>
      <c r="N292" s="55"/>
      <c r="O292" s="43"/>
      <c r="P292" s="33">
        <f t="shared" si="78"/>
        <v>0</v>
      </c>
      <c r="Q292" s="65">
        <f t="shared" si="79"/>
        <v>0</v>
      </c>
    </row>
    <row r="293" spans="1:17" x14ac:dyDescent="0.3">
      <c r="A293" s="253"/>
      <c r="B293" s="255" t="s">
        <v>213</v>
      </c>
      <c r="C293" s="257" t="s">
        <v>214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76"/>
        <v>500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500</v>
      </c>
    </row>
    <row r="294" spans="1:17" x14ac:dyDescent="0.3">
      <c r="A294" s="253"/>
      <c r="B294" s="255"/>
      <c r="C294" s="257"/>
      <c r="D294" s="36"/>
      <c r="E294" s="42"/>
      <c r="F294" s="43"/>
      <c r="G294" s="43">
        <v>289</v>
      </c>
      <c r="H294" s="43"/>
      <c r="I294" s="43"/>
      <c r="J294" s="34">
        <f t="shared" si="76"/>
        <v>289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289</v>
      </c>
    </row>
    <row r="295" spans="1:17" x14ac:dyDescent="0.3">
      <c r="A295" s="253"/>
      <c r="B295" s="255" t="s">
        <v>215</v>
      </c>
      <c r="C295" s="257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3"/>
      <c r="B296" s="255"/>
      <c r="C296" s="257"/>
      <c r="D296" s="36"/>
      <c r="E296" s="42"/>
      <c r="F296" s="43"/>
      <c r="G296" s="43">
        <v>1390.98</v>
      </c>
      <c r="H296" s="43"/>
      <c r="I296" s="43"/>
      <c r="J296" s="34">
        <f t="shared" si="76"/>
        <v>1390.98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1390.98</v>
      </c>
    </row>
    <row r="297" spans="1:17" x14ac:dyDescent="0.3">
      <c r="A297" s="253"/>
      <c r="B297" s="255" t="s">
        <v>217</v>
      </c>
      <c r="C297" s="257" t="s">
        <v>218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76"/>
        <v>800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800</v>
      </c>
    </row>
    <row r="298" spans="1:17" x14ac:dyDescent="0.3">
      <c r="A298" s="253"/>
      <c r="B298" s="255"/>
      <c r="C298" s="257"/>
      <c r="D298" s="36"/>
      <c r="E298" s="42"/>
      <c r="F298" s="43"/>
      <c r="G298" s="43">
        <v>8</v>
      </c>
      <c r="H298" s="43"/>
      <c r="I298" s="43"/>
      <c r="J298" s="34">
        <f t="shared" si="76"/>
        <v>8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8</v>
      </c>
    </row>
    <row r="299" spans="1:17" x14ac:dyDescent="0.3">
      <c r="A299" s="253"/>
      <c r="B299" s="255" t="s">
        <v>219</v>
      </c>
      <c r="C299" s="257" t="s">
        <v>220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3"/>
      <c r="B300" s="255"/>
      <c r="C300" s="257"/>
      <c r="D300" s="36"/>
      <c r="E300" s="42"/>
      <c r="F300" s="43"/>
      <c r="G300" s="43">
        <v>0</v>
      </c>
      <c r="H300" s="43"/>
      <c r="I300" s="43"/>
      <c r="J300" s="34">
        <f t="shared" si="76"/>
        <v>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0</v>
      </c>
    </row>
    <row r="301" spans="1:17" x14ac:dyDescent="0.3">
      <c r="A301" s="253"/>
      <c r="B301" s="255" t="s">
        <v>221</v>
      </c>
      <c r="C301" s="257" t="s">
        <v>222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3"/>
      <c r="B302" s="255"/>
      <c r="C302" s="257"/>
      <c r="D302" s="36"/>
      <c r="E302" s="42"/>
      <c r="F302" s="43"/>
      <c r="G302" s="43">
        <v>0</v>
      </c>
      <c r="H302" s="43"/>
      <c r="I302" s="43"/>
      <c r="J302" s="34">
        <f t="shared" si="76"/>
        <v>0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0</v>
      </c>
    </row>
    <row r="303" spans="1:17" x14ac:dyDescent="0.3">
      <c r="A303" s="253" t="s">
        <v>202</v>
      </c>
      <c r="B303" s="249"/>
      <c r="C303" s="251" t="s">
        <v>223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76"/>
        <v>16800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16800</v>
      </c>
    </row>
    <row r="304" spans="1:17" x14ac:dyDescent="0.3">
      <c r="A304" s="253"/>
      <c r="B304" s="250"/>
      <c r="C304" s="252"/>
      <c r="D304" s="36"/>
      <c r="E304" s="42"/>
      <c r="F304" s="43"/>
      <c r="G304" s="43">
        <v>2131.44</v>
      </c>
      <c r="H304" s="43"/>
      <c r="I304" s="43"/>
      <c r="J304" s="34">
        <f t="shared" si="76"/>
        <v>2131.44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2131.44</v>
      </c>
    </row>
    <row r="305" spans="1:17" x14ac:dyDescent="0.3">
      <c r="A305" s="253" t="s">
        <v>202</v>
      </c>
      <c r="B305" s="249"/>
      <c r="C305" s="251" t="s">
        <v>224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76"/>
        <v>2000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2000</v>
      </c>
    </row>
    <row r="306" spans="1:17" x14ac:dyDescent="0.3">
      <c r="A306" s="253"/>
      <c r="B306" s="250"/>
      <c r="C306" s="252"/>
      <c r="D306" s="36"/>
      <c r="E306" s="42"/>
      <c r="F306" s="43"/>
      <c r="G306" s="43">
        <v>0</v>
      </c>
      <c r="H306" s="43"/>
      <c r="I306" s="43"/>
      <c r="J306" s="34">
        <f t="shared" ref="J306:J335" si="82">SUM(E306:I306)</f>
        <v>0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0</v>
      </c>
    </row>
    <row r="307" spans="1:17" x14ac:dyDescent="0.3">
      <c r="A307" s="253" t="s">
        <v>202</v>
      </c>
      <c r="B307" s="255"/>
      <c r="C307" s="257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52341</v>
      </c>
    </row>
    <row r="308" spans="1:17" x14ac:dyDescent="0.3">
      <c r="A308" s="253"/>
      <c r="B308" s="255"/>
      <c r="C308" s="257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12346.219999999998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12346.219999999998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12346.219999999998</v>
      </c>
    </row>
    <row r="309" spans="1:17" x14ac:dyDescent="0.3">
      <c r="A309" s="253"/>
      <c r="B309" s="255" t="s">
        <v>226</v>
      </c>
      <c r="C309" s="257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2"/>
        <v>2000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2000</v>
      </c>
    </row>
    <row r="310" spans="1:17" x14ac:dyDescent="0.3">
      <c r="A310" s="253"/>
      <c r="B310" s="255"/>
      <c r="C310" s="257"/>
      <c r="D310" s="36"/>
      <c r="E310" s="42"/>
      <c r="F310" s="43"/>
      <c r="G310" s="43">
        <v>315</v>
      </c>
      <c r="H310" s="43"/>
      <c r="I310" s="43"/>
      <c r="J310" s="34">
        <f t="shared" si="82"/>
        <v>315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315</v>
      </c>
    </row>
    <row r="311" spans="1:17" x14ac:dyDescent="0.3">
      <c r="A311" s="253"/>
      <c r="B311" s="255" t="s">
        <v>228</v>
      </c>
      <c r="C311" s="257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2"/>
        <v>5800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5800</v>
      </c>
    </row>
    <row r="312" spans="1:17" x14ac:dyDescent="0.3">
      <c r="A312" s="253"/>
      <c r="B312" s="255"/>
      <c r="C312" s="257"/>
      <c r="D312" s="36"/>
      <c r="E312" s="42"/>
      <c r="F312" s="43"/>
      <c r="G312" s="43">
        <v>372.44</v>
      </c>
      <c r="H312" s="43"/>
      <c r="I312" s="43"/>
      <c r="J312" s="34">
        <f t="shared" si="82"/>
        <v>372.44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372.44</v>
      </c>
    </row>
    <row r="313" spans="1:17" x14ac:dyDescent="0.3">
      <c r="A313" s="253"/>
      <c r="B313" s="255" t="s">
        <v>230</v>
      </c>
      <c r="C313" s="257" t="s">
        <v>231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82"/>
        <v>1100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1100</v>
      </c>
    </row>
    <row r="314" spans="1:17" x14ac:dyDescent="0.3">
      <c r="A314" s="253"/>
      <c r="B314" s="255"/>
      <c r="C314" s="257"/>
      <c r="D314" s="36"/>
      <c r="E314" s="42"/>
      <c r="F314" s="43"/>
      <c r="G314" s="43">
        <v>1038</v>
      </c>
      <c r="H314" s="43"/>
      <c r="I314" s="43"/>
      <c r="J314" s="34">
        <f t="shared" si="82"/>
        <v>1038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1038</v>
      </c>
    </row>
    <row r="315" spans="1:17" x14ac:dyDescent="0.3">
      <c r="A315" s="253"/>
      <c r="B315" s="255" t="s">
        <v>232</v>
      </c>
      <c r="C315" s="257" t="s">
        <v>233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82"/>
        <v>110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110</v>
      </c>
    </row>
    <row r="316" spans="1:17" x14ac:dyDescent="0.3">
      <c r="A316" s="253"/>
      <c r="B316" s="255"/>
      <c r="C316" s="257"/>
      <c r="D316" s="36"/>
      <c r="E316" s="42"/>
      <c r="F316" s="43"/>
      <c r="G316" s="43">
        <v>0</v>
      </c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3"/>
      <c r="B317" s="255" t="s">
        <v>234</v>
      </c>
      <c r="C317" s="257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2"/>
        <v>2300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2300</v>
      </c>
    </row>
    <row r="318" spans="1:17" x14ac:dyDescent="0.3">
      <c r="A318" s="253"/>
      <c r="B318" s="255"/>
      <c r="C318" s="257"/>
      <c r="D318" s="36"/>
      <c r="E318" s="42"/>
      <c r="F318" s="43"/>
      <c r="G318" s="43">
        <v>932.54</v>
      </c>
      <c r="H318" s="43"/>
      <c r="I318" s="43"/>
      <c r="J318" s="34">
        <f t="shared" si="82"/>
        <v>932.54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932.54</v>
      </c>
    </row>
    <row r="319" spans="1:17" x14ac:dyDescent="0.3">
      <c r="A319" s="253"/>
      <c r="B319" s="255" t="s">
        <v>236</v>
      </c>
      <c r="C319" s="257" t="s">
        <v>237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3"/>
      <c r="B320" s="255"/>
      <c r="C320" s="257"/>
      <c r="D320" s="36"/>
      <c r="E320" s="42"/>
      <c r="F320" s="43"/>
      <c r="G320" s="43">
        <v>4931.26</v>
      </c>
      <c r="H320" s="43"/>
      <c r="I320" s="43"/>
      <c r="J320" s="34">
        <f t="shared" si="82"/>
        <v>4931.26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4931.26</v>
      </c>
    </row>
    <row r="321" spans="1:17" x14ac:dyDescent="0.3">
      <c r="A321" s="253"/>
      <c r="B321" s="255" t="s">
        <v>238</v>
      </c>
      <c r="C321" s="257" t="s">
        <v>239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82"/>
        <v>7200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7200</v>
      </c>
    </row>
    <row r="322" spans="1:17" x14ac:dyDescent="0.3">
      <c r="A322" s="253"/>
      <c r="B322" s="255"/>
      <c r="C322" s="257"/>
      <c r="D322" s="36"/>
      <c r="E322" s="42"/>
      <c r="F322" s="43"/>
      <c r="G322" s="43">
        <v>1789.9</v>
      </c>
      <c r="H322" s="43"/>
      <c r="I322" s="43"/>
      <c r="J322" s="34">
        <f t="shared" si="82"/>
        <v>1789.9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1789.9</v>
      </c>
    </row>
    <row r="323" spans="1:17" x14ac:dyDescent="0.3">
      <c r="A323" s="253"/>
      <c r="B323" s="255" t="s">
        <v>240</v>
      </c>
      <c r="C323" s="257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3"/>
      <c r="B324" s="255"/>
      <c r="C324" s="257"/>
      <c r="D324" s="36"/>
      <c r="E324" s="42"/>
      <c r="F324" s="43"/>
      <c r="G324" s="43">
        <v>431.13</v>
      </c>
      <c r="H324" s="43"/>
      <c r="I324" s="43"/>
      <c r="J324" s="34">
        <f t="shared" si="82"/>
        <v>431.13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431.13</v>
      </c>
    </row>
    <row r="325" spans="1:17" x14ac:dyDescent="0.3">
      <c r="A325" s="253"/>
      <c r="B325" s="255" t="s">
        <v>242</v>
      </c>
      <c r="C325" s="257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2"/>
        <v>13803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13803</v>
      </c>
    </row>
    <row r="326" spans="1:17" x14ac:dyDescent="0.3">
      <c r="A326" s="253"/>
      <c r="B326" s="255"/>
      <c r="C326" s="257"/>
      <c r="D326" s="36"/>
      <c r="E326" s="42"/>
      <c r="F326" s="43"/>
      <c r="G326" s="43">
        <v>1576.4</v>
      </c>
      <c r="H326" s="43"/>
      <c r="I326" s="43"/>
      <c r="J326" s="34">
        <f t="shared" si="82"/>
        <v>1576.4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1576.4</v>
      </c>
    </row>
    <row r="327" spans="1:17" hidden="1" x14ac:dyDescent="0.3">
      <c r="A327" s="253"/>
      <c r="B327" s="255" t="s">
        <v>244</v>
      </c>
      <c r="C327" s="257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2"/>
        <v>0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0</v>
      </c>
    </row>
    <row r="328" spans="1:17" hidden="1" x14ac:dyDescent="0.3">
      <c r="A328" s="253"/>
      <c r="B328" s="255"/>
      <c r="C328" s="257"/>
      <c r="D328" s="36"/>
      <c r="E328" s="42"/>
      <c r="F328" s="43"/>
      <c r="G328" s="43">
        <v>0</v>
      </c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3"/>
      <c r="B329" s="255" t="s">
        <v>246</v>
      </c>
      <c r="C329" s="257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3"/>
      <c r="B330" s="255"/>
      <c r="C330" s="257"/>
      <c r="D330" s="36"/>
      <c r="E330" s="42"/>
      <c r="F330" s="43"/>
      <c r="G330" s="43">
        <v>959.55</v>
      </c>
      <c r="H330" s="43"/>
      <c r="I330" s="43"/>
      <c r="J330" s="34">
        <f t="shared" si="82"/>
        <v>959.55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959.55</v>
      </c>
    </row>
    <row r="331" spans="1:17" x14ac:dyDescent="0.3">
      <c r="A331" s="253" t="s">
        <v>202</v>
      </c>
      <c r="B331" s="255"/>
      <c r="C331" s="257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3"/>
      <c r="B332" s="255"/>
      <c r="C332" s="257"/>
      <c r="D332" s="36"/>
      <c r="E332" s="42"/>
      <c r="F332" s="43"/>
      <c r="G332" s="43"/>
      <c r="H332" s="43">
        <v>0</v>
      </c>
      <c r="I332" s="43"/>
      <c r="J332" s="34">
        <f t="shared" si="82"/>
        <v>0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0</v>
      </c>
    </row>
    <row r="333" spans="1:17" x14ac:dyDescent="0.3">
      <c r="A333" s="253" t="s">
        <v>202</v>
      </c>
      <c r="B333" s="255"/>
      <c r="C333" s="257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2"/>
        <v>1843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1843</v>
      </c>
    </row>
    <row r="334" spans="1:17" x14ac:dyDescent="0.3">
      <c r="A334" s="253"/>
      <c r="B334" s="255"/>
      <c r="C334" s="257"/>
      <c r="D334" s="36"/>
      <c r="E334" s="42"/>
      <c r="F334" s="43"/>
      <c r="G334" s="43"/>
      <c r="H334" s="43">
        <v>10.91</v>
      </c>
      <c r="I334" s="43"/>
      <c r="J334" s="34">
        <f t="shared" si="82"/>
        <v>10.91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10.91</v>
      </c>
    </row>
    <row r="335" spans="1:17" hidden="1" x14ac:dyDescent="0.3">
      <c r="A335" s="253" t="s">
        <v>202</v>
      </c>
      <c r="B335" s="255"/>
      <c r="C335" s="257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2"/>
        <v>0</v>
      </c>
      <c r="K335" s="44">
        <v>0</v>
      </c>
      <c r="L335" s="38">
        <v>0</v>
      </c>
      <c r="M335" s="40">
        <f t="shared" si="81"/>
        <v>0</v>
      </c>
      <c r="N335" s="44">
        <v>0</v>
      </c>
      <c r="O335" s="38">
        <v>0</v>
      </c>
      <c r="P335" s="39">
        <f t="shared" si="78"/>
        <v>0</v>
      </c>
      <c r="Q335" s="66">
        <f t="shared" si="79"/>
        <v>0</v>
      </c>
    </row>
    <row r="336" spans="1:17" ht="14.4" hidden="1" thickBot="1" x14ac:dyDescent="0.35">
      <c r="A336" s="254"/>
      <c r="B336" s="256"/>
      <c r="C336" s="258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79"/>
        <v>0</v>
      </c>
    </row>
  </sheetData>
  <sheetProtection sheet="1" objects="1" scenarios="1"/>
  <mergeCells count="519">
    <mergeCell ref="Q1:Q2"/>
    <mergeCell ref="E2:E3"/>
    <mergeCell ref="F2:F3"/>
    <mergeCell ref="G2:G3"/>
    <mergeCell ref="H2:H3"/>
    <mergeCell ref="I2:I3"/>
    <mergeCell ref="C260:C261"/>
    <mergeCell ref="C262:C263"/>
    <mergeCell ref="D8:D9"/>
    <mergeCell ref="D36:D37"/>
    <mergeCell ref="C89:C90"/>
    <mergeCell ref="D116:D117"/>
    <mergeCell ref="D22:D23"/>
    <mergeCell ref="D39:D40"/>
    <mergeCell ref="D28:D29"/>
    <mergeCell ref="D135:D136"/>
    <mergeCell ref="D148:D149"/>
    <mergeCell ref="D139:D140"/>
    <mergeCell ref="D141:D142"/>
    <mergeCell ref="D143:D144"/>
    <mergeCell ref="D159:D160"/>
    <mergeCell ref="C190:C191"/>
    <mergeCell ref="C183:C184"/>
    <mergeCell ref="D183:D184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8:B149"/>
    <mergeCell ref="A161:A162"/>
    <mergeCell ref="B161:B162"/>
    <mergeCell ref="C161:C162"/>
    <mergeCell ref="A163:A164"/>
    <mergeCell ref="B163:B164"/>
    <mergeCell ref="C163:C164"/>
    <mergeCell ref="C159:C160"/>
    <mergeCell ref="A156:A157"/>
    <mergeCell ref="B156:B157"/>
    <mergeCell ref="C156:C157"/>
    <mergeCell ref="A159:B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92:A193"/>
    <mergeCell ref="B192:B193"/>
    <mergeCell ref="C192:C193"/>
    <mergeCell ref="A177:A178"/>
    <mergeCell ref="B177:B178"/>
    <mergeCell ref="C177:C178"/>
    <mergeCell ref="D177:D17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79:A180"/>
    <mergeCell ref="B179:B180"/>
    <mergeCell ref="C179:C180"/>
    <mergeCell ref="D179:D180"/>
    <mergeCell ref="A181:A182"/>
    <mergeCell ref="B181:B182"/>
    <mergeCell ref="C181:C182"/>
    <mergeCell ref="D181:D182"/>
    <mergeCell ref="B183:B184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208:A209"/>
    <mergeCell ref="B208:B209"/>
    <mergeCell ref="C208:C209"/>
    <mergeCell ref="A210:A211"/>
    <mergeCell ref="B210:B211"/>
    <mergeCell ref="C210:C211"/>
    <mergeCell ref="A202:A203"/>
    <mergeCell ref="B202:B203"/>
    <mergeCell ref="C202:C203"/>
    <mergeCell ref="A206:A207"/>
    <mergeCell ref="B206:B207"/>
    <mergeCell ref="C206:C207"/>
    <mergeCell ref="A204:A205"/>
    <mergeCell ref="B204:B205"/>
    <mergeCell ref="C204:C205"/>
    <mergeCell ref="A222:A223"/>
    <mergeCell ref="B222:B223"/>
    <mergeCell ref="C222:C223"/>
    <mergeCell ref="A212:A213"/>
    <mergeCell ref="B212:B213"/>
    <mergeCell ref="C212:C213"/>
    <mergeCell ref="A214:A215"/>
    <mergeCell ref="B214:B215"/>
    <mergeCell ref="C214:C215"/>
    <mergeCell ref="A220:A221"/>
    <mergeCell ref="B220:B221"/>
    <mergeCell ref="C220:C221"/>
    <mergeCell ref="A216:A217"/>
    <mergeCell ref="B216:B217"/>
    <mergeCell ref="C216:C217"/>
    <mergeCell ref="A218:A219"/>
    <mergeCell ref="B218:B219"/>
    <mergeCell ref="C218:C219"/>
    <mergeCell ref="A233:A234"/>
    <mergeCell ref="B233:B234"/>
    <mergeCell ref="C233:C234"/>
    <mergeCell ref="A235:A236"/>
    <mergeCell ref="B235:B236"/>
    <mergeCell ref="C235:C236"/>
    <mergeCell ref="C231:C232"/>
    <mergeCell ref="A224:A225"/>
    <mergeCell ref="B224:B225"/>
    <mergeCell ref="C224:C225"/>
    <mergeCell ref="A226:A227"/>
    <mergeCell ref="B226:B227"/>
    <mergeCell ref="C226:C227"/>
    <mergeCell ref="A228:A229"/>
    <mergeCell ref="B228:B229"/>
    <mergeCell ref="C228:C229"/>
    <mergeCell ref="A247:A248"/>
    <mergeCell ref="B247:B248"/>
    <mergeCell ref="C247:C248"/>
    <mergeCell ref="A237:A238"/>
    <mergeCell ref="B237:B238"/>
    <mergeCell ref="C237:C238"/>
    <mergeCell ref="A239:A240"/>
    <mergeCell ref="B239:B240"/>
    <mergeCell ref="C239:C240"/>
    <mergeCell ref="A241:A242"/>
    <mergeCell ref="B241:B242"/>
    <mergeCell ref="C241:C242"/>
    <mergeCell ref="A243:A244"/>
    <mergeCell ref="B243:B244"/>
    <mergeCell ref="C243:C244"/>
    <mergeCell ref="A245:A246"/>
    <mergeCell ref="B245:B246"/>
    <mergeCell ref="C245:C246"/>
    <mergeCell ref="A260:A261"/>
    <mergeCell ref="B260:B261"/>
    <mergeCell ref="A262:A263"/>
    <mergeCell ref="B262:B263"/>
    <mergeCell ref="C256:C257"/>
    <mergeCell ref="A249:A250"/>
    <mergeCell ref="B249:B250"/>
    <mergeCell ref="C249:C250"/>
    <mergeCell ref="A251:A252"/>
    <mergeCell ref="B251:B252"/>
    <mergeCell ref="C251:C252"/>
    <mergeCell ref="A253:A254"/>
    <mergeCell ref="B253:B254"/>
    <mergeCell ref="C253:C254"/>
    <mergeCell ref="A279:A280"/>
    <mergeCell ref="B279:B280"/>
    <mergeCell ref="C279:C280"/>
    <mergeCell ref="A272:A273"/>
    <mergeCell ref="B272:B273"/>
    <mergeCell ref="C272:C273"/>
    <mergeCell ref="A274:A275"/>
    <mergeCell ref="B274:B275"/>
    <mergeCell ref="A264:A265"/>
    <mergeCell ref="B264:B265"/>
    <mergeCell ref="C264:C265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A293:A294"/>
    <mergeCell ref="B293:B294"/>
    <mergeCell ref="C293:C294"/>
    <mergeCell ref="A295:A296"/>
    <mergeCell ref="B295:B296"/>
    <mergeCell ref="C295:C296"/>
    <mergeCell ref="A289:A290"/>
    <mergeCell ref="B289:B290"/>
    <mergeCell ref="C289:C290"/>
    <mergeCell ref="A291:A292"/>
    <mergeCell ref="B291:B292"/>
    <mergeCell ref="C291:C292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309:A310"/>
    <mergeCell ref="B309:B31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A183:A184"/>
    <mergeCell ref="A333:A334"/>
    <mergeCell ref="B333:B334"/>
    <mergeCell ref="C333:C334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A190:B191"/>
    <mergeCell ref="D190:D191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C274:C275"/>
    <mergeCell ref="A266:A267"/>
    <mergeCell ref="B266:B267"/>
    <mergeCell ref="C266:C267"/>
    <mergeCell ref="A268:A269"/>
    <mergeCell ref="B268:B269"/>
    <mergeCell ref="C268:C269"/>
    <mergeCell ref="A270:A271"/>
    <mergeCell ref="B270:B271"/>
    <mergeCell ref="C270:C271"/>
    <mergeCell ref="C277:C278"/>
    <mergeCell ref="A258:A259"/>
    <mergeCell ref="B258:B259"/>
    <mergeCell ref="C258:C2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3" ySplit="3" topLeftCell="D124" activePane="bottomRight" state="frozen"/>
      <selection pane="topRight" activeCell="D1" sqref="D1"/>
      <selection pane="bottomLeft" activeCell="A4" sqref="A4"/>
      <selection pane="bottomRight" activeCell="G144" sqref="G144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79" t="s">
        <v>312</v>
      </c>
      <c r="B1" s="279"/>
      <c r="C1" s="279"/>
      <c r="D1" s="280"/>
      <c r="E1" s="283" t="s">
        <v>0</v>
      </c>
      <c r="F1" s="284"/>
      <c r="G1" s="284"/>
      <c r="H1" s="284"/>
      <c r="I1" s="284"/>
      <c r="J1" s="284"/>
      <c r="K1" s="284" t="s">
        <v>1</v>
      </c>
      <c r="L1" s="284"/>
      <c r="M1" s="284"/>
      <c r="N1" s="284" t="s">
        <v>2</v>
      </c>
      <c r="O1" s="284"/>
      <c r="P1" s="284"/>
      <c r="Q1" s="285" t="s">
        <v>3</v>
      </c>
    </row>
    <row r="2" spans="1:19" s="1" customFormat="1" x14ac:dyDescent="0.3">
      <c r="A2" s="279"/>
      <c r="B2" s="279"/>
      <c r="C2" s="279"/>
      <c r="D2" s="280"/>
      <c r="E2" s="287">
        <v>610</v>
      </c>
      <c r="F2" s="273">
        <v>620</v>
      </c>
      <c r="G2" s="273">
        <v>630</v>
      </c>
      <c r="H2" s="273">
        <v>640</v>
      </c>
      <c r="I2" s="273">
        <v>650</v>
      </c>
      <c r="J2" s="273" t="s">
        <v>4</v>
      </c>
      <c r="K2" s="273">
        <v>710</v>
      </c>
      <c r="L2" s="273">
        <v>720</v>
      </c>
      <c r="M2" s="273" t="s">
        <v>4</v>
      </c>
      <c r="N2" s="273">
        <v>810</v>
      </c>
      <c r="O2" s="273">
        <v>820</v>
      </c>
      <c r="P2" s="273" t="s">
        <v>4</v>
      </c>
      <c r="Q2" s="286"/>
    </row>
    <row r="3" spans="1:19" s="1" customFormat="1" ht="15" thickBot="1" x14ac:dyDescent="0.35">
      <c r="A3" s="281"/>
      <c r="B3" s="281"/>
      <c r="C3" s="281"/>
      <c r="D3" s="282"/>
      <c r="E3" s="288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" t="s">
        <v>5</v>
      </c>
    </row>
    <row r="4" spans="1:19" ht="14.4" x14ac:dyDescent="0.3">
      <c r="A4" s="275" t="s">
        <v>311</v>
      </c>
      <c r="B4" s="276"/>
      <c r="C4" s="265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1419581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19" ht="15" thickBot="1" x14ac:dyDescent="0.35">
      <c r="A5" s="277"/>
      <c r="B5" s="278"/>
      <c r="C5" s="266"/>
      <c r="D5" s="11" t="s">
        <v>5</v>
      </c>
      <c r="E5" s="12">
        <f t="shared" si="0"/>
        <v>187737.27</v>
      </c>
      <c r="F5" s="13">
        <f t="shared" si="0"/>
        <v>67163.45</v>
      </c>
      <c r="G5" s="13">
        <f t="shared" si="0"/>
        <v>262931.37</v>
      </c>
      <c r="H5" s="13">
        <f t="shared" si="0"/>
        <v>9635.35</v>
      </c>
      <c r="I5" s="13">
        <f t="shared" si="0"/>
        <v>3955.67</v>
      </c>
      <c r="J5" s="13">
        <f t="shared" si="1"/>
        <v>531423.11</v>
      </c>
      <c r="K5" s="13">
        <f>K7+K40+K59+K86+K97+K110+K117+K136+K149+K160+K191+K232+K257+K278</f>
        <v>6921.5199999999995</v>
      </c>
      <c r="L5" s="13">
        <f>L7+L40+L59+L86+L97+L110+L117+L136+L149+L160+L191+L232+L257+L278</f>
        <v>0</v>
      </c>
      <c r="M5" s="13">
        <f>SUM(K5:L5)</f>
        <v>6921.5199999999995</v>
      </c>
      <c r="N5" s="13">
        <f>N7+N40+N59+N86+N97+N110+N117+N136+N149+N160+N191+N232+N257+N278</f>
        <v>0</v>
      </c>
      <c r="O5" s="13">
        <f>O7+O40+O59+O86+O97+O110+O117+O136+O149+O160+O191+O232+O257+O278</f>
        <v>48668.229999999996</v>
      </c>
      <c r="P5" s="14">
        <f>SUM(N5:O5)</f>
        <v>48668.229999999996</v>
      </c>
      <c r="Q5" s="15">
        <f>P5+M5+J5</f>
        <v>587012.86</v>
      </c>
    </row>
    <row r="6" spans="1:19" x14ac:dyDescent="0.3">
      <c r="A6" s="261" t="s">
        <v>8</v>
      </c>
      <c r="B6" s="262"/>
      <c r="C6" s="265" t="s">
        <v>9</v>
      </c>
      <c r="D6" s="259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263"/>
      <c r="B7" s="264"/>
      <c r="C7" s="266"/>
      <c r="D7" s="260"/>
      <c r="E7" s="21">
        <f t="shared" si="2"/>
        <v>6907.41</v>
      </c>
      <c r="F7" s="22">
        <f t="shared" si="2"/>
        <v>3238.67</v>
      </c>
      <c r="G7" s="22">
        <f t="shared" si="2"/>
        <v>4619.43</v>
      </c>
      <c r="H7" s="22">
        <f t="shared" si="2"/>
        <v>4441.2700000000004</v>
      </c>
      <c r="I7" s="22">
        <f t="shared" si="2"/>
        <v>0</v>
      </c>
      <c r="J7" s="23">
        <f t="shared" si="1"/>
        <v>19206.78</v>
      </c>
      <c r="K7" s="21">
        <f>K9+K15+K17+K19+K21+K23+K35+K37</f>
        <v>3000</v>
      </c>
      <c r="L7" s="22">
        <f>L9+L15+L17+L19+L21+L23+L35+L37</f>
        <v>0</v>
      </c>
      <c r="M7" s="23">
        <f t="shared" si="3"/>
        <v>3000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22206.78</v>
      </c>
    </row>
    <row r="8" spans="1:19" x14ac:dyDescent="0.3">
      <c r="A8" s="250" t="s">
        <v>10</v>
      </c>
      <c r="B8" s="250"/>
      <c r="C8" s="252" t="s">
        <v>11</v>
      </c>
      <c r="D8" s="26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5"/>
      <c r="B9" s="255"/>
      <c r="C9" s="257"/>
      <c r="D9" s="268"/>
      <c r="E9" s="31">
        <f>E11+E13</f>
        <v>6907.41</v>
      </c>
      <c r="F9" s="32">
        <f>F11+F13</f>
        <v>3238.67</v>
      </c>
      <c r="G9" s="32">
        <f t="shared" si="4"/>
        <v>3069.43</v>
      </c>
      <c r="H9" s="32">
        <f t="shared" si="4"/>
        <v>0</v>
      </c>
      <c r="I9" s="32">
        <f t="shared" si="4"/>
        <v>0</v>
      </c>
      <c r="J9" s="33">
        <f t="shared" si="1"/>
        <v>13215.51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13215.51</v>
      </c>
    </row>
    <row r="10" spans="1:19" x14ac:dyDescent="0.3">
      <c r="A10" s="255"/>
      <c r="B10" s="255" t="s">
        <v>12</v>
      </c>
      <c r="C10" s="257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5"/>
      <c r="B11" s="255"/>
      <c r="C11" s="257"/>
      <c r="D11" s="36"/>
      <c r="E11" s="42">
        <v>6907.41</v>
      </c>
      <c r="F11" s="43">
        <v>2415.84</v>
      </c>
      <c r="G11" s="43">
        <v>594.39</v>
      </c>
      <c r="H11" s="43">
        <v>0</v>
      </c>
      <c r="I11" s="43"/>
      <c r="J11" s="33">
        <f t="shared" si="7"/>
        <v>9917.64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9917.64</v>
      </c>
    </row>
    <row r="12" spans="1:19" x14ac:dyDescent="0.3">
      <c r="A12" s="255"/>
      <c r="B12" s="255" t="s">
        <v>14</v>
      </c>
      <c r="C12" s="257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5"/>
      <c r="B13" s="255"/>
      <c r="C13" s="257"/>
      <c r="D13" s="36"/>
      <c r="E13" s="42"/>
      <c r="F13" s="43">
        <v>822.83</v>
      </c>
      <c r="G13" s="43">
        <v>2475.04</v>
      </c>
      <c r="H13" s="43"/>
      <c r="I13" s="43"/>
      <c r="J13" s="33">
        <f t="shared" si="7"/>
        <v>3297.87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3297.87</v>
      </c>
    </row>
    <row r="14" spans="1:19" x14ac:dyDescent="0.3">
      <c r="A14" s="255" t="s">
        <v>16</v>
      </c>
      <c r="B14" s="255"/>
      <c r="C14" s="257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5"/>
      <c r="B15" s="255"/>
      <c r="C15" s="257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255" t="s">
        <v>19</v>
      </c>
      <c r="B16" s="255"/>
      <c r="C16" s="257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255"/>
      <c r="B17" s="255"/>
      <c r="C17" s="257"/>
      <c r="D17" s="36"/>
      <c r="E17" s="42"/>
      <c r="F17" s="43"/>
      <c r="G17" s="43"/>
      <c r="H17" s="43">
        <v>2220</v>
      </c>
      <c r="I17" s="43"/>
      <c r="J17" s="33">
        <f t="shared" si="7"/>
        <v>2220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2220</v>
      </c>
    </row>
    <row r="18" spans="1:17" x14ac:dyDescent="0.3">
      <c r="A18" s="255" t="s">
        <v>19</v>
      </c>
      <c r="B18" s="255"/>
      <c r="C18" s="257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5"/>
      <c r="B19" s="255"/>
      <c r="C19" s="257"/>
      <c r="D19" s="36"/>
      <c r="E19" s="42"/>
      <c r="F19" s="43"/>
      <c r="G19" s="43"/>
      <c r="H19" s="43">
        <v>249</v>
      </c>
      <c r="I19" s="43"/>
      <c r="J19" s="33">
        <f t="shared" si="7"/>
        <v>249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249</v>
      </c>
    </row>
    <row r="20" spans="1:17" x14ac:dyDescent="0.3">
      <c r="A20" s="255" t="s">
        <v>24</v>
      </c>
      <c r="B20" s="255"/>
      <c r="C20" s="257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255"/>
      <c r="B21" s="255"/>
      <c r="C21" s="257"/>
      <c r="D21" s="36"/>
      <c r="E21" s="42"/>
      <c r="F21" s="43"/>
      <c r="G21" s="43">
        <v>200</v>
      </c>
      <c r="H21" s="43"/>
      <c r="I21" s="43"/>
      <c r="J21" s="33">
        <f t="shared" si="7"/>
        <v>200</v>
      </c>
      <c r="K21" s="42">
        <v>3000</v>
      </c>
      <c r="L21" s="43"/>
      <c r="M21" s="33">
        <f t="shared" si="3"/>
        <v>3000</v>
      </c>
      <c r="N21" s="42"/>
      <c r="O21" s="43"/>
      <c r="P21" s="34">
        <f t="shared" si="5"/>
        <v>0</v>
      </c>
      <c r="Q21" s="35">
        <f t="shared" si="6"/>
        <v>3200</v>
      </c>
    </row>
    <row r="22" spans="1:17" x14ac:dyDescent="0.3">
      <c r="A22" s="255" t="s">
        <v>27</v>
      </c>
      <c r="B22" s="255"/>
      <c r="C22" s="257" t="s">
        <v>28</v>
      </c>
      <c r="D22" s="268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255"/>
      <c r="B23" s="255"/>
      <c r="C23" s="257"/>
      <c r="D23" s="268"/>
      <c r="E23" s="31">
        <f t="shared" ref="E23:P23" si="9">E25+E29+E31+E33</f>
        <v>0</v>
      </c>
      <c r="F23" s="32">
        <f t="shared" si="9"/>
        <v>0</v>
      </c>
      <c r="G23" s="32">
        <f>G25+G27+G29+G31+G33</f>
        <v>1350</v>
      </c>
      <c r="H23" s="32">
        <f t="shared" si="9"/>
        <v>0</v>
      </c>
      <c r="I23" s="32">
        <f t="shared" si="9"/>
        <v>0</v>
      </c>
      <c r="J23" s="33">
        <f>J25+J27+J29+J31+J33</f>
        <v>1350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1350</v>
      </c>
    </row>
    <row r="24" spans="1:17" ht="13.8" customHeight="1" x14ac:dyDescent="0.3">
      <c r="A24" s="255"/>
      <c r="B24" s="255" t="s">
        <v>29</v>
      </c>
      <c r="C24" s="257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255"/>
      <c r="B25" s="255"/>
      <c r="C25" s="257"/>
      <c r="D25" s="36"/>
      <c r="E25" s="42"/>
      <c r="F25" s="43"/>
      <c r="G25" s="43">
        <v>1350</v>
      </c>
      <c r="H25" s="43"/>
      <c r="I25" s="43"/>
      <c r="J25" s="33">
        <f t="shared" si="7"/>
        <v>1350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1350</v>
      </c>
    </row>
    <row r="26" spans="1:17" x14ac:dyDescent="0.3">
      <c r="A26" s="255"/>
      <c r="B26" s="255" t="s">
        <v>32</v>
      </c>
      <c r="C26" s="257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255"/>
      <c r="B27" s="255"/>
      <c r="C27" s="257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5"/>
      <c r="B28" s="255" t="s">
        <v>32</v>
      </c>
      <c r="C28" s="251" t="s">
        <v>295</v>
      </c>
      <c r="D28" s="268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255"/>
      <c r="B29" s="255"/>
      <c r="C29" s="252"/>
      <c r="D29" s="268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255"/>
      <c r="B30" s="255" t="s">
        <v>32</v>
      </c>
      <c r="C30" s="251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255"/>
      <c r="B31" s="255"/>
      <c r="C31" s="252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5"/>
      <c r="B32" s="255" t="s">
        <v>296</v>
      </c>
      <c r="C32" s="257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5"/>
      <c r="B33" s="255"/>
      <c r="C33" s="257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55" t="s">
        <v>34</v>
      </c>
      <c r="B34" s="255"/>
      <c r="C34" s="257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5"/>
      <c r="B35" s="255"/>
      <c r="C35" s="257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5" t="s">
        <v>36</v>
      </c>
      <c r="B36" s="255"/>
      <c r="C36" s="257" t="s">
        <v>37</v>
      </c>
      <c r="D36" s="268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5"/>
      <c r="B37" s="255"/>
      <c r="C37" s="257"/>
      <c r="D37" s="268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1" t="s">
        <v>38</v>
      </c>
      <c r="B39" s="262"/>
      <c r="C39" s="265" t="s">
        <v>39</v>
      </c>
      <c r="D39" s="259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263"/>
      <c r="B40" s="264"/>
      <c r="C40" s="266"/>
      <c r="D40" s="260"/>
      <c r="E40" s="21">
        <f>E42+E44+E50+E52+E54+E56</f>
        <v>0</v>
      </c>
      <c r="F40" s="22">
        <f t="shared" si="10"/>
        <v>58.65</v>
      </c>
      <c r="G40" s="22">
        <f t="shared" si="10"/>
        <v>2033.34</v>
      </c>
      <c r="H40" s="22">
        <f t="shared" si="10"/>
        <v>0</v>
      </c>
      <c r="I40" s="22">
        <f t="shared" si="10"/>
        <v>0</v>
      </c>
      <c r="J40" s="24">
        <f t="shared" si="11"/>
        <v>2091.9899999999998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2091.9899999999998</v>
      </c>
    </row>
    <row r="41" spans="1:17" x14ac:dyDescent="0.3">
      <c r="A41" s="250" t="s">
        <v>40</v>
      </c>
      <c r="B41" s="250"/>
      <c r="C41" s="252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5"/>
      <c r="B42" s="255"/>
      <c r="C42" s="257"/>
      <c r="D42" s="36"/>
      <c r="E42" s="42"/>
      <c r="F42" s="43"/>
      <c r="G42" s="43">
        <v>157.6</v>
      </c>
      <c r="H42" s="43"/>
      <c r="I42" s="43"/>
      <c r="J42" s="34">
        <f t="shared" si="11"/>
        <v>157.6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157.6</v>
      </c>
    </row>
    <row r="43" spans="1:17" x14ac:dyDescent="0.3">
      <c r="A43" s="255" t="s">
        <v>43</v>
      </c>
      <c r="B43" s="255"/>
      <c r="C43" s="257" t="s">
        <v>44</v>
      </c>
      <c r="D43" s="268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5"/>
      <c r="B44" s="255"/>
      <c r="C44" s="257"/>
      <c r="D44" s="268"/>
      <c r="E44" s="42"/>
      <c r="F44" s="43">
        <v>58.65</v>
      </c>
      <c r="G44" s="43">
        <v>300</v>
      </c>
      <c r="H44" s="43"/>
      <c r="I44" s="43"/>
      <c r="J44" s="34">
        <f t="shared" si="11"/>
        <v>358.65</v>
      </c>
      <c r="K44" s="42"/>
      <c r="L44" s="43"/>
      <c r="M44" s="34"/>
      <c r="N44" s="42"/>
      <c r="O44" s="43"/>
      <c r="P44" s="34"/>
      <c r="Q44" s="35">
        <f t="shared" si="14"/>
        <v>358.65</v>
      </c>
    </row>
    <row r="45" spans="1:17" hidden="1" x14ac:dyDescent="0.3">
      <c r="A45" s="255"/>
      <c r="B45" s="255" t="s">
        <v>45</v>
      </c>
      <c r="C45" s="257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255"/>
      <c r="B46" s="255"/>
      <c r="C46" s="257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255"/>
      <c r="B47" s="255" t="s">
        <v>47</v>
      </c>
      <c r="C47" s="257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255"/>
      <c r="B48" s="255"/>
      <c r="C48" s="257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5" t="s">
        <v>49</v>
      </c>
      <c r="B49" s="255"/>
      <c r="C49" s="257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5"/>
      <c r="B50" s="255"/>
      <c r="C50" s="257"/>
      <c r="D50" s="36"/>
      <c r="E50" s="42"/>
      <c r="F50" s="43"/>
      <c r="G50" s="43">
        <v>25.2</v>
      </c>
      <c r="H50" s="43"/>
      <c r="I50" s="43"/>
      <c r="J50" s="34">
        <f t="shared" si="11"/>
        <v>25.2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25.2</v>
      </c>
    </row>
    <row r="51" spans="1:17" x14ac:dyDescent="0.3">
      <c r="A51" s="255" t="s">
        <v>49</v>
      </c>
      <c r="B51" s="255"/>
      <c r="C51" s="257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255"/>
      <c r="B52" s="255"/>
      <c r="C52" s="257"/>
      <c r="D52" s="36"/>
      <c r="E52" s="42"/>
      <c r="F52" s="43"/>
      <c r="G52" s="43">
        <v>858.73</v>
      </c>
      <c r="H52" s="43"/>
      <c r="I52" s="43"/>
      <c r="J52" s="34">
        <f t="shared" si="11"/>
        <v>858.73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858.73</v>
      </c>
    </row>
    <row r="53" spans="1:17" x14ac:dyDescent="0.3">
      <c r="A53" s="255" t="s">
        <v>53</v>
      </c>
      <c r="B53" s="255"/>
      <c r="C53" s="257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255"/>
      <c r="B54" s="255"/>
      <c r="C54" s="257"/>
      <c r="D54" s="36"/>
      <c r="E54" s="42"/>
      <c r="F54" s="43"/>
      <c r="G54" s="43">
        <v>691.81</v>
      </c>
      <c r="H54" s="43"/>
      <c r="I54" s="43"/>
      <c r="J54" s="34">
        <f t="shared" si="11"/>
        <v>691.81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691.81</v>
      </c>
    </row>
    <row r="55" spans="1:17" x14ac:dyDescent="0.3">
      <c r="A55" s="255" t="s">
        <v>55</v>
      </c>
      <c r="B55" s="255"/>
      <c r="C55" s="257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56"/>
      <c r="B56" s="256"/>
      <c r="C56" s="258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1" t="s">
        <v>58</v>
      </c>
      <c r="B58" s="262"/>
      <c r="C58" s="265" t="s">
        <v>59</v>
      </c>
      <c r="D58" s="259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64265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7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75425</v>
      </c>
    </row>
    <row r="59" spans="1:17" ht="14.4" thickBot="1" x14ac:dyDescent="0.35">
      <c r="A59" s="263"/>
      <c r="B59" s="264"/>
      <c r="C59" s="266"/>
      <c r="D59" s="260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13429.86</v>
      </c>
      <c r="H59" s="22">
        <f>H61+H63+H65+H69+H71+H73+H75+H77+H79+H81+H83</f>
        <v>0.27</v>
      </c>
      <c r="I59" s="22">
        <f>I61+I63+I65+I69+I71+I73+I75+I77+I79+I81+I83</f>
        <v>0</v>
      </c>
      <c r="J59" s="24">
        <f t="shared" si="16"/>
        <v>13430.130000000001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441.42</v>
      </c>
      <c r="P59" s="24">
        <f t="shared" si="18"/>
        <v>441.42</v>
      </c>
      <c r="Q59" s="25">
        <f t="shared" si="19"/>
        <v>13871.550000000001</v>
      </c>
    </row>
    <row r="60" spans="1:17" x14ac:dyDescent="0.3">
      <c r="A60" s="250" t="s">
        <v>60</v>
      </c>
      <c r="B60" s="250"/>
      <c r="C60" s="252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5"/>
      <c r="B61" s="255"/>
      <c r="C61" s="257"/>
      <c r="D61" s="36"/>
      <c r="E61" s="42"/>
      <c r="F61" s="43"/>
      <c r="G61" s="43">
        <v>3059.76</v>
      </c>
      <c r="H61" s="43"/>
      <c r="I61" s="43"/>
      <c r="J61" s="34">
        <f t="shared" si="16"/>
        <v>3059.76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3059.76</v>
      </c>
    </row>
    <row r="62" spans="1:17" x14ac:dyDescent="0.3">
      <c r="A62" s="255" t="s">
        <v>61</v>
      </c>
      <c r="B62" s="255"/>
      <c r="C62" s="257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27221</v>
      </c>
    </row>
    <row r="63" spans="1:17" x14ac:dyDescent="0.3">
      <c r="A63" s="255"/>
      <c r="B63" s="255"/>
      <c r="C63" s="257"/>
      <c r="D63" s="36"/>
      <c r="E63" s="42"/>
      <c r="F63" s="43"/>
      <c r="G63" s="43">
        <v>4696.49</v>
      </c>
      <c r="H63" s="43"/>
      <c r="I63" s="43"/>
      <c r="J63" s="34">
        <f t="shared" si="16"/>
        <v>4696.49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4696.49</v>
      </c>
    </row>
    <row r="64" spans="1:17" x14ac:dyDescent="0.3">
      <c r="A64" s="255" t="s">
        <v>63</v>
      </c>
      <c r="B64" s="255"/>
      <c r="C64" s="257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5"/>
      <c r="B65" s="255"/>
      <c r="C65" s="257"/>
      <c r="D65" s="36"/>
      <c r="E65" s="42"/>
      <c r="F65" s="43"/>
      <c r="G65" s="43">
        <v>0</v>
      </c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</row>
    <row r="66" spans="1:17" x14ac:dyDescent="0.3">
      <c r="A66" s="255" t="s">
        <v>63</v>
      </c>
      <c r="B66" s="255"/>
      <c r="C66" s="257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8"/>
        <v>0</v>
      </c>
      <c r="Q66" s="41">
        <f t="shared" si="19"/>
        <v>3000</v>
      </c>
    </row>
    <row r="67" spans="1:17" x14ac:dyDescent="0.3">
      <c r="A67" s="255"/>
      <c r="B67" s="255"/>
      <c r="C67" s="257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x14ac:dyDescent="0.3">
      <c r="A68" s="255" t="s">
        <v>63</v>
      </c>
      <c r="B68" s="255"/>
      <c r="C68" s="257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5601</v>
      </c>
    </row>
    <row r="69" spans="1:17" x14ac:dyDescent="0.3">
      <c r="A69" s="255"/>
      <c r="B69" s="255"/>
      <c r="C69" s="257"/>
      <c r="D69" s="36"/>
      <c r="E69" s="42"/>
      <c r="F69" s="43"/>
      <c r="G69" s="43">
        <v>439.9</v>
      </c>
      <c r="H69" s="43"/>
      <c r="I69" s="43"/>
      <c r="J69" s="34">
        <f t="shared" si="16"/>
        <v>439.9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439.9</v>
      </c>
    </row>
    <row r="70" spans="1:17" hidden="1" x14ac:dyDescent="0.3">
      <c r="A70" s="255" t="s">
        <v>63</v>
      </c>
      <c r="B70" s="255"/>
      <c r="C70" s="257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idden="1" x14ac:dyDescent="0.3">
      <c r="A71" s="255"/>
      <c r="B71" s="255"/>
      <c r="C71" s="257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49" t="s">
        <v>63</v>
      </c>
      <c r="B72" s="249"/>
      <c r="C72" s="251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8"/>
        <v>0</v>
      </c>
      <c r="Q72" s="41">
        <f t="shared" si="19"/>
        <v>6000</v>
      </c>
    </row>
    <row r="73" spans="1:17" x14ac:dyDescent="0.3">
      <c r="A73" s="250"/>
      <c r="B73" s="250"/>
      <c r="C73" s="252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0</v>
      </c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x14ac:dyDescent="0.3">
      <c r="A74" s="255" t="s">
        <v>65</v>
      </c>
      <c r="B74" s="255"/>
      <c r="C74" s="257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5"/>
      <c r="B75" s="255"/>
      <c r="C75" s="257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5" t="s">
        <v>68</v>
      </c>
      <c r="B76" s="255"/>
      <c r="C76" s="257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100</v>
      </c>
    </row>
    <row r="77" spans="1:17" x14ac:dyDescent="0.3">
      <c r="A77" s="255"/>
      <c r="B77" s="255"/>
      <c r="C77" s="257"/>
      <c r="D77" s="36"/>
      <c r="E77" s="42"/>
      <c r="F77" s="43"/>
      <c r="G77" s="43">
        <v>0</v>
      </c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</row>
    <row r="78" spans="1:17" x14ac:dyDescent="0.3">
      <c r="A78" s="255" t="s">
        <v>70</v>
      </c>
      <c r="B78" s="255"/>
      <c r="C78" s="257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14167</v>
      </c>
    </row>
    <row r="79" spans="1:17" x14ac:dyDescent="0.3">
      <c r="A79" s="255"/>
      <c r="B79" s="255"/>
      <c r="C79" s="257"/>
      <c r="D79" s="36"/>
      <c r="E79" s="42"/>
      <c r="F79" s="43"/>
      <c r="G79" s="43">
        <v>4750.5200000000004</v>
      </c>
      <c r="H79" s="43">
        <v>0.27</v>
      </c>
      <c r="I79" s="43"/>
      <c r="J79" s="34">
        <f t="shared" si="16"/>
        <v>4750.7900000000009</v>
      </c>
      <c r="K79" s="55"/>
      <c r="L79" s="43"/>
      <c r="M79" s="34">
        <f t="shared" si="17"/>
        <v>0</v>
      </c>
      <c r="N79" s="55"/>
      <c r="O79" s="43">
        <v>441.42</v>
      </c>
      <c r="P79" s="34">
        <f t="shared" si="18"/>
        <v>441.42</v>
      </c>
      <c r="Q79" s="35">
        <f t="shared" si="19"/>
        <v>5192.2100000000009</v>
      </c>
    </row>
    <row r="80" spans="1:17" x14ac:dyDescent="0.3">
      <c r="A80" s="255" t="s">
        <v>70</v>
      </c>
      <c r="B80" s="255"/>
      <c r="C80" s="257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5"/>
      <c r="B81" s="255"/>
      <c r="C81" s="257" t="s">
        <v>74</v>
      </c>
      <c r="D81" s="36"/>
      <c r="E81" s="42"/>
      <c r="F81" s="43"/>
      <c r="G81" s="43">
        <v>483.19</v>
      </c>
      <c r="H81" s="43"/>
      <c r="I81" s="43"/>
      <c r="J81" s="34">
        <f t="shared" si="16"/>
        <v>483.19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483.19</v>
      </c>
    </row>
    <row r="82" spans="1:17" hidden="1" x14ac:dyDescent="0.3">
      <c r="A82" s="255" t="s">
        <v>70</v>
      </c>
      <c r="B82" s="255"/>
      <c r="C82" s="257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thickBot="1" x14ac:dyDescent="0.35">
      <c r="A83" s="256"/>
      <c r="B83" s="256"/>
      <c r="C83" s="258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1" t="s">
        <v>75</v>
      </c>
      <c r="B85" s="262"/>
      <c r="C85" s="265" t="s">
        <v>76</v>
      </c>
      <c r="D85" s="259"/>
      <c r="E85" s="16">
        <f t="shared" ref="E85:I86" si="20">E87+D89+E91+E93</f>
        <v>4315</v>
      </c>
      <c r="F85" s="17">
        <f t="shared" si="20"/>
        <v>2960</v>
      </c>
      <c r="G85" s="17">
        <f t="shared" si="20"/>
        <v>11566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18849</v>
      </c>
    </row>
    <row r="86" spans="1:17" ht="14.4" thickBot="1" x14ac:dyDescent="0.35">
      <c r="A86" s="263"/>
      <c r="B86" s="264"/>
      <c r="C86" s="266"/>
      <c r="D86" s="260"/>
      <c r="E86" s="21">
        <f t="shared" si="20"/>
        <v>0</v>
      </c>
      <c r="F86" s="22">
        <f t="shared" si="20"/>
        <v>214.02</v>
      </c>
      <c r="G86" s="22">
        <f t="shared" si="20"/>
        <v>798.19999999999993</v>
      </c>
      <c r="H86" s="22">
        <f t="shared" si="20"/>
        <v>8</v>
      </c>
      <c r="I86" s="22">
        <f t="shared" si="20"/>
        <v>0</v>
      </c>
      <c r="J86" s="24">
        <f t="shared" si="21"/>
        <v>1020.2199999999999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1020.2199999999999</v>
      </c>
    </row>
    <row r="87" spans="1:17" x14ac:dyDescent="0.3">
      <c r="A87" s="250" t="s">
        <v>77</v>
      </c>
      <c r="B87" s="250"/>
      <c r="C87" s="252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1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5205</v>
      </c>
    </row>
    <row r="88" spans="1:17" x14ac:dyDescent="0.3">
      <c r="A88" s="255"/>
      <c r="B88" s="255"/>
      <c r="C88" s="257"/>
      <c r="D88" s="36"/>
      <c r="E88" s="42">
        <v>0</v>
      </c>
      <c r="F88" s="43">
        <v>0</v>
      </c>
      <c r="G88" s="43">
        <v>6.3</v>
      </c>
      <c r="H88" s="43">
        <v>8</v>
      </c>
      <c r="I88" s="43"/>
      <c r="J88" s="34">
        <f t="shared" si="21"/>
        <v>14.3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14.3</v>
      </c>
    </row>
    <row r="89" spans="1:17" hidden="1" x14ac:dyDescent="0.3">
      <c r="A89" s="249" t="s">
        <v>77</v>
      </c>
      <c r="B89" s="249"/>
      <c r="C89" s="251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0"/>
      <c r="B90" s="250"/>
      <c r="C90" s="252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5" t="s">
        <v>81</v>
      </c>
      <c r="B91" s="255"/>
      <c r="C91" s="257" t="s">
        <v>82</v>
      </c>
      <c r="D91" s="268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1709</v>
      </c>
    </row>
    <row r="92" spans="1:17" x14ac:dyDescent="0.3">
      <c r="A92" s="255"/>
      <c r="B92" s="255"/>
      <c r="C92" s="257"/>
      <c r="D92" s="268"/>
      <c r="E92" s="42">
        <v>0</v>
      </c>
      <c r="F92" s="43">
        <v>0</v>
      </c>
      <c r="G92" s="43">
        <v>0</v>
      </c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0</v>
      </c>
    </row>
    <row r="93" spans="1:17" x14ac:dyDescent="0.3">
      <c r="A93" s="255" t="s">
        <v>83</v>
      </c>
      <c r="B93" s="255"/>
      <c r="C93" s="257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56"/>
      <c r="B94" s="256"/>
      <c r="C94" s="258"/>
      <c r="D94" s="50"/>
      <c r="E94" s="51"/>
      <c r="F94" s="45">
        <v>214.02</v>
      </c>
      <c r="G94" s="45">
        <v>791.9</v>
      </c>
      <c r="H94" s="45"/>
      <c r="I94" s="45"/>
      <c r="J94" s="24">
        <f t="shared" si="21"/>
        <v>1005.92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1005.92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1" t="s">
        <v>85</v>
      </c>
      <c r="B96" s="262"/>
      <c r="C96" s="265" t="s">
        <v>86</v>
      </c>
      <c r="D96" s="259"/>
      <c r="E96" s="16">
        <f t="shared" ref="E96:I97" si="25">E98+E100+E102+E104+E106</f>
        <v>78618</v>
      </c>
      <c r="F96" s="17">
        <f t="shared" si="25"/>
        <v>27747</v>
      </c>
      <c r="G96" s="17">
        <f t="shared" si="25"/>
        <v>33742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27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140380</v>
      </c>
    </row>
    <row r="97" spans="1:17" ht="14.4" thickBot="1" x14ac:dyDescent="0.35">
      <c r="A97" s="263"/>
      <c r="B97" s="264"/>
      <c r="C97" s="266"/>
      <c r="D97" s="260"/>
      <c r="E97" s="21">
        <f t="shared" si="25"/>
        <v>18325.89</v>
      </c>
      <c r="F97" s="22">
        <f t="shared" si="25"/>
        <v>6421.6399999999994</v>
      </c>
      <c r="G97" s="22">
        <f t="shared" si="25"/>
        <v>7901.3099999999995</v>
      </c>
      <c r="H97" s="22">
        <f t="shared" si="25"/>
        <v>0</v>
      </c>
      <c r="I97" s="22">
        <f t="shared" si="25"/>
        <v>0</v>
      </c>
      <c r="J97" s="24">
        <f t="shared" si="26"/>
        <v>32648.839999999997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32648.839999999997</v>
      </c>
    </row>
    <row r="98" spans="1:17" x14ac:dyDescent="0.3">
      <c r="A98" s="250" t="s">
        <v>87</v>
      </c>
      <c r="B98" s="250"/>
      <c r="C98" s="252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5"/>
      <c r="B99" s="255"/>
      <c r="C99" s="257"/>
      <c r="D99" s="36"/>
      <c r="E99" s="42">
        <v>13565.22</v>
      </c>
      <c r="F99" s="43">
        <v>4777.41</v>
      </c>
      <c r="G99" s="43">
        <v>1716.87</v>
      </c>
      <c r="H99" s="43">
        <v>0</v>
      </c>
      <c r="I99" s="43"/>
      <c r="J99" s="34">
        <f t="shared" si="26"/>
        <v>20059.499999999996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20059.499999999996</v>
      </c>
    </row>
    <row r="100" spans="1:17" x14ac:dyDescent="0.3">
      <c r="A100" s="255" t="s">
        <v>89</v>
      </c>
      <c r="B100" s="255"/>
      <c r="C100" s="257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5"/>
      <c r="B101" s="255"/>
      <c r="C101" s="257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5" t="s">
        <v>91</v>
      </c>
      <c r="B102" s="255"/>
      <c r="C102" s="257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6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8"/>
        <v>0</v>
      </c>
      <c r="Q102" s="41">
        <f t="shared" si="29"/>
        <v>24323</v>
      </c>
    </row>
    <row r="103" spans="1:17" x14ac:dyDescent="0.3">
      <c r="A103" s="255"/>
      <c r="B103" s="255"/>
      <c r="C103" s="257"/>
      <c r="D103" s="36"/>
      <c r="E103" s="42">
        <v>4760.67</v>
      </c>
      <c r="F103" s="43">
        <v>1404.17</v>
      </c>
      <c r="G103" s="43">
        <v>873.45</v>
      </c>
      <c r="H103" s="43">
        <v>0</v>
      </c>
      <c r="I103" s="43"/>
      <c r="J103" s="34">
        <f t="shared" si="26"/>
        <v>7038.29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7038.29</v>
      </c>
    </row>
    <row r="104" spans="1:17" x14ac:dyDescent="0.3">
      <c r="A104" s="255" t="s">
        <v>92</v>
      </c>
      <c r="B104" s="255"/>
      <c r="C104" s="257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26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581</v>
      </c>
    </row>
    <row r="105" spans="1:17" x14ac:dyDescent="0.3">
      <c r="A105" s="255"/>
      <c r="B105" s="255"/>
      <c r="C105" s="257"/>
      <c r="D105" s="36"/>
      <c r="E105" s="42"/>
      <c r="F105" s="43">
        <v>56.58</v>
      </c>
      <c r="G105" s="43">
        <v>167.72</v>
      </c>
      <c r="H105" s="43"/>
      <c r="I105" s="43"/>
      <c r="J105" s="34">
        <f t="shared" si="26"/>
        <v>224.3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224.3</v>
      </c>
    </row>
    <row r="106" spans="1:17" x14ac:dyDescent="0.3">
      <c r="A106" s="255" t="s">
        <v>95</v>
      </c>
      <c r="B106" s="255"/>
      <c r="C106" s="257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26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15590</v>
      </c>
    </row>
    <row r="107" spans="1:17" ht="14.4" thickBot="1" x14ac:dyDescent="0.35">
      <c r="A107" s="255"/>
      <c r="B107" s="255"/>
      <c r="C107" s="257"/>
      <c r="D107" s="36"/>
      <c r="E107" s="51"/>
      <c r="F107" s="45">
        <v>183.48</v>
      </c>
      <c r="G107" s="45">
        <v>5143.2700000000004</v>
      </c>
      <c r="H107" s="45"/>
      <c r="I107" s="45"/>
      <c r="J107" s="24">
        <f t="shared" si="26"/>
        <v>5326.75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5326.75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1" t="s">
        <v>98</v>
      </c>
      <c r="B109" s="262"/>
      <c r="C109" s="265" t="s">
        <v>99</v>
      </c>
      <c r="D109" s="259"/>
      <c r="E109" s="16">
        <f>E111+E113</f>
        <v>0</v>
      </c>
      <c r="F109" s="17">
        <f t="shared" ref="E109:I110" si="30">F111+F113</f>
        <v>0</v>
      </c>
      <c r="G109" s="17">
        <f t="shared" si="30"/>
        <v>342240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3">SUM(N109:O109)</f>
        <v>0</v>
      </c>
      <c r="Q109" s="20">
        <f t="shared" ref="Q109:Q114" si="34">P109+M109+J109</f>
        <v>884321</v>
      </c>
    </row>
    <row r="110" spans="1:17" ht="14.4" thickBot="1" x14ac:dyDescent="0.35">
      <c r="A110" s="263"/>
      <c r="B110" s="264"/>
      <c r="C110" s="266"/>
      <c r="D110" s="260"/>
      <c r="E110" s="21">
        <f t="shared" si="30"/>
        <v>0</v>
      </c>
      <c r="F110" s="22">
        <f t="shared" si="30"/>
        <v>0</v>
      </c>
      <c r="G110" s="22">
        <f t="shared" si="30"/>
        <v>45671.06</v>
      </c>
      <c r="H110" s="22">
        <f t="shared" si="30"/>
        <v>0</v>
      </c>
      <c r="I110" s="22">
        <f t="shared" si="30"/>
        <v>0</v>
      </c>
      <c r="J110" s="24">
        <f t="shared" si="31"/>
        <v>45671.06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45671.06</v>
      </c>
    </row>
    <row r="111" spans="1:17" x14ac:dyDescent="0.3">
      <c r="A111" s="250" t="s">
        <v>100</v>
      </c>
      <c r="B111" s="250"/>
      <c r="C111" s="252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3"/>
        <v>0</v>
      </c>
      <c r="Q111" s="30">
        <f t="shared" si="34"/>
        <v>882221</v>
      </c>
    </row>
    <row r="112" spans="1:17" x14ac:dyDescent="0.3">
      <c r="A112" s="255"/>
      <c r="B112" s="255"/>
      <c r="C112" s="257"/>
      <c r="D112" s="36"/>
      <c r="E112" s="42"/>
      <c r="F112" s="43"/>
      <c r="G112" s="43">
        <v>43767.5</v>
      </c>
      <c r="H112" s="43"/>
      <c r="I112" s="43"/>
      <c r="J112" s="34">
        <f t="shared" si="31"/>
        <v>43767.5</v>
      </c>
      <c r="K112" s="42">
        <v>0</v>
      </c>
      <c r="L112" s="43"/>
      <c r="M112" s="34">
        <f t="shared" si="32"/>
        <v>0</v>
      </c>
      <c r="N112" s="55"/>
      <c r="O112" s="43"/>
      <c r="P112" s="34">
        <f t="shared" si="33"/>
        <v>0</v>
      </c>
      <c r="Q112" s="35">
        <f t="shared" si="34"/>
        <v>43767.5</v>
      </c>
    </row>
    <row r="113" spans="1:17" x14ac:dyDescent="0.3">
      <c r="A113" s="255" t="s">
        <v>102</v>
      </c>
      <c r="B113" s="255"/>
      <c r="C113" s="257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2100</v>
      </c>
    </row>
    <row r="114" spans="1:17" ht="14.4" thickBot="1" x14ac:dyDescent="0.35">
      <c r="A114" s="256"/>
      <c r="B114" s="256"/>
      <c r="C114" s="258"/>
      <c r="D114" s="50"/>
      <c r="E114" s="51"/>
      <c r="F114" s="45"/>
      <c r="G114" s="45">
        <v>1903.56</v>
      </c>
      <c r="H114" s="45"/>
      <c r="I114" s="45"/>
      <c r="J114" s="24">
        <f t="shared" si="31"/>
        <v>1903.56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1903.56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1" t="s">
        <v>105</v>
      </c>
      <c r="B116" s="262"/>
      <c r="C116" s="265" t="s">
        <v>106</v>
      </c>
      <c r="D116" s="259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42500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37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8">SUM(N116:O116)</f>
        <v>17160</v>
      </c>
      <c r="Q116" s="20">
        <f>P116+M116+J116</f>
        <v>352160</v>
      </c>
    </row>
    <row r="117" spans="1:17" ht="14.4" thickBot="1" x14ac:dyDescent="0.35">
      <c r="A117" s="263"/>
      <c r="B117" s="264"/>
      <c r="C117" s="266"/>
      <c r="D117" s="260"/>
      <c r="E117" s="21">
        <f t="shared" si="35"/>
        <v>0</v>
      </c>
      <c r="F117" s="22">
        <f t="shared" si="35"/>
        <v>0</v>
      </c>
      <c r="G117" s="22">
        <f t="shared" si="35"/>
        <v>16931.72</v>
      </c>
      <c r="H117" s="22">
        <f t="shared" si="35"/>
        <v>0</v>
      </c>
      <c r="I117" s="22">
        <f t="shared" si="35"/>
        <v>634.32000000000005</v>
      </c>
      <c r="J117" s="24">
        <f t="shared" si="36"/>
        <v>17566.04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4290</v>
      </c>
      <c r="P117" s="24">
        <f t="shared" si="38"/>
        <v>4290</v>
      </c>
      <c r="Q117" s="25">
        <f t="shared" ref="Q117:Q133" si="39">P117+M117+J117</f>
        <v>21856.04</v>
      </c>
    </row>
    <row r="118" spans="1:17" x14ac:dyDescent="0.3">
      <c r="A118" s="248" t="s">
        <v>107</v>
      </c>
      <c r="B118" s="250"/>
      <c r="C118" s="252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6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24000</v>
      </c>
    </row>
    <row r="119" spans="1:17" x14ac:dyDescent="0.3">
      <c r="A119" s="253"/>
      <c r="B119" s="255"/>
      <c r="C119" s="257"/>
      <c r="D119" s="36"/>
      <c r="E119" s="42"/>
      <c r="F119" s="43"/>
      <c r="G119" s="43">
        <v>13515.26</v>
      </c>
      <c r="H119" s="43"/>
      <c r="I119" s="43"/>
      <c r="J119" s="34">
        <f t="shared" si="36"/>
        <v>13515.26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13515.26</v>
      </c>
    </row>
    <row r="120" spans="1:17" x14ac:dyDescent="0.3">
      <c r="A120" s="248" t="s">
        <v>107</v>
      </c>
      <c r="B120" s="255"/>
      <c r="C120" s="257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6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13000</v>
      </c>
    </row>
    <row r="121" spans="1:17" x14ac:dyDescent="0.3">
      <c r="A121" s="253"/>
      <c r="B121" s="255"/>
      <c r="C121" s="257"/>
      <c r="D121" s="36"/>
      <c r="E121" s="42"/>
      <c r="F121" s="43"/>
      <c r="G121" s="43">
        <v>3302.46</v>
      </c>
      <c r="H121" s="43"/>
      <c r="I121" s="43"/>
      <c r="J121" s="34">
        <f t="shared" si="36"/>
        <v>3302.46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3302.46</v>
      </c>
    </row>
    <row r="122" spans="1:17" x14ac:dyDescent="0.3">
      <c r="A122" s="253" t="s">
        <v>107</v>
      </c>
      <c r="B122" s="255"/>
      <c r="C122" s="257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3"/>
      <c r="B123" s="255"/>
      <c r="C123" s="257"/>
      <c r="D123" s="36"/>
      <c r="E123" s="42"/>
      <c r="F123" s="43"/>
      <c r="G123" s="43">
        <v>114</v>
      </c>
      <c r="H123" s="43"/>
      <c r="I123" s="43"/>
      <c r="J123" s="34">
        <f t="shared" si="36"/>
        <v>114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114</v>
      </c>
    </row>
    <row r="124" spans="1:17" x14ac:dyDescent="0.3">
      <c r="A124" s="253" t="s">
        <v>107</v>
      </c>
      <c r="B124" s="255"/>
      <c r="C124" s="257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3"/>
      <c r="B125" s="255"/>
      <c r="C125" s="257"/>
      <c r="D125" s="36"/>
      <c r="E125" s="42"/>
      <c r="F125" s="43"/>
      <c r="G125" s="43">
        <v>0</v>
      </c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x14ac:dyDescent="0.3">
      <c r="A126" s="247" t="s">
        <v>113</v>
      </c>
      <c r="B126" s="249"/>
      <c r="C126" s="251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48"/>
      <c r="B127" s="250"/>
      <c r="C127" s="252"/>
      <c r="D127" s="36"/>
      <c r="E127" s="42"/>
      <c r="F127" s="43"/>
      <c r="G127" s="43"/>
      <c r="H127" s="43"/>
      <c r="I127" s="43">
        <v>634.32000000000005</v>
      </c>
      <c r="J127" s="34">
        <f t="shared" si="36"/>
        <v>634.32000000000005</v>
      </c>
      <c r="K127" s="42"/>
      <c r="L127" s="43"/>
      <c r="M127" s="34">
        <f t="shared" si="37"/>
        <v>0</v>
      </c>
      <c r="N127" s="55"/>
      <c r="O127" s="43">
        <v>4290</v>
      </c>
      <c r="P127" s="34">
        <f t="shared" si="38"/>
        <v>4290</v>
      </c>
      <c r="Q127" s="35">
        <f t="shared" si="39"/>
        <v>4924.32</v>
      </c>
    </row>
    <row r="128" spans="1:17" x14ac:dyDescent="0.3">
      <c r="A128" s="247" t="s">
        <v>113</v>
      </c>
      <c r="B128" s="249"/>
      <c r="C128" s="251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100000</v>
      </c>
    </row>
    <row r="129" spans="1:17" x14ac:dyDescent="0.3">
      <c r="A129" s="248"/>
      <c r="B129" s="250"/>
      <c r="C129" s="252"/>
      <c r="D129" s="36"/>
      <c r="E129" s="42"/>
      <c r="F129" s="43"/>
      <c r="G129" s="43"/>
      <c r="H129" s="43"/>
      <c r="I129" s="43"/>
      <c r="J129" s="34">
        <f t="shared" si="36"/>
        <v>0</v>
      </c>
      <c r="K129" s="42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47" t="s">
        <v>113</v>
      </c>
      <c r="B130" s="249"/>
      <c r="C130" s="251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>SUM(N130:O130)</f>
        <v>0</v>
      </c>
      <c r="Q130" s="41">
        <f t="shared" si="39"/>
        <v>90000</v>
      </c>
    </row>
    <row r="131" spans="1:17" x14ac:dyDescent="0.3">
      <c r="A131" s="248"/>
      <c r="B131" s="250"/>
      <c r="C131" s="252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0</v>
      </c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 t="shared" si="39"/>
        <v>0</v>
      </c>
    </row>
    <row r="132" spans="1:17" x14ac:dyDescent="0.3">
      <c r="A132" s="253" t="s">
        <v>113</v>
      </c>
      <c r="B132" s="255"/>
      <c r="C132" s="257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38"/>
        <v>0</v>
      </c>
      <c r="Q132" s="41">
        <f t="shared" si="39"/>
        <v>100000</v>
      </c>
    </row>
    <row r="133" spans="1:17" ht="14.4" thickBot="1" x14ac:dyDescent="0.35">
      <c r="A133" s="254"/>
      <c r="B133" s="256"/>
      <c r="C133" s="258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0</v>
      </c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1" t="s">
        <v>116</v>
      </c>
      <c r="B135" s="262"/>
      <c r="C135" s="265" t="s">
        <v>117</v>
      </c>
      <c r="D135" s="259"/>
      <c r="E135" s="16">
        <f t="shared" ref="E135:I136" si="40">E137+E139+E141+E143+E145</f>
        <v>193818</v>
      </c>
      <c r="F135" s="17">
        <f t="shared" si="40"/>
        <v>66397</v>
      </c>
      <c r="G135" s="17">
        <f t="shared" si="40"/>
        <v>61786</v>
      </c>
      <c r="H135" s="17">
        <f t="shared" si="40"/>
        <v>876</v>
      </c>
      <c r="I135" s="17">
        <f t="shared" si="40"/>
        <v>0</v>
      </c>
      <c r="J135" s="18">
        <f t="shared" ref="J135:J146" si="4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4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326877</v>
      </c>
    </row>
    <row r="136" spans="1:17" x14ac:dyDescent="0.3">
      <c r="A136" s="270"/>
      <c r="B136" s="271"/>
      <c r="C136" s="272"/>
      <c r="D136" s="268"/>
      <c r="E136" s="31">
        <f t="shared" si="40"/>
        <v>42559.86</v>
      </c>
      <c r="F136" s="32">
        <f t="shared" si="40"/>
        <v>14578.88</v>
      </c>
      <c r="G136" s="32">
        <f t="shared" si="40"/>
        <v>12271.289999999999</v>
      </c>
      <c r="H136" s="32">
        <f t="shared" si="40"/>
        <v>157.94999999999999</v>
      </c>
      <c r="I136" s="32">
        <f t="shared" si="40"/>
        <v>0</v>
      </c>
      <c r="J136" s="33">
        <f t="shared" si="41"/>
        <v>69567.98</v>
      </c>
      <c r="K136" s="31">
        <f>K138+K140+K142+K144+K146</f>
        <v>0</v>
      </c>
      <c r="L136" s="32">
        <f>L138+L140+L142+L144+L146</f>
        <v>0</v>
      </c>
      <c r="M136" s="34">
        <f t="shared" si="42"/>
        <v>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69567.98</v>
      </c>
    </row>
    <row r="137" spans="1:17" x14ac:dyDescent="0.3">
      <c r="A137" s="248" t="s">
        <v>118</v>
      </c>
      <c r="B137" s="250"/>
      <c r="C137" s="252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3"/>
      <c r="B138" s="255"/>
      <c r="C138" s="257"/>
      <c r="D138" s="36"/>
      <c r="E138" s="42">
        <v>39504.58</v>
      </c>
      <c r="F138" s="43">
        <v>13633.33</v>
      </c>
      <c r="G138" s="43">
        <v>10843.06</v>
      </c>
      <c r="H138" s="43">
        <v>40.33</v>
      </c>
      <c r="I138" s="43"/>
      <c r="J138" s="34">
        <f t="shared" si="41"/>
        <v>64021.3</v>
      </c>
      <c r="K138" s="42">
        <v>0</v>
      </c>
      <c r="L138" s="43"/>
      <c r="M138" s="34">
        <f t="shared" si="42"/>
        <v>0</v>
      </c>
      <c r="N138" s="55"/>
      <c r="O138" s="43"/>
      <c r="P138" s="34">
        <f t="shared" si="43"/>
        <v>0</v>
      </c>
      <c r="Q138" s="35">
        <f t="shared" si="44"/>
        <v>64021.3</v>
      </c>
    </row>
    <row r="139" spans="1:17" x14ac:dyDescent="0.3">
      <c r="A139" s="247" t="s">
        <v>121</v>
      </c>
      <c r="B139" s="249"/>
      <c r="C139" s="251" t="s">
        <v>313</v>
      </c>
      <c r="D139" s="289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4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296</v>
      </c>
    </row>
    <row r="140" spans="1:17" x14ac:dyDescent="0.3">
      <c r="A140" s="248"/>
      <c r="B140" s="250"/>
      <c r="C140" s="252"/>
      <c r="D140" s="290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x14ac:dyDescent="0.3">
      <c r="A141" s="253" t="s">
        <v>122</v>
      </c>
      <c r="B141" s="255"/>
      <c r="C141" s="257" t="s">
        <v>301</v>
      </c>
      <c r="D141" s="268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3"/>
      <c r="B142" s="255"/>
      <c r="C142" s="257"/>
      <c r="D142" s="268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3" t="s">
        <v>123</v>
      </c>
      <c r="B143" s="255"/>
      <c r="C143" s="257" t="s">
        <v>300</v>
      </c>
      <c r="D143" s="268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4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250</v>
      </c>
    </row>
    <row r="144" spans="1:17" ht="14.4" thickBot="1" x14ac:dyDescent="0.35">
      <c r="A144" s="254"/>
      <c r="B144" s="256"/>
      <c r="C144" s="258"/>
      <c r="D144" s="268"/>
      <c r="E144" s="42"/>
      <c r="F144" s="43"/>
      <c r="G144" s="43">
        <v>0</v>
      </c>
      <c r="H144" s="43"/>
      <c r="I144" s="43"/>
      <c r="J144" s="33">
        <f t="shared" si="41"/>
        <v>0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0</v>
      </c>
    </row>
    <row r="145" spans="1:17" x14ac:dyDescent="0.3">
      <c r="A145" s="253" t="s">
        <v>123</v>
      </c>
      <c r="B145" s="255"/>
      <c r="C145" s="257" t="s">
        <v>124</v>
      </c>
      <c r="D145" s="36" t="s">
        <v>125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4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27002</v>
      </c>
    </row>
    <row r="146" spans="1:17" ht="14.4" thickBot="1" x14ac:dyDescent="0.35">
      <c r="A146" s="254"/>
      <c r="B146" s="256"/>
      <c r="C146" s="258"/>
      <c r="D146" s="50"/>
      <c r="E146" s="51">
        <v>3055.28</v>
      </c>
      <c r="F146" s="45">
        <v>945.55</v>
      </c>
      <c r="G146" s="45">
        <v>1132.23</v>
      </c>
      <c r="H146" s="45">
        <v>117.62</v>
      </c>
      <c r="I146" s="45"/>
      <c r="J146" s="23">
        <f t="shared" si="41"/>
        <v>5250.6799999999994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5250.6799999999994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1" t="s">
        <v>126</v>
      </c>
      <c r="B148" s="262"/>
      <c r="C148" s="265" t="s">
        <v>127</v>
      </c>
      <c r="D148" s="291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181000</v>
      </c>
      <c r="I148" s="17">
        <f>I150+I152+I154+I156</f>
        <v>0</v>
      </c>
      <c r="J148" s="19">
        <f>SUM(E148:I148)</f>
        <v>232513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232513</v>
      </c>
    </row>
    <row r="149" spans="1:17" ht="14.4" thickBot="1" x14ac:dyDescent="0.35">
      <c r="A149" s="263"/>
      <c r="B149" s="264"/>
      <c r="C149" s="266"/>
      <c r="D149" s="292"/>
      <c r="E149" s="21">
        <f t="shared" si="45"/>
        <v>0</v>
      </c>
      <c r="F149" s="22">
        <f t="shared" si="45"/>
        <v>0</v>
      </c>
      <c r="G149" s="22">
        <f t="shared" si="45"/>
        <v>44291.14</v>
      </c>
      <c r="H149" s="22">
        <f t="shared" si="45"/>
        <v>500</v>
      </c>
      <c r="I149" s="22">
        <f>I151+I153+I155+I157</f>
        <v>0</v>
      </c>
      <c r="J149" s="24">
        <f>SUM(E149:I149)</f>
        <v>44791.14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44791.14</v>
      </c>
    </row>
    <row r="150" spans="1:17" x14ac:dyDescent="0.3">
      <c r="A150" s="248" t="s">
        <v>128</v>
      </c>
      <c r="B150" s="250"/>
      <c r="C150" s="252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7" x14ac:dyDescent="0.3">
      <c r="A151" s="253"/>
      <c r="B151" s="255"/>
      <c r="C151" s="257"/>
      <c r="D151" s="59"/>
      <c r="E151" s="42"/>
      <c r="F151" s="43"/>
      <c r="G151" s="43"/>
      <c r="H151" s="43">
        <v>0</v>
      </c>
      <c r="I151" s="43"/>
      <c r="J151" s="34">
        <f t="shared" si="48"/>
        <v>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0</v>
      </c>
    </row>
    <row r="152" spans="1:17" x14ac:dyDescent="0.3">
      <c r="A152" s="253" t="s">
        <v>128</v>
      </c>
      <c r="B152" s="255"/>
      <c r="C152" s="257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8"/>
        <v>3000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3000</v>
      </c>
    </row>
    <row r="153" spans="1:17" x14ac:dyDescent="0.3">
      <c r="A153" s="253"/>
      <c r="B153" s="255"/>
      <c r="C153" s="257"/>
      <c r="D153" s="59"/>
      <c r="E153" s="42"/>
      <c r="F153" s="43"/>
      <c r="G153" s="43"/>
      <c r="H153" s="43">
        <v>500</v>
      </c>
      <c r="I153" s="43"/>
      <c r="J153" s="34">
        <f t="shared" si="48"/>
        <v>500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500</v>
      </c>
    </row>
    <row r="154" spans="1:17" x14ac:dyDescent="0.3">
      <c r="A154" s="253" t="s">
        <v>132</v>
      </c>
      <c r="B154" s="255"/>
      <c r="C154" s="257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13000</v>
      </c>
      <c r="I154" s="38">
        <v>0</v>
      </c>
      <c r="J154" s="29">
        <f>SUM(E154:I154)</f>
        <v>64513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64513</v>
      </c>
    </row>
    <row r="155" spans="1:17" x14ac:dyDescent="0.3">
      <c r="A155" s="253"/>
      <c r="B155" s="255"/>
      <c r="C155" s="257"/>
      <c r="D155" s="59"/>
      <c r="E155" s="42"/>
      <c r="F155" s="43"/>
      <c r="G155" s="43">
        <v>44291.14</v>
      </c>
      <c r="H155" s="43">
        <v>0</v>
      </c>
      <c r="I155" s="43"/>
      <c r="J155" s="34">
        <f>SUM(E155:I155)</f>
        <v>44291.14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44291.14</v>
      </c>
    </row>
    <row r="156" spans="1:17" x14ac:dyDescent="0.3">
      <c r="A156" s="253" t="s">
        <v>134</v>
      </c>
      <c r="B156" s="255"/>
      <c r="C156" s="257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thickBot="1" x14ac:dyDescent="0.35">
      <c r="A157" s="254"/>
      <c r="B157" s="256"/>
      <c r="C157" s="258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1" t="s">
        <v>136</v>
      </c>
      <c r="B159" s="262"/>
      <c r="C159" s="265" t="s">
        <v>137</v>
      </c>
      <c r="D159" s="259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103360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107241</v>
      </c>
    </row>
    <row r="160" spans="1:17" x14ac:dyDescent="0.3">
      <c r="A160" s="270"/>
      <c r="B160" s="271"/>
      <c r="C160" s="272"/>
      <c r="D160" s="268"/>
      <c r="E160" s="31">
        <f t="shared" si="50"/>
        <v>41.29</v>
      </c>
      <c r="F160" s="32">
        <f t="shared" si="50"/>
        <v>393.04</v>
      </c>
      <c r="G160" s="32">
        <f t="shared" si="50"/>
        <v>16378.55</v>
      </c>
      <c r="H160" s="32">
        <f t="shared" si="50"/>
        <v>0</v>
      </c>
      <c r="I160" s="32">
        <f t="shared" si="50"/>
        <v>0</v>
      </c>
      <c r="J160" s="34">
        <f>SUM(E160:I160)</f>
        <v>16812.88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18987.280000000002</v>
      </c>
    </row>
    <row r="161" spans="1:17" x14ac:dyDescent="0.3">
      <c r="A161" s="248" t="s">
        <v>138</v>
      </c>
      <c r="B161" s="250"/>
      <c r="C161" s="252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3"/>
      <c r="B162" s="255"/>
      <c r="C162" s="257"/>
      <c r="D162" s="36"/>
      <c r="E162" s="42">
        <v>41.29</v>
      </c>
      <c r="F162" s="43">
        <v>393.04</v>
      </c>
      <c r="G162" s="43"/>
      <c r="H162" s="43"/>
      <c r="I162" s="43"/>
      <c r="J162" s="34">
        <f t="shared" si="51"/>
        <v>434.33000000000004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434.33000000000004</v>
      </c>
    </row>
    <row r="163" spans="1:17" x14ac:dyDescent="0.3">
      <c r="A163" s="253" t="s">
        <v>138</v>
      </c>
      <c r="B163" s="255"/>
      <c r="C163" s="257" t="s">
        <v>259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51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45850</v>
      </c>
    </row>
    <row r="164" spans="1:17" x14ac:dyDescent="0.3">
      <c r="A164" s="253"/>
      <c r="B164" s="255"/>
      <c r="C164" s="257"/>
      <c r="D164" s="36"/>
      <c r="E164" s="42"/>
      <c r="F164" s="43"/>
      <c r="G164" s="43">
        <v>6341.41</v>
      </c>
      <c r="H164" s="43"/>
      <c r="I164" s="43"/>
      <c r="J164" s="34">
        <f t="shared" si="51"/>
        <v>6341.41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6341.41</v>
      </c>
    </row>
    <row r="165" spans="1:17" x14ac:dyDescent="0.3">
      <c r="A165" s="253" t="s">
        <v>138</v>
      </c>
      <c r="B165" s="255"/>
      <c r="C165" s="257" t="s">
        <v>260</v>
      </c>
      <c r="D165" s="268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3"/>
      <c r="B166" s="255"/>
      <c r="C166" s="257"/>
      <c r="D166" s="268"/>
      <c r="E166" s="42"/>
      <c r="F166" s="43"/>
      <c r="G166" s="43">
        <v>1826.45</v>
      </c>
      <c r="H166" s="43"/>
      <c r="I166" s="43"/>
      <c r="J166" s="34">
        <f t="shared" si="51"/>
        <v>1826.45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1826.45</v>
      </c>
    </row>
    <row r="167" spans="1:17" x14ac:dyDescent="0.3">
      <c r="A167" s="253" t="s">
        <v>138</v>
      </c>
      <c r="B167" s="255"/>
      <c r="C167" s="257" t="s">
        <v>264</v>
      </c>
      <c r="D167" s="268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3"/>
      <c r="B168" s="255"/>
      <c r="C168" s="257"/>
      <c r="D168" s="268"/>
      <c r="E168" s="42"/>
      <c r="F168" s="43"/>
      <c r="G168" s="43">
        <v>0</v>
      </c>
      <c r="H168" s="43"/>
      <c r="I168" s="43"/>
      <c r="J168" s="34">
        <f t="shared" si="51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0</v>
      </c>
    </row>
    <row r="169" spans="1:17" x14ac:dyDescent="0.3">
      <c r="A169" s="253" t="s">
        <v>138</v>
      </c>
      <c r="B169" s="255"/>
      <c r="C169" s="257" t="s">
        <v>302</v>
      </c>
      <c r="D169" s="268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3"/>
      <c r="B170" s="255"/>
      <c r="C170" s="257"/>
      <c r="D170" s="268"/>
      <c r="E170" s="42"/>
      <c r="F170" s="43"/>
      <c r="G170" s="43">
        <v>0</v>
      </c>
      <c r="H170" s="43"/>
      <c r="I170" s="43"/>
      <c r="J170" s="34">
        <f t="shared" si="51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3" t="s">
        <v>138</v>
      </c>
      <c r="B171" s="255"/>
      <c r="C171" s="257" t="s">
        <v>303</v>
      </c>
      <c r="D171" s="268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51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37120</v>
      </c>
    </row>
    <row r="172" spans="1:17" x14ac:dyDescent="0.3">
      <c r="A172" s="253"/>
      <c r="B172" s="255"/>
      <c r="C172" s="257"/>
      <c r="D172" s="268"/>
      <c r="E172" s="42"/>
      <c r="F172" s="43"/>
      <c r="G172" s="43">
        <v>6589.56</v>
      </c>
      <c r="H172" s="43"/>
      <c r="I172" s="43"/>
      <c r="J172" s="34">
        <f t="shared" si="51"/>
        <v>6589.56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8763.9600000000009</v>
      </c>
    </row>
    <row r="173" spans="1:17" x14ac:dyDescent="0.3">
      <c r="A173" s="253" t="s">
        <v>138</v>
      </c>
      <c r="B173" s="255"/>
      <c r="C173" s="257" t="s">
        <v>262</v>
      </c>
      <c r="D173" s="268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3"/>
      <c r="B174" s="255"/>
      <c r="C174" s="257"/>
      <c r="D174" s="268"/>
      <c r="E174" s="42"/>
      <c r="F174" s="43"/>
      <c r="G174" s="43">
        <v>621.13</v>
      </c>
      <c r="H174" s="43"/>
      <c r="I174" s="43"/>
      <c r="J174" s="34">
        <f t="shared" si="51"/>
        <v>621.13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621.13</v>
      </c>
    </row>
    <row r="175" spans="1:17" x14ac:dyDescent="0.3">
      <c r="A175" s="253" t="s">
        <v>138</v>
      </c>
      <c r="B175" s="255"/>
      <c r="C175" s="257" t="s">
        <v>216</v>
      </c>
      <c r="D175" s="268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5">SUM(N175:O175)</f>
        <v>0</v>
      </c>
      <c r="Q175" s="41">
        <f t="shared" si="53"/>
        <v>150</v>
      </c>
    </row>
    <row r="176" spans="1:17" x14ac:dyDescent="0.3">
      <c r="A176" s="253"/>
      <c r="B176" s="255"/>
      <c r="C176" s="257"/>
      <c r="D176" s="268"/>
      <c r="E176" s="42"/>
      <c r="F176" s="43"/>
      <c r="G176" s="43">
        <v>0</v>
      </c>
      <c r="H176" s="43"/>
      <c r="I176" s="43"/>
      <c r="J176" s="34">
        <f t="shared" si="51"/>
        <v>0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0</v>
      </c>
    </row>
    <row r="177" spans="1:17" x14ac:dyDescent="0.3">
      <c r="A177" s="253" t="s">
        <v>261</v>
      </c>
      <c r="B177" s="255"/>
      <c r="C177" s="257" t="s">
        <v>139</v>
      </c>
      <c r="D177" s="268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17" x14ac:dyDescent="0.3">
      <c r="A178" s="253"/>
      <c r="B178" s="255"/>
      <c r="C178" s="257"/>
      <c r="D178" s="268"/>
      <c r="E178" s="42"/>
      <c r="F178" s="43"/>
      <c r="G178" s="43">
        <v>0</v>
      </c>
      <c r="H178" s="43"/>
      <c r="I178" s="43"/>
      <c r="J178" s="34">
        <f t="shared" si="51"/>
        <v>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0</v>
      </c>
    </row>
    <row r="179" spans="1:17" x14ac:dyDescent="0.3">
      <c r="A179" s="253" t="s">
        <v>138</v>
      </c>
      <c r="B179" s="255"/>
      <c r="C179" s="257" t="s">
        <v>263</v>
      </c>
      <c r="D179" s="268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1500</v>
      </c>
    </row>
    <row r="180" spans="1:17" x14ac:dyDescent="0.3">
      <c r="A180" s="253"/>
      <c r="B180" s="255"/>
      <c r="C180" s="257"/>
      <c r="D180" s="268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1000</v>
      </c>
    </row>
    <row r="181" spans="1:17" x14ac:dyDescent="0.3">
      <c r="A181" s="253" t="s">
        <v>261</v>
      </c>
      <c r="B181" s="255"/>
      <c r="C181" s="257" t="s">
        <v>229</v>
      </c>
      <c r="D181" s="268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17" x14ac:dyDescent="0.3">
      <c r="A182" s="253"/>
      <c r="B182" s="255"/>
      <c r="C182" s="257"/>
      <c r="D182" s="268"/>
      <c r="E182" s="42"/>
      <c r="F182" s="43"/>
      <c r="G182" s="43">
        <v>0</v>
      </c>
      <c r="H182" s="43"/>
      <c r="I182" s="43"/>
      <c r="J182" s="34">
        <f t="shared" si="51"/>
        <v>0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0</v>
      </c>
    </row>
    <row r="183" spans="1:17" x14ac:dyDescent="0.3">
      <c r="A183" s="253" t="s">
        <v>292</v>
      </c>
      <c r="B183" s="255"/>
      <c r="C183" s="257" t="s">
        <v>293</v>
      </c>
      <c r="D183" s="268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17" x14ac:dyDescent="0.3">
      <c r="A184" s="253"/>
      <c r="B184" s="255"/>
      <c r="C184" s="257"/>
      <c r="D184" s="268"/>
      <c r="E184" s="42"/>
      <c r="F184" s="43"/>
      <c r="G184" s="43">
        <v>0</v>
      </c>
      <c r="H184" s="43"/>
      <c r="I184" s="43"/>
      <c r="J184" s="34">
        <f t="shared" si="51"/>
        <v>0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0</v>
      </c>
    </row>
    <row r="185" spans="1:17" hidden="1" x14ac:dyDescent="0.3">
      <c r="A185" s="253"/>
      <c r="B185" s="255"/>
      <c r="C185" s="257"/>
      <c r="D185" s="268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5"/>
        <v>0</v>
      </c>
      <c r="Q185" s="41">
        <f t="shared" si="53"/>
        <v>0</v>
      </c>
    </row>
    <row r="186" spans="1:17" hidden="1" x14ac:dyDescent="0.3">
      <c r="A186" s="253"/>
      <c r="B186" s="255"/>
      <c r="C186" s="257"/>
      <c r="D186" s="268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5"/>
        <v>0</v>
      </c>
      <c r="Q186" s="35">
        <f t="shared" si="53"/>
        <v>0</v>
      </c>
    </row>
    <row r="187" spans="1:17" hidden="1" x14ac:dyDescent="0.3">
      <c r="A187" s="253"/>
      <c r="B187" s="255"/>
      <c r="C187" s="257"/>
      <c r="D187" s="268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5"/>
        <v>0</v>
      </c>
      <c r="Q187" s="41">
        <f t="shared" si="53"/>
        <v>0</v>
      </c>
    </row>
    <row r="188" spans="1:17" ht="14.4" hidden="1" thickBot="1" x14ac:dyDescent="0.35">
      <c r="A188" s="254"/>
      <c r="B188" s="256"/>
      <c r="C188" s="258"/>
      <c r="D188" s="260"/>
      <c r="E188" s="51"/>
      <c r="F188" s="45"/>
      <c r="G188" s="45"/>
      <c r="H188" s="45"/>
      <c r="I188" s="45"/>
      <c r="J188" s="24">
        <f t="shared" si="51"/>
        <v>0</v>
      </c>
      <c r="K188" s="56"/>
      <c r="L188" s="45"/>
      <c r="M188" s="24">
        <f t="shared" si="52"/>
        <v>0</v>
      </c>
      <c r="N188" s="56"/>
      <c r="O188" s="45"/>
      <c r="P188" s="24">
        <f t="shared" si="55"/>
        <v>0</v>
      </c>
      <c r="Q188" s="25">
        <f t="shared" si="53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1" t="s">
        <v>140</v>
      </c>
      <c r="B190" s="262"/>
      <c r="C190" s="265" t="s">
        <v>141</v>
      </c>
      <c r="D190" s="259"/>
      <c r="E190" s="16">
        <f t="shared" ref="E190:I191" si="57">E192+E194+E196+E198++E212+E214+E216+E226+E228</f>
        <v>89216</v>
      </c>
      <c r="F190" s="17">
        <f t="shared" si="57"/>
        <v>30619</v>
      </c>
      <c r="G190" s="17">
        <f t="shared" si="57"/>
        <v>255244</v>
      </c>
      <c r="H190" s="17">
        <f t="shared" si="57"/>
        <v>7571</v>
      </c>
      <c r="I190" s="17">
        <f t="shared" si="5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5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263"/>
      <c r="B191" s="264"/>
      <c r="C191" s="266"/>
      <c r="D191" s="260"/>
      <c r="E191" s="21">
        <f t="shared" si="57"/>
        <v>16466.259999999998</v>
      </c>
      <c r="F191" s="22">
        <f t="shared" si="57"/>
        <v>5682.27</v>
      </c>
      <c r="G191" s="22">
        <f t="shared" si="57"/>
        <v>42628.75</v>
      </c>
      <c r="H191" s="22">
        <f t="shared" si="57"/>
        <v>674.96</v>
      </c>
      <c r="I191" s="22">
        <f t="shared" si="57"/>
        <v>0</v>
      </c>
      <c r="J191" s="24">
        <f t="shared" ref="J191:J229" si="59">SUM(E191:I191)</f>
        <v>65452.24</v>
      </c>
      <c r="K191" s="53">
        <f>K193+K195+K197+K199++K213+K215+K217+K227+K229</f>
        <v>1747.12</v>
      </c>
      <c r="L191" s="22">
        <f>L193+L195+L197+L199++L213+L215+L217+L227+L229</f>
        <v>0</v>
      </c>
      <c r="M191" s="24">
        <f t="shared" si="58"/>
        <v>1747.12</v>
      </c>
      <c r="N191" s="53">
        <f>N193+N195+N197+N199++N213+N215+N217+N227+N229</f>
        <v>0</v>
      </c>
      <c r="O191" s="22">
        <f>O193+O195+O197+O199++O213+O215+O217+O227+O229</f>
        <v>24833.97</v>
      </c>
      <c r="P191" s="24">
        <f t="shared" ref="P191:P229" si="60">SUM(N191:O191)</f>
        <v>24833.97</v>
      </c>
      <c r="Q191" s="25">
        <f t="shared" ref="Q191:Q229" si="61">P191+M191+J191</f>
        <v>92033.33</v>
      </c>
    </row>
    <row r="192" spans="1:17" x14ac:dyDescent="0.3">
      <c r="A192" s="269" t="s">
        <v>142</v>
      </c>
      <c r="B192" s="250"/>
      <c r="C192" s="252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68980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68980</v>
      </c>
    </row>
    <row r="193" spans="1:17" x14ac:dyDescent="0.3">
      <c r="A193" s="248"/>
      <c r="B193" s="255"/>
      <c r="C193" s="257"/>
      <c r="D193" s="36"/>
      <c r="E193" s="42">
        <v>6641.79</v>
      </c>
      <c r="F193" s="43">
        <v>2243.58</v>
      </c>
      <c r="G193" s="43">
        <v>1450</v>
      </c>
      <c r="H193" s="43">
        <v>0</v>
      </c>
      <c r="I193" s="43"/>
      <c r="J193" s="34">
        <f t="shared" si="59"/>
        <v>10335.369999999999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10335.369999999999</v>
      </c>
    </row>
    <row r="194" spans="1:17" x14ac:dyDescent="0.3">
      <c r="A194" s="253" t="s">
        <v>143</v>
      </c>
      <c r="B194" s="255"/>
      <c r="C194" s="257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59"/>
        <v>2150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2150</v>
      </c>
    </row>
    <row r="195" spans="1:17" x14ac:dyDescent="0.3">
      <c r="A195" s="253"/>
      <c r="B195" s="255"/>
      <c r="C195" s="257"/>
      <c r="D195" s="36"/>
      <c r="E195" s="42"/>
      <c r="F195" s="43"/>
      <c r="G195" s="43">
        <v>374.53</v>
      </c>
      <c r="H195" s="43"/>
      <c r="I195" s="43"/>
      <c r="J195" s="34">
        <f t="shared" si="59"/>
        <v>374.53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374.53</v>
      </c>
    </row>
    <row r="196" spans="1:17" x14ac:dyDescent="0.3">
      <c r="A196" s="253" t="s">
        <v>146</v>
      </c>
      <c r="B196" s="255"/>
      <c r="C196" s="257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59"/>
        <v>15500</v>
      </c>
      <c r="K196" s="44">
        <v>2000</v>
      </c>
      <c r="L196" s="38">
        <v>0</v>
      </c>
      <c r="M196" s="40">
        <f t="shared" si="58"/>
        <v>2000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17500</v>
      </c>
    </row>
    <row r="197" spans="1:17" x14ac:dyDescent="0.3">
      <c r="A197" s="253"/>
      <c r="B197" s="255"/>
      <c r="C197" s="257"/>
      <c r="D197" s="36"/>
      <c r="E197" s="42"/>
      <c r="F197" s="43"/>
      <c r="G197" s="43">
        <v>1382.36</v>
      </c>
      <c r="H197" s="43"/>
      <c r="I197" s="43"/>
      <c r="J197" s="34">
        <f t="shared" si="59"/>
        <v>1382.36</v>
      </c>
      <c r="K197" s="55">
        <v>0</v>
      </c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1382.36</v>
      </c>
    </row>
    <row r="198" spans="1:17" x14ac:dyDescent="0.3">
      <c r="A198" s="253" t="s">
        <v>148</v>
      </c>
      <c r="B198" s="255"/>
      <c r="C198" s="257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9760</v>
      </c>
      <c r="H198" s="38">
        <f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17" x14ac:dyDescent="0.3">
      <c r="A199" s="253"/>
      <c r="B199" s="255"/>
      <c r="C199" s="257"/>
      <c r="D199" s="36"/>
      <c r="E199" s="42">
        <f t="shared" si="62"/>
        <v>0</v>
      </c>
      <c r="F199" s="57">
        <f t="shared" si="62"/>
        <v>0</v>
      </c>
      <c r="G199" s="57">
        <f t="shared" si="62"/>
        <v>1962.3799999999997</v>
      </c>
      <c r="H199" s="57">
        <f t="shared" si="62"/>
        <v>378</v>
      </c>
      <c r="I199" s="57">
        <f t="shared" si="62"/>
        <v>0</v>
      </c>
      <c r="J199" s="34">
        <f t="shared" si="59"/>
        <v>2340.3799999999997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24833.97</v>
      </c>
      <c r="P199" s="34">
        <f t="shared" si="60"/>
        <v>24833.97</v>
      </c>
      <c r="Q199" s="35">
        <f t="shared" si="61"/>
        <v>27174.350000000002</v>
      </c>
    </row>
    <row r="200" spans="1:17" x14ac:dyDescent="0.3">
      <c r="A200" s="253"/>
      <c r="B200" s="255" t="s">
        <v>266</v>
      </c>
      <c r="C200" s="257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59"/>
        <v>1500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11500</v>
      </c>
    </row>
    <row r="201" spans="1:17" x14ac:dyDescent="0.3">
      <c r="A201" s="253"/>
      <c r="B201" s="255"/>
      <c r="C201" s="257"/>
      <c r="D201" s="36"/>
      <c r="E201" s="42"/>
      <c r="F201" s="43"/>
      <c r="G201" s="43">
        <v>294.38</v>
      </c>
      <c r="H201" s="43"/>
      <c r="I201" s="43"/>
      <c r="J201" s="34">
        <f t="shared" si="59"/>
        <v>294.38</v>
      </c>
      <c r="K201" s="55"/>
      <c r="L201" s="43"/>
      <c r="M201" s="34">
        <f t="shared" si="58"/>
        <v>0</v>
      </c>
      <c r="N201" s="55"/>
      <c r="O201" s="43">
        <v>0</v>
      </c>
      <c r="P201" s="34">
        <f t="shared" si="60"/>
        <v>0</v>
      </c>
      <c r="Q201" s="35">
        <f t="shared" si="61"/>
        <v>294.38</v>
      </c>
    </row>
    <row r="202" spans="1:17" ht="12.75" customHeight="1" x14ac:dyDescent="0.3">
      <c r="A202" s="253"/>
      <c r="B202" s="255" t="s">
        <v>266</v>
      </c>
      <c r="C202" s="257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59"/>
        <v>2300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13544</v>
      </c>
    </row>
    <row r="203" spans="1:17" x14ac:dyDescent="0.3">
      <c r="A203" s="253"/>
      <c r="B203" s="255"/>
      <c r="C203" s="257"/>
      <c r="D203" s="36"/>
      <c r="E203" s="42"/>
      <c r="F203" s="43"/>
      <c r="G203" s="43">
        <v>502.24</v>
      </c>
      <c r="H203" s="43"/>
      <c r="I203" s="43"/>
      <c r="J203" s="34">
        <f t="shared" si="59"/>
        <v>502.24</v>
      </c>
      <c r="K203" s="55"/>
      <c r="L203" s="43"/>
      <c r="M203" s="34">
        <f t="shared" si="58"/>
        <v>0</v>
      </c>
      <c r="N203" s="55"/>
      <c r="O203" s="43">
        <v>0</v>
      </c>
      <c r="P203" s="34">
        <f t="shared" si="60"/>
        <v>0</v>
      </c>
      <c r="Q203" s="35">
        <f t="shared" si="61"/>
        <v>502.24</v>
      </c>
    </row>
    <row r="204" spans="1:17" ht="12.75" customHeight="1" x14ac:dyDescent="0.3">
      <c r="A204" s="253"/>
      <c r="B204" s="255" t="s">
        <v>266</v>
      </c>
      <c r="C204" s="257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59"/>
        <v>1800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55176</v>
      </c>
    </row>
    <row r="205" spans="1:17" x14ac:dyDescent="0.3">
      <c r="A205" s="253"/>
      <c r="B205" s="255"/>
      <c r="C205" s="257"/>
      <c r="D205" s="36"/>
      <c r="E205" s="42"/>
      <c r="F205" s="43"/>
      <c r="G205" s="43">
        <v>251.44</v>
      </c>
      <c r="H205" s="43"/>
      <c r="I205" s="43"/>
      <c r="J205" s="34">
        <f t="shared" si="59"/>
        <v>251.44</v>
      </c>
      <c r="K205" s="55"/>
      <c r="L205" s="43"/>
      <c r="M205" s="34">
        <f t="shared" si="58"/>
        <v>0</v>
      </c>
      <c r="N205" s="55"/>
      <c r="O205" s="43">
        <v>13343.97</v>
      </c>
      <c r="P205" s="34">
        <f t="shared" si="60"/>
        <v>13343.97</v>
      </c>
      <c r="Q205" s="35">
        <f t="shared" si="61"/>
        <v>13595.41</v>
      </c>
    </row>
    <row r="206" spans="1:17" x14ac:dyDescent="0.3">
      <c r="A206" s="253"/>
      <c r="B206" s="255" t="s">
        <v>266</v>
      </c>
      <c r="C206" s="257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59"/>
        <v>1300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17380</v>
      </c>
    </row>
    <row r="207" spans="1:17" x14ac:dyDescent="0.3">
      <c r="A207" s="253"/>
      <c r="B207" s="255"/>
      <c r="C207" s="257"/>
      <c r="D207" s="36"/>
      <c r="E207" s="42"/>
      <c r="F207" s="43"/>
      <c r="G207" s="43">
        <v>384.37</v>
      </c>
      <c r="H207" s="43"/>
      <c r="I207" s="43"/>
      <c r="J207" s="34">
        <f t="shared" si="59"/>
        <v>384.37</v>
      </c>
      <c r="K207" s="55"/>
      <c r="L207" s="43"/>
      <c r="M207" s="34">
        <f t="shared" si="58"/>
        <v>0</v>
      </c>
      <c r="N207" s="55"/>
      <c r="O207" s="43">
        <v>4020</v>
      </c>
      <c r="P207" s="34">
        <f t="shared" si="60"/>
        <v>4020</v>
      </c>
      <c r="Q207" s="35">
        <f t="shared" si="61"/>
        <v>4404.37</v>
      </c>
    </row>
    <row r="208" spans="1:17" x14ac:dyDescent="0.3">
      <c r="A208" s="253"/>
      <c r="B208" s="255" t="s">
        <v>266</v>
      </c>
      <c r="C208" s="257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3"/>
      <c r="B209" s="255"/>
      <c r="C209" s="257"/>
      <c r="D209" s="36"/>
      <c r="E209" s="42"/>
      <c r="F209" s="43"/>
      <c r="G209" s="43">
        <v>376.6</v>
      </c>
      <c r="H209" s="43"/>
      <c r="I209" s="43"/>
      <c r="J209" s="34">
        <f>SUM(E209:I209)</f>
        <v>376.6</v>
      </c>
      <c r="K209" s="55"/>
      <c r="L209" s="43"/>
      <c r="M209" s="34">
        <f>SUM(K209:L209)</f>
        <v>0</v>
      </c>
      <c r="N209" s="55"/>
      <c r="O209" s="43">
        <v>7470</v>
      </c>
      <c r="P209" s="34">
        <f>SUM(N209:O209)</f>
        <v>7470</v>
      </c>
      <c r="Q209" s="35">
        <f t="shared" si="61"/>
        <v>7846.6</v>
      </c>
    </row>
    <row r="210" spans="1:17" x14ac:dyDescent="0.3">
      <c r="A210" s="253"/>
      <c r="B210" s="255" t="s">
        <v>266</v>
      </c>
      <c r="C210" s="257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59"/>
        <v>7460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7460</v>
      </c>
    </row>
    <row r="211" spans="1:17" x14ac:dyDescent="0.3">
      <c r="A211" s="253"/>
      <c r="B211" s="255"/>
      <c r="C211" s="257"/>
      <c r="D211" s="36"/>
      <c r="E211" s="42"/>
      <c r="F211" s="43"/>
      <c r="G211" s="43">
        <v>153.35</v>
      </c>
      <c r="H211" s="43">
        <v>378</v>
      </c>
      <c r="I211" s="43"/>
      <c r="J211" s="34">
        <f t="shared" si="59"/>
        <v>531.35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531.35</v>
      </c>
    </row>
    <row r="212" spans="1:17" x14ac:dyDescent="0.3">
      <c r="A212" s="253" t="s">
        <v>150</v>
      </c>
      <c r="B212" s="255"/>
      <c r="C212" s="257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59"/>
        <v>115000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115000</v>
      </c>
    </row>
    <row r="213" spans="1:17" x14ac:dyDescent="0.3">
      <c r="A213" s="253"/>
      <c r="B213" s="255"/>
      <c r="C213" s="257"/>
      <c r="D213" s="36"/>
      <c r="E213" s="42"/>
      <c r="F213" s="43"/>
      <c r="G213" s="43">
        <v>8003.34</v>
      </c>
      <c r="H213" s="43"/>
      <c r="I213" s="43"/>
      <c r="J213" s="34">
        <f t="shared" si="59"/>
        <v>8003.34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8003.34</v>
      </c>
    </row>
    <row r="214" spans="1:17" x14ac:dyDescent="0.3">
      <c r="A214" s="253" t="s">
        <v>152</v>
      </c>
      <c r="B214" s="255"/>
      <c r="C214" s="257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59"/>
        <v>1500</v>
      </c>
      <c r="K214" s="44">
        <v>2500</v>
      </c>
      <c r="L214" s="38">
        <v>0</v>
      </c>
      <c r="M214" s="40">
        <f t="shared" si="58"/>
        <v>2500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4000</v>
      </c>
    </row>
    <row r="215" spans="1:17" x14ac:dyDescent="0.3">
      <c r="A215" s="253"/>
      <c r="B215" s="255"/>
      <c r="C215" s="257"/>
      <c r="D215" s="36"/>
      <c r="E215" s="42"/>
      <c r="F215" s="43"/>
      <c r="G215" s="43">
        <v>58.87</v>
      </c>
      <c r="H215" s="43"/>
      <c r="I215" s="43"/>
      <c r="J215" s="34">
        <f t="shared" si="59"/>
        <v>58.87</v>
      </c>
      <c r="K215" s="55">
        <v>0</v>
      </c>
      <c r="L215" s="43"/>
      <c r="M215" s="34">
        <f t="shared" si="58"/>
        <v>0</v>
      </c>
      <c r="N215" s="55"/>
      <c r="O215" s="43"/>
      <c r="P215" s="34">
        <f t="shared" si="60"/>
        <v>0</v>
      </c>
      <c r="Q215" s="35">
        <f t="shared" si="61"/>
        <v>58.87</v>
      </c>
    </row>
    <row r="216" spans="1:17" x14ac:dyDescent="0.3">
      <c r="A216" s="253" t="s">
        <v>154</v>
      </c>
      <c r="B216" s="255"/>
      <c r="C216" s="257" t="s">
        <v>155</v>
      </c>
      <c r="D216" s="268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79500</v>
      </c>
      <c r="H216" s="38">
        <f>H218+H220+H222+H224</f>
        <v>0</v>
      </c>
      <c r="I216" s="38">
        <f>I218+I220+I222+I224</f>
        <v>0</v>
      </c>
      <c r="J216" s="29">
        <f t="shared" si="59"/>
        <v>79500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79500</v>
      </c>
    </row>
    <row r="217" spans="1:17" x14ac:dyDescent="0.3">
      <c r="A217" s="253"/>
      <c r="B217" s="255"/>
      <c r="C217" s="257"/>
      <c r="D217" s="268"/>
      <c r="E217" s="31">
        <f t="shared" si="63"/>
        <v>0</v>
      </c>
      <c r="F217" s="32">
        <f t="shared" si="63"/>
        <v>0</v>
      </c>
      <c r="G217" s="32">
        <f t="shared" si="63"/>
        <v>21083.82</v>
      </c>
      <c r="H217" s="32">
        <f t="shared" si="63"/>
        <v>0</v>
      </c>
      <c r="I217" s="32">
        <f t="shared" si="63"/>
        <v>0</v>
      </c>
      <c r="J217" s="34">
        <f t="shared" si="59"/>
        <v>21083.82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21083.82</v>
      </c>
    </row>
    <row r="218" spans="1:17" x14ac:dyDescent="0.3">
      <c r="A218" s="253"/>
      <c r="B218" s="255" t="s">
        <v>156</v>
      </c>
      <c r="C218" s="257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55000</v>
      </c>
    </row>
    <row r="219" spans="1:17" x14ac:dyDescent="0.3">
      <c r="A219" s="253"/>
      <c r="B219" s="255"/>
      <c r="C219" s="257"/>
      <c r="D219" s="36"/>
      <c r="E219" s="42"/>
      <c r="F219" s="43"/>
      <c r="G219" s="43">
        <v>11534.3</v>
      </c>
      <c r="H219" s="43"/>
      <c r="I219" s="43"/>
      <c r="J219" s="34">
        <f t="shared" si="59"/>
        <v>11534.3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11534.3</v>
      </c>
    </row>
    <row r="220" spans="1:17" x14ac:dyDescent="0.3">
      <c r="A220" s="253"/>
      <c r="B220" s="255" t="s">
        <v>156</v>
      </c>
      <c r="C220" s="257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2500</v>
      </c>
    </row>
    <row r="221" spans="1:17" x14ac:dyDescent="0.3">
      <c r="A221" s="253"/>
      <c r="B221" s="255"/>
      <c r="C221" s="257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1188</v>
      </c>
    </row>
    <row r="222" spans="1:17" x14ac:dyDescent="0.3">
      <c r="A222" s="253"/>
      <c r="B222" s="255" t="s">
        <v>156</v>
      </c>
      <c r="C222" s="257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59"/>
        <v>12500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12500</v>
      </c>
    </row>
    <row r="223" spans="1:17" x14ac:dyDescent="0.3">
      <c r="A223" s="253"/>
      <c r="B223" s="255"/>
      <c r="C223" s="257"/>
      <c r="D223" s="36"/>
      <c r="E223" s="31"/>
      <c r="F223" s="43"/>
      <c r="G223" s="43">
        <v>4836.99</v>
      </c>
      <c r="H223" s="43"/>
      <c r="I223" s="43"/>
      <c r="J223" s="34">
        <f t="shared" si="59"/>
        <v>4836.99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4836.99</v>
      </c>
    </row>
    <row r="224" spans="1:17" x14ac:dyDescent="0.3">
      <c r="A224" s="253"/>
      <c r="B224" s="255" t="s">
        <v>156</v>
      </c>
      <c r="C224" s="257" t="s">
        <v>269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59"/>
        <v>9500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9500</v>
      </c>
    </row>
    <row r="225" spans="1:17" x14ac:dyDescent="0.3">
      <c r="A225" s="253"/>
      <c r="B225" s="255"/>
      <c r="C225" s="257"/>
      <c r="D225" s="36"/>
      <c r="E225" s="31"/>
      <c r="F225" s="43"/>
      <c r="G225" s="43">
        <v>3524.53</v>
      </c>
      <c r="H225" s="43"/>
      <c r="I225" s="43"/>
      <c r="J225" s="34">
        <f t="shared" si="59"/>
        <v>3524.53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3524.53</v>
      </c>
    </row>
    <row r="226" spans="1:17" x14ac:dyDescent="0.3">
      <c r="A226" s="253" t="s">
        <v>157</v>
      </c>
      <c r="B226" s="255"/>
      <c r="C226" s="257" t="s">
        <v>270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59"/>
        <v>81260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81260</v>
      </c>
    </row>
    <row r="227" spans="1:17" x14ac:dyDescent="0.3">
      <c r="A227" s="253"/>
      <c r="B227" s="255"/>
      <c r="C227" s="257"/>
      <c r="D227" s="36"/>
      <c r="E227" s="42">
        <v>9824.4699999999993</v>
      </c>
      <c r="F227" s="43">
        <v>3438.69</v>
      </c>
      <c r="G227" s="43">
        <v>8313.4500000000007</v>
      </c>
      <c r="H227" s="43">
        <v>296.95999999999998</v>
      </c>
      <c r="I227" s="43"/>
      <c r="J227" s="34">
        <f t="shared" si="59"/>
        <v>21873.57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21873.57</v>
      </c>
    </row>
    <row r="228" spans="1:17" x14ac:dyDescent="0.3">
      <c r="A228" s="253" t="s">
        <v>158</v>
      </c>
      <c r="B228" s="255"/>
      <c r="C228" s="257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416892</v>
      </c>
      <c r="L228" s="38">
        <v>0</v>
      </c>
      <c r="M228" s="40">
        <f t="shared" si="64"/>
        <v>416892</v>
      </c>
      <c r="N228" s="44">
        <v>0</v>
      </c>
      <c r="O228" s="38">
        <v>0</v>
      </c>
      <c r="P228" s="40">
        <f t="shared" si="60"/>
        <v>0</v>
      </c>
      <c r="Q228" s="41">
        <f t="shared" si="61"/>
        <v>418892</v>
      </c>
    </row>
    <row r="229" spans="1:17" ht="14.4" thickBot="1" x14ac:dyDescent="0.35">
      <c r="A229" s="254"/>
      <c r="B229" s="256"/>
      <c r="C229" s="258"/>
      <c r="D229" s="50"/>
      <c r="E229" s="51"/>
      <c r="F229" s="45"/>
      <c r="G229" s="45">
        <v>0</v>
      </c>
      <c r="H229" s="45"/>
      <c r="I229" s="45"/>
      <c r="J229" s="24">
        <f t="shared" si="59"/>
        <v>0</v>
      </c>
      <c r="K229" s="56">
        <v>1747.12</v>
      </c>
      <c r="L229" s="45"/>
      <c r="M229" s="24">
        <f t="shared" si="64"/>
        <v>1747.12</v>
      </c>
      <c r="N229" s="56"/>
      <c r="O229" s="45"/>
      <c r="P229" s="24">
        <f t="shared" si="60"/>
        <v>0</v>
      </c>
      <c r="Q229" s="25">
        <f t="shared" si="61"/>
        <v>1747.12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1" t="s">
        <v>160</v>
      </c>
      <c r="B231" s="262"/>
      <c r="C231" s="265" t="s">
        <v>161</v>
      </c>
      <c r="D231" s="259"/>
      <c r="E231" s="16">
        <f t="shared" ref="E231:H232" si="65">E233+E235+E237+E239+E241+E243+E245+E247+E249+E251+E253</f>
        <v>129422</v>
      </c>
      <c r="F231" s="17">
        <f t="shared" si="65"/>
        <v>46728</v>
      </c>
      <c r="G231" s="17">
        <f t="shared" si="65"/>
        <v>46417</v>
      </c>
      <c r="H231" s="17">
        <f>H233+H235+H237+H239+H241+H243+H245+H247+H249+H251+H253</f>
        <v>10888</v>
      </c>
      <c r="I231" s="17">
        <f>I233+I235+I237+I239+I241+I243+I245+I247+I249+I251+I253</f>
        <v>0</v>
      </c>
      <c r="J231" s="19">
        <f t="shared" ref="J231:J254" si="66">SUM(E231:I231)</f>
        <v>233455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233455</v>
      </c>
    </row>
    <row r="232" spans="1:17" ht="14.4" thickBot="1" x14ac:dyDescent="0.35">
      <c r="A232" s="263"/>
      <c r="B232" s="264"/>
      <c r="C232" s="266"/>
      <c r="D232" s="260"/>
      <c r="E232" s="21">
        <f t="shared" si="65"/>
        <v>27762.22</v>
      </c>
      <c r="F232" s="22">
        <f t="shared" si="65"/>
        <v>9967.77</v>
      </c>
      <c r="G232" s="22">
        <f t="shared" si="65"/>
        <v>10328.849999999999</v>
      </c>
      <c r="H232" s="22">
        <f t="shared" si="65"/>
        <v>1596.06</v>
      </c>
      <c r="I232" s="22">
        <f>I234+I236+I238+I240+I242+I244+I246+I248+I250+I252+I254</f>
        <v>0</v>
      </c>
      <c r="J232" s="24">
        <f t="shared" si="66"/>
        <v>49654.9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49654.9</v>
      </c>
    </row>
    <row r="233" spans="1:17" x14ac:dyDescent="0.3">
      <c r="A233" s="248" t="s">
        <v>162</v>
      </c>
      <c r="B233" s="250"/>
      <c r="C233" s="252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7" x14ac:dyDescent="0.3">
      <c r="A234" s="253"/>
      <c r="B234" s="255"/>
      <c r="C234" s="257"/>
      <c r="D234" s="36"/>
      <c r="E234" s="42"/>
      <c r="F234" s="43"/>
      <c r="G234" s="43"/>
      <c r="H234" s="43">
        <v>60</v>
      </c>
      <c r="I234" s="43"/>
      <c r="J234" s="34">
        <f t="shared" si="66"/>
        <v>60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60</v>
      </c>
    </row>
    <row r="235" spans="1:17" x14ac:dyDescent="0.3">
      <c r="A235" s="253" t="s">
        <v>165</v>
      </c>
      <c r="B235" s="255"/>
      <c r="C235" s="257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7" x14ac:dyDescent="0.3">
      <c r="A236" s="253"/>
      <c r="B236" s="255"/>
      <c r="C236" s="257"/>
      <c r="D236" s="36"/>
      <c r="E236" s="42"/>
      <c r="F236" s="43"/>
      <c r="G236" s="43"/>
      <c r="H236" s="43">
        <v>540</v>
      </c>
      <c r="I236" s="43"/>
      <c r="J236" s="34">
        <f t="shared" si="66"/>
        <v>540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540</v>
      </c>
    </row>
    <row r="237" spans="1:17" x14ac:dyDescent="0.3">
      <c r="A237" s="253" t="s">
        <v>168</v>
      </c>
      <c r="B237" s="255"/>
      <c r="C237" s="257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7" x14ac:dyDescent="0.3">
      <c r="A238" s="253"/>
      <c r="B238" s="255"/>
      <c r="C238" s="257"/>
      <c r="D238" s="36"/>
      <c r="E238" s="42"/>
      <c r="F238" s="43"/>
      <c r="G238" s="43">
        <v>0</v>
      </c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7" x14ac:dyDescent="0.3">
      <c r="A239" s="253" t="s">
        <v>170</v>
      </c>
      <c r="B239" s="255"/>
      <c r="C239" s="257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6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29234</v>
      </c>
    </row>
    <row r="240" spans="1:17" x14ac:dyDescent="0.3">
      <c r="A240" s="253"/>
      <c r="B240" s="255"/>
      <c r="C240" s="257"/>
      <c r="D240" s="36"/>
      <c r="E240" s="42">
        <v>4649.58</v>
      </c>
      <c r="F240" s="43">
        <v>1628.48</v>
      </c>
      <c r="G240" s="43">
        <v>346.32</v>
      </c>
      <c r="H240" s="43">
        <v>0</v>
      </c>
      <c r="I240" s="43"/>
      <c r="J240" s="34">
        <f t="shared" si="66"/>
        <v>6624.3799999999992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6624.3799999999992</v>
      </c>
    </row>
    <row r="241" spans="1:17" x14ac:dyDescent="0.3">
      <c r="A241" s="253" t="s">
        <v>170</v>
      </c>
      <c r="B241" s="255"/>
      <c r="C241" s="257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6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170006</v>
      </c>
    </row>
    <row r="242" spans="1:17" x14ac:dyDescent="0.3">
      <c r="A242" s="253"/>
      <c r="B242" s="255"/>
      <c r="C242" s="257"/>
      <c r="D242" s="36"/>
      <c r="E242" s="42">
        <v>23112.639999999999</v>
      </c>
      <c r="F242" s="43">
        <v>8339.2900000000009</v>
      </c>
      <c r="G242" s="43">
        <v>5226.21</v>
      </c>
      <c r="H242" s="43">
        <v>131.34</v>
      </c>
      <c r="I242" s="43"/>
      <c r="J242" s="34">
        <f t="shared" si="66"/>
        <v>36809.479999999996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36809.479999999996</v>
      </c>
    </row>
    <row r="243" spans="1:17" x14ac:dyDescent="0.3">
      <c r="A243" s="253" t="s">
        <v>174</v>
      </c>
      <c r="B243" s="255"/>
      <c r="C243" s="257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6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13000</v>
      </c>
    </row>
    <row r="244" spans="1:17" x14ac:dyDescent="0.3">
      <c r="A244" s="253"/>
      <c r="B244" s="255"/>
      <c r="C244" s="257"/>
      <c r="D244" s="36"/>
      <c r="E244" s="42"/>
      <c r="F244" s="43"/>
      <c r="G244" s="43">
        <v>3690.18</v>
      </c>
      <c r="H244" s="43"/>
      <c r="I244" s="43"/>
      <c r="J244" s="34">
        <f t="shared" si="66"/>
        <v>3690.18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3690.18</v>
      </c>
    </row>
    <row r="245" spans="1:17" x14ac:dyDescent="0.3">
      <c r="A245" s="253" t="s">
        <v>176</v>
      </c>
      <c r="B245" s="255"/>
      <c r="C245" s="257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7" x14ac:dyDescent="0.3">
      <c r="A246" s="253"/>
      <c r="B246" s="255"/>
      <c r="C246" s="257"/>
      <c r="D246" s="36"/>
      <c r="E246" s="42"/>
      <c r="F246" s="43"/>
      <c r="G246" s="43">
        <v>1066.1400000000001</v>
      </c>
      <c r="H246" s="43"/>
      <c r="I246" s="43"/>
      <c r="J246" s="34">
        <f t="shared" si="66"/>
        <v>1066.1400000000001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1066.1400000000001</v>
      </c>
    </row>
    <row r="247" spans="1:17" x14ac:dyDescent="0.3">
      <c r="A247" s="253" t="s">
        <v>179</v>
      </c>
      <c r="B247" s="255"/>
      <c r="C247" s="257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7" x14ac:dyDescent="0.3">
      <c r="A248" s="253"/>
      <c r="B248" s="255"/>
      <c r="C248" s="257"/>
      <c r="D248" s="36"/>
      <c r="E248" s="42"/>
      <c r="F248" s="43"/>
      <c r="G248" s="43"/>
      <c r="H248" s="43">
        <v>141.12</v>
      </c>
      <c r="I248" s="43"/>
      <c r="J248" s="34">
        <f t="shared" si="66"/>
        <v>141.12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141.12</v>
      </c>
    </row>
    <row r="249" spans="1:17" x14ac:dyDescent="0.3">
      <c r="A249" s="253" t="s">
        <v>181</v>
      </c>
      <c r="B249" s="255"/>
      <c r="C249" s="257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7" x14ac:dyDescent="0.3">
      <c r="A250" s="253"/>
      <c r="B250" s="255"/>
      <c r="C250" s="257"/>
      <c r="D250" s="36"/>
      <c r="E250" s="42"/>
      <c r="F250" s="43"/>
      <c r="G250" s="43"/>
      <c r="H250" s="43">
        <v>59.6</v>
      </c>
      <c r="I250" s="43"/>
      <c r="J250" s="34">
        <f t="shared" si="66"/>
        <v>59.6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59.6</v>
      </c>
    </row>
    <row r="251" spans="1:17" x14ac:dyDescent="0.3">
      <c r="A251" s="253" t="s">
        <v>183</v>
      </c>
      <c r="B251" s="255"/>
      <c r="C251" s="257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6640</v>
      </c>
    </row>
    <row r="252" spans="1:17" x14ac:dyDescent="0.3">
      <c r="A252" s="253"/>
      <c r="B252" s="255"/>
      <c r="C252" s="257"/>
      <c r="D252" s="36"/>
      <c r="E252" s="42"/>
      <c r="F252" s="43"/>
      <c r="G252" s="43"/>
      <c r="H252" s="43">
        <v>664</v>
      </c>
      <c r="I252" s="43"/>
      <c r="J252" s="34">
        <f>SUM(E252:I252)</f>
        <v>664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664</v>
      </c>
    </row>
    <row r="253" spans="1:17" x14ac:dyDescent="0.3">
      <c r="A253" s="253" t="s">
        <v>307</v>
      </c>
      <c r="B253" s="255"/>
      <c r="C253" s="257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6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3000</v>
      </c>
    </row>
    <row r="254" spans="1:17" ht="14.4" thickBot="1" x14ac:dyDescent="0.35">
      <c r="A254" s="254"/>
      <c r="B254" s="256"/>
      <c r="C254" s="258"/>
      <c r="D254" s="50"/>
      <c r="E254" s="51"/>
      <c r="F254" s="45"/>
      <c r="G254" s="45">
        <v>0</v>
      </c>
      <c r="H254" s="45"/>
      <c r="I254" s="45"/>
      <c r="J254" s="24">
        <f t="shared" si="66"/>
        <v>0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1" t="s">
        <v>186</v>
      </c>
      <c r="B256" s="262"/>
      <c r="C256" s="265" t="s">
        <v>187</v>
      </c>
      <c r="D256" s="259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66625</v>
      </c>
      <c r="H256" s="17">
        <f t="shared" si="71"/>
        <v>0</v>
      </c>
      <c r="I256" s="17">
        <f>I258+I260+I262+I264+I266+I268+I270+I272+I274</f>
        <v>13561</v>
      </c>
      <c r="J256" s="19">
        <f>SUM(E256:I256)</f>
        <v>80186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176570</v>
      </c>
    </row>
    <row r="257" spans="1:17" ht="14.4" thickBot="1" x14ac:dyDescent="0.35">
      <c r="A257" s="263"/>
      <c r="B257" s="264"/>
      <c r="C257" s="266"/>
      <c r="D257" s="260"/>
      <c r="E257" s="21">
        <f t="shared" si="71"/>
        <v>0</v>
      </c>
      <c r="F257" s="22">
        <f t="shared" si="71"/>
        <v>0</v>
      </c>
      <c r="G257" s="22">
        <f t="shared" si="71"/>
        <v>12190.23</v>
      </c>
      <c r="H257" s="22">
        <f t="shared" si="71"/>
        <v>0</v>
      </c>
      <c r="I257" s="22">
        <f t="shared" si="71"/>
        <v>3321.35</v>
      </c>
      <c r="J257" s="24">
        <f t="shared" ref="J257:J275" si="72">SUM(E257:I257)</f>
        <v>15511.58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73">SUM(K257:L257)</f>
        <v>0</v>
      </c>
      <c r="N257" s="53">
        <f>N259+N261+N263+N265+N267+N269+N271+N273+N275</f>
        <v>0</v>
      </c>
      <c r="O257" s="22">
        <f>O259+O261+O263+O265+O267+O269+O271+O273+O275</f>
        <v>19102.84</v>
      </c>
      <c r="P257" s="24">
        <f t="shared" ref="P257:P275" si="74">SUM(N257:O257)</f>
        <v>19102.84</v>
      </c>
      <c r="Q257" s="25">
        <f t="shared" ref="Q257:Q275" si="75">P257+M257+J257</f>
        <v>34614.42</v>
      </c>
    </row>
    <row r="258" spans="1:17" hidden="1" x14ac:dyDescent="0.3">
      <c r="A258" s="248" t="s">
        <v>188</v>
      </c>
      <c r="B258" s="250"/>
      <c r="C258" s="252" t="s">
        <v>189</v>
      </c>
      <c r="D258" s="26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idden="1" x14ac:dyDescent="0.3">
      <c r="A259" s="253"/>
      <c r="B259" s="255"/>
      <c r="C259" s="257"/>
      <c r="D259" s="268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3" t="s">
        <v>190</v>
      </c>
      <c r="B260" s="255"/>
      <c r="C260" s="257" t="s">
        <v>191</v>
      </c>
      <c r="D260" s="36" t="s">
        <v>26</v>
      </c>
      <c r="E260" s="37">
        <v>0</v>
      </c>
      <c r="F260" s="38">
        <v>0</v>
      </c>
      <c r="G260" s="38">
        <v>66425</v>
      </c>
      <c r="H260" s="38">
        <v>0</v>
      </c>
      <c r="I260" s="38">
        <v>0</v>
      </c>
      <c r="J260" s="29">
        <f t="shared" si="72"/>
        <v>66425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66425</v>
      </c>
    </row>
    <row r="261" spans="1:17" x14ac:dyDescent="0.3">
      <c r="A261" s="253"/>
      <c r="B261" s="255"/>
      <c r="C261" s="257"/>
      <c r="D261" s="36"/>
      <c r="E261" s="42"/>
      <c r="F261" s="43"/>
      <c r="G261" s="43">
        <v>12190.23</v>
      </c>
      <c r="H261" s="43"/>
      <c r="I261" s="43"/>
      <c r="J261" s="34">
        <f t="shared" si="72"/>
        <v>12190.23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12190.23</v>
      </c>
    </row>
    <row r="262" spans="1:17" x14ac:dyDescent="0.3">
      <c r="A262" s="253" t="s">
        <v>192</v>
      </c>
      <c r="B262" s="255"/>
      <c r="C262" s="257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2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4"/>
        <v>35384</v>
      </c>
      <c r="Q262" s="41">
        <f t="shared" si="75"/>
        <v>36249</v>
      </c>
    </row>
    <row r="263" spans="1:17" x14ac:dyDescent="0.3">
      <c r="A263" s="253"/>
      <c r="B263" s="255"/>
      <c r="C263" s="257"/>
      <c r="D263" s="36"/>
      <c r="E263" s="42"/>
      <c r="F263" s="43"/>
      <c r="G263" s="43"/>
      <c r="H263" s="43"/>
      <c r="I263" s="43">
        <v>199.77</v>
      </c>
      <c r="J263" s="34">
        <f t="shared" si="72"/>
        <v>199.77</v>
      </c>
      <c r="K263" s="55"/>
      <c r="L263" s="43"/>
      <c r="M263" s="34">
        <f t="shared" si="73"/>
        <v>0</v>
      </c>
      <c r="N263" s="55"/>
      <c r="O263" s="43">
        <v>7050.39</v>
      </c>
      <c r="P263" s="34">
        <f t="shared" si="74"/>
        <v>7050.39</v>
      </c>
      <c r="Q263" s="35">
        <f t="shared" si="75"/>
        <v>7250.1600000000008</v>
      </c>
    </row>
    <row r="264" spans="1:17" x14ac:dyDescent="0.3">
      <c r="A264" s="253" t="s">
        <v>192</v>
      </c>
      <c r="B264" s="255"/>
      <c r="C264" s="257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5000</v>
      </c>
    </row>
    <row r="265" spans="1:17" x14ac:dyDescent="0.3">
      <c r="A265" s="253"/>
      <c r="B265" s="255"/>
      <c r="C265" s="257"/>
      <c r="D265" s="36"/>
      <c r="E265" s="42"/>
      <c r="F265" s="43"/>
      <c r="G265" s="43"/>
      <c r="H265" s="43"/>
      <c r="I265" s="43"/>
      <c r="J265" s="34">
        <f t="shared" si="72"/>
        <v>0</v>
      </c>
      <c r="K265" s="55">
        <v>0</v>
      </c>
      <c r="L265" s="43"/>
      <c r="M265" s="34">
        <f t="shared" si="73"/>
        <v>0</v>
      </c>
      <c r="N265" s="55"/>
      <c r="O265" s="43"/>
      <c r="P265" s="34">
        <f t="shared" si="74"/>
        <v>0</v>
      </c>
      <c r="Q265" s="35">
        <f t="shared" si="75"/>
        <v>0</v>
      </c>
    </row>
    <row r="266" spans="1:17" x14ac:dyDescent="0.3">
      <c r="A266" s="253" t="s">
        <v>193</v>
      </c>
      <c r="B266" s="255"/>
      <c r="C266" s="257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3"/>
      <c r="B267" s="255"/>
      <c r="C267" s="257"/>
      <c r="D267" s="36"/>
      <c r="E267" s="42"/>
      <c r="F267" s="43"/>
      <c r="G267" s="43">
        <v>0</v>
      </c>
      <c r="H267" s="43"/>
      <c r="I267" s="43"/>
      <c r="J267" s="34">
        <f t="shared" si="72"/>
        <v>0</v>
      </c>
      <c r="K267" s="55">
        <v>0</v>
      </c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x14ac:dyDescent="0.3">
      <c r="A268" s="253" t="s">
        <v>195</v>
      </c>
      <c r="B268" s="255"/>
      <c r="C268" s="257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2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4"/>
        <v>15085</v>
      </c>
      <c r="Q268" s="41">
        <f t="shared" si="75"/>
        <v>18596</v>
      </c>
    </row>
    <row r="269" spans="1:17" x14ac:dyDescent="0.3">
      <c r="A269" s="253"/>
      <c r="B269" s="255"/>
      <c r="C269" s="257"/>
      <c r="D269" s="36"/>
      <c r="E269" s="42"/>
      <c r="F269" s="43"/>
      <c r="G269" s="43"/>
      <c r="H269" s="43"/>
      <c r="I269" s="43">
        <v>864.71</v>
      </c>
      <c r="J269" s="34">
        <f t="shared" si="72"/>
        <v>864.71</v>
      </c>
      <c r="K269" s="55"/>
      <c r="L269" s="43"/>
      <c r="M269" s="34">
        <f t="shared" si="73"/>
        <v>0</v>
      </c>
      <c r="N269" s="55"/>
      <c r="O269" s="43">
        <v>3784.36</v>
      </c>
      <c r="P269" s="34">
        <f t="shared" si="74"/>
        <v>3784.36</v>
      </c>
      <c r="Q269" s="35">
        <f t="shared" si="75"/>
        <v>4649.07</v>
      </c>
    </row>
    <row r="270" spans="1:17" x14ac:dyDescent="0.3">
      <c r="A270" s="253" t="s">
        <v>195</v>
      </c>
      <c r="B270" s="255"/>
      <c r="C270" s="251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2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4"/>
        <v>16495</v>
      </c>
      <c r="Q270" s="41">
        <f t="shared" si="75"/>
        <v>20783</v>
      </c>
    </row>
    <row r="271" spans="1:17" x14ac:dyDescent="0.3">
      <c r="A271" s="253"/>
      <c r="B271" s="255"/>
      <c r="C271" s="252"/>
      <c r="D271" s="36"/>
      <c r="E271" s="42"/>
      <c r="F271" s="43"/>
      <c r="G271" s="43"/>
      <c r="H271" s="43"/>
      <c r="I271" s="43">
        <v>1053.56</v>
      </c>
      <c r="J271" s="34">
        <f t="shared" si="72"/>
        <v>1053.56</v>
      </c>
      <c r="K271" s="55"/>
      <c r="L271" s="43"/>
      <c r="M271" s="34">
        <f t="shared" si="73"/>
        <v>0</v>
      </c>
      <c r="N271" s="55"/>
      <c r="O271" s="43">
        <v>4142.1400000000003</v>
      </c>
      <c r="P271" s="34">
        <f t="shared" si="74"/>
        <v>4142.1400000000003</v>
      </c>
      <c r="Q271" s="35">
        <f t="shared" si="75"/>
        <v>5195.7000000000007</v>
      </c>
    </row>
    <row r="272" spans="1:17" ht="12.75" customHeight="1" x14ac:dyDescent="0.3">
      <c r="A272" s="253" t="s">
        <v>195</v>
      </c>
      <c r="B272" s="255"/>
      <c r="C272" s="251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2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4"/>
        <v>16420</v>
      </c>
      <c r="Q272" s="41">
        <f t="shared" si="75"/>
        <v>21317</v>
      </c>
    </row>
    <row r="273" spans="1:17" x14ac:dyDescent="0.3">
      <c r="A273" s="253"/>
      <c r="B273" s="255"/>
      <c r="C273" s="252"/>
      <c r="D273" s="36"/>
      <c r="E273" s="42"/>
      <c r="F273" s="43"/>
      <c r="G273" s="43"/>
      <c r="H273" s="43"/>
      <c r="I273" s="43">
        <v>1203.31</v>
      </c>
      <c r="J273" s="34">
        <f t="shared" si="72"/>
        <v>1203.31</v>
      </c>
      <c r="K273" s="55"/>
      <c r="L273" s="43"/>
      <c r="M273" s="34">
        <f t="shared" si="73"/>
        <v>0</v>
      </c>
      <c r="N273" s="55"/>
      <c r="O273" s="43">
        <v>4125.95</v>
      </c>
      <c r="P273" s="34">
        <f t="shared" si="74"/>
        <v>4125.95</v>
      </c>
      <c r="Q273" s="35">
        <f t="shared" si="75"/>
        <v>5329.26</v>
      </c>
    </row>
    <row r="274" spans="1:17" ht="13.8" hidden="1" customHeight="1" x14ac:dyDescent="0.3">
      <c r="A274" s="253" t="s">
        <v>195</v>
      </c>
      <c r="B274" s="255"/>
      <c r="C274" s="257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7" ht="14.4" hidden="1" customHeight="1" thickBot="1" x14ac:dyDescent="0.35">
      <c r="A275" s="254"/>
      <c r="B275" s="256"/>
      <c r="C275" s="258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1" t="s">
        <v>200</v>
      </c>
      <c r="B277" s="262"/>
      <c r="C277" s="265" t="s">
        <v>201</v>
      </c>
      <c r="D277" s="259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263"/>
      <c r="B278" s="264"/>
      <c r="C278" s="266"/>
      <c r="D278" s="260"/>
      <c r="E278" s="21">
        <f>E280+E282+E284+E286+E304+E306+E308+E330+E332+E334</f>
        <v>75674.34</v>
      </c>
      <c r="F278" s="22">
        <f>F280+F282+F284+F286+F304+F306+F308+F330+F332+F334</f>
        <v>26608.51</v>
      </c>
      <c r="G278" s="22">
        <f>G280+G282+G284+G286+G304+G306+G308+G332+G334</f>
        <v>33457.640000000007</v>
      </c>
      <c r="H278" s="22">
        <f>H280+H282+H284+H286+H304+H306+H308+H336+H332+H334</f>
        <v>2256.84</v>
      </c>
      <c r="I278" s="22">
        <f>I280+I282+I284+I286+I304+I306+I308+I330+I332+I334</f>
        <v>0</v>
      </c>
      <c r="J278" s="24">
        <f>SUM(E278:I278)</f>
        <v>137997.32999999999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137997.32999999999</v>
      </c>
    </row>
    <row r="279" spans="1:17" x14ac:dyDescent="0.3">
      <c r="A279" s="248" t="s">
        <v>202</v>
      </c>
      <c r="B279" s="250"/>
      <c r="C279" s="252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488271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5" si="78">SUM(N279:O279)</f>
        <v>0</v>
      </c>
      <c r="Q279" s="64">
        <f t="shared" ref="Q279:Q336" si="79">P279+M279+J279</f>
        <v>488271</v>
      </c>
    </row>
    <row r="280" spans="1:17" x14ac:dyDescent="0.3">
      <c r="A280" s="253"/>
      <c r="B280" s="255"/>
      <c r="C280" s="257"/>
      <c r="D280" s="36"/>
      <c r="E280" s="42">
        <v>75674.34</v>
      </c>
      <c r="F280" s="43">
        <v>26608.51</v>
      </c>
      <c r="G280" s="43"/>
      <c r="H280" s="43"/>
      <c r="I280" s="43"/>
      <c r="J280" s="34">
        <f t="shared" si="76"/>
        <v>102282.84999999999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102282.84999999999</v>
      </c>
    </row>
    <row r="281" spans="1:17" x14ac:dyDescent="0.3">
      <c r="A281" s="253" t="s">
        <v>202</v>
      </c>
      <c r="B281" s="255"/>
      <c r="C281" s="257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7" x14ac:dyDescent="0.3">
      <c r="A282" s="253"/>
      <c r="B282" s="255"/>
      <c r="C282" s="257"/>
      <c r="D282" s="36"/>
      <c r="E282" s="42"/>
      <c r="F282" s="43"/>
      <c r="G282" s="43">
        <v>613.64</v>
      </c>
      <c r="H282" s="43"/>
      <c r="I282" s="43"/>
      <c r="J282" s="34">
        <f t="shared" si="76"/>
        <v>613.64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613.64</v>
      </c>
    </row>
    <row r="283" spans="1:17" x14ac:dyDescent="0.3">
      <c r="A283" s="253" t="s">
        <v>202</v>
      </c>
      <c r="B283" s="255"/>
      <c r="C283" s="257" t="s">
        <v>205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76"/>
        <v>12000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12000</v>
      </c>
    </row>
    <row r="284" spans="1:17" x14ac:dyDescent="0.3">
      <c r="A284" s="253"/>
      <c r="B284" s="255"/>
      <c r="C284" s="257"/>
      <c r="D284" s="36"/>
      <c r="E284" s="42"/>
      <c r="F284" s="43"/>
      <c r="G284" s="43">
        <v>3846.65</v>
      </c>
      <c r="H284" s="43"/>
      <c r="I284" s="43"/>
      <c r="J284" s="34">
        <f t="shared" si="76"/>
        <v>3846.65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3846.65</v>
      </c>
    </row>
    <row r="285" spans="1:17" x14ac:dyDescent="0.3">
      <c r="A285" s="253" t="s">
        <v>202</v>
      </c>
      <c r="B285" s="255"/>
      <c r="C285" s="257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17850</v>
      </c>
      <c r="H285" s="38">
        <f t="shared" si="80"/>
        <v>0</v>
      </c>
      <c r="I285" s="38">
        <f t="shared" si="80"/>
        <v>0</v>
      </c>
      <c r="J285" s="40">
        <f t="shared" si="76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17850</v>
      </c>
    </row>
    <row r="286" spans="1:17" x14ac:dyDescent="0.3">
      <c r="A286" s="253"/>
      <c r="B286" s="255"/>
      <c r="C286" s="257"/>
      <c r="D286" s="36"/>
      <c r="E286" s="31">
        <f t="shared" si="80"/>
        <v>0</v>
      </c>
      <c r="F286" s="32">
        <f t="shared" si="80"/>
        <v>0</v>
      </c>
      <c r="G286" s="32">
        <f t="shared" si="80"/>
        <v>3410.27</v>
      </c>
      <c r="H286" s="32">
        <f t="shared" si="80"/>
        <v>0</v>
      </c>
      <c r="I286" s="32">
        <f t="shared" si="80"/>
        <v>0</v>
      </c>
      <c r="J286" s="34">
        <f t="shared" si="76"/>
        <v>3410.27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3410.27</v>
      </c>
    </row>
    <row r="287" spans="1:17" x14ac:dyDescent="0.3">
      <c r="A287" s="253"/>
      <c r="B287" s="255" t="s">
        <v>207</v>
      </c>
      <c r="C287" s="257" t="s">
        <v>208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7" x14ac:dyDescent="0.3">
      <c r="A288" s="253"/>
      <c r="B288" s="255"/>
      <c r="C288" s="257"/>
      <c r="D288" s="36"/>
      <c r="E288" s="42"/>
      <c r="F288" s="43"/>
      <c r="G288" s="43">
        <v>1496</v>
      </c>
      <c r="H288" s="43"/>
      <c r="I288" s="43"/>
      <c r="J288" s="34">
        <f t="shared" si="76"/>
        <v>1496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1496</v>
      </c>
    </row>
    <row r="289" spans="1:17" x14ac:dyDescent="0.3">
      <c r="A289" s="253"/>
      <c r="B289" s="255" t="s">
        <v>209</v>
      </c>
      <c r="C289" s="257" t="s">
        <v>210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3"/>
      <c r="B290" s="255"/>
      <c r="C290" s="257"/>
      <c r="D290" s="36"/>
      <c r="E290" s="42"/>
      <c r="F290" s="43"/>
      <c r="G290" s="43">
        <v>7.97</v>
      </c>
      <c r="H290" s="43"/>
      <c r="I290" s="43"/>
      <c r="J290" s="34">
        <f t="shared" si="76"/>
        <v>7.97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7.97</v>
      </c>
    </row>
    <row r="291" spans="1:17" x14ac:dyDescent="0.3">
      <c r="A291" s="253"/>
      <c r="B291" s="255" t="s">
        <v>211</v>
      </c>
      <c r="C291" s="257" t="s">
        <v>212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3"/>
      <c r="B292" s="255"/>
      <c r="C292" s="257"/>
      <c r="D292" s="36"/>
      <c r="E292" s="42"/>
      <c r="F292" s="43"/>
      <c r="G292" s="43">
        <v>0</v>
      </c>
      <c r="H292" s="43"/>
      <c r="I292" s="43"/>
      <c r="J292" s="34">
        <f t="shared" si="76"/>
        <v>0</v>
      </c>
      <c r="K292" s="55"/>
      <c r="L292" s="43"/>
      <c r="M292" s="34">
        <f t="shared" ref="M292:M335" si="81">SUM(K292:L292)</f>
        <v>0</v>
      </c>
      <c r="N292" s="55"/>
      <c r="O292" s="43"/>
      <c r="P292" s="33">
        <f t="shared" si="78"/>
        <v>0</v>
      </c>
      <c r="Q292" s="65">
        <f t="shared" si="79"/>
        <v>0</v>
      </c>
    </row>
    <row r="293" spans="1:17" x14ac:dyDescent="0.3">
      <c r="A293" s="253"/>
      <c r="B293" s="255" t="s">
        <v>213</v>
      </c>
      <c r="C293" s="257" t="s">
        <v>214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76"/>
        <v>500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500</v>
      </c>
    </row>
    <row r="294" spans="1:17" x14ac:dyDescent="0.3">
      <c r="A294" s="253"/>
      <c r="B294" s="255"/>
      <c r="C294" s="257"/>
      <c r="D294" s="36"/>
      <c r="E294" s="42"/>
      <c r="F294" s="43"/>
      <c r="G294" s="43">
        <v>289</v>
      </c>
      <c r="H294" s="43"/>
      <c r="I294" s="43"/>
      <c r="J294" s="34">
        <f t="shared" si="76"/>
        <v>289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289</v>
      </c>
    </row>
    <row r="295" spans="1:17" x14ac:dyDescent="0.3">
      <c r="A295" s="253"/>
      <c r="B295" s="255" t="s">
        <v>215</v>
      </c>
      <c r="C295" s="257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3"/>
      <c r="B296" s="255"/>
      <c r="C296" s="257"/>
      <c r="D296" s="36"/>
      <c r="E296" s="42"/>
      <c r="F296" s="43"/>
      <c r="G296" s="43">
        <v>1509.3</v>
      </c>
      <c r="H296" s="43"/>
      <c r="I296" s="43"/>
      <c r="J296" s="34">
        <f t="shared" si="76"/>
        <v>1509.3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1509.3</v>
      </c>
    </row>
    <row r="297" spans="1:17" x14ac:dyDescent="0.3">
      <c r="A297" s="253"/>
      <c r="B297" s="255" t="s">
        <v>217</v>
      </c>
      <c r="C297" s="257" t="s">
        <v>218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76"/>
        <v>800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800</v>
      </c>
    </row>
    <row r="298" spans="1:17" x14ac:dyDescent="0.3">
      <c r="A298" s="253"/>
      <c r="B298" s="255"/>
      <c r="C298" s="257"/>
      <c r="D298" s="36"/>
      <c r="E298" s="42"/>
      <c r="F298" s="43"/>
      <c r="G298" s="43">
        <v>8</v>
      </c>
      <c r="H298" s="43"/>
      <c r="I298" s="43"/>
      <c r="J298" s="34">
        <f t="shared" si="76"/>
        <v>8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8</v>
      </c>
    </row>
    <row r="299" spans="1:17" x14ac:dyDescent="0.3">
      <c r="A299" s="253"/>
      <c r="B299" s="255" t="s">
        <v>219</v>
      </c>
      <c r="C299" s="257" t="s">
        <v>220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3"/>
      <c r="B300" s="255"/>
      <c r="C300" s="257"/>
      <c r="D300" s="36"/>
      <c r="E300" s="42"/>
      <c r="F300" s="43"/>
      <c r="G300" s="43">
        <v>100</v>
      </c>
      <c r="H300" s="43"/>
      <c r="I300" s="43"/>
      <c r="J300" s="34">
        <f t="shared" si="76"/>
        <v>100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100</v>
      </c>
    </row>
    <row r="301" spans="1:17" x14ac:dyDescent="0.3">
      <c r="A301" s="253"/>
      <c r="B301" s="255" t="s">
        <v>221</v>
      </c>
      <c r="C301" s="257" t="s">
        <v>222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3"/>
      <c r="B302" s="255"/>
      <c r="C302" s="257"/>
      <c r="D302" s="36"/>
      <c r="E302" s="42"/>
      <c r="F302" s="43"/>
      <c r="G302" s="43">
        <v>0</v>
      </c>
      <c r="H302" s="43"/>
      <c r="I302" s="43"/>
      <c r="J302" s="34">
        <f t="shared" si="76"/>
        <v>0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0</v>
      </c>
    </row>
    <row r="303" spans="1:17" x14ac:dyDescent="0.3">
      <c r="A303" s="253" t="s">
        <v>202</v>
      </c>
      <c r="B303" s="249"/>
      <c r="C303" s="251" t="s">
        <v>223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76"/>
        <v>16800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16800</v>
      </c>
    </row>
    <row r="304" spans="1:17" x14ac:dyDescent="0.3">
      <c r="A304" s="253"/>
      <c r="B304" s="250"/>
      <c r="C304" s="252"/>
      <c r="D304" s="36"/>
      <c r="E304" s="42"/>
      <c r="F304" s="43"/>
      <c r="G304" s="43">
        <v>3224.64</v>
      </c>
      <c r="H304" s="43"/>
      <c r="I304" s="43"/>
      <c r="J304" s="34">
        <f t="shared" si="76"/>
        <v>3224.64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3224.64</v>
      </c>
    </row>
    <row r="305" spans="1:17" x14ac:dyDescent="0.3">
      <c r="A305" s="253" t="s">
        <v>202</v>
      </c>
      <c r="B305" s="249"/>
      <c r="C305" s="251" t="s">
        <v>224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76"/>
        <v>2000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2000</v>
      </c>
    </row>
    <row r="306" spans="1:17" x14ac:dyDescent="0.3">
      <c r="A306" s="253"/>
      <c r="B306" s="250"/>
      <c r="C306" s="252"/>
      <c r="D306" s="36"/>
      <c r="E306" s="42"/>
      <c r="F306" s="43"/>
      <c r="G306" s="43">
        <v>0</v>
      </c>
      <c r="H306" s="43"/>
      <c r="I306" s="43"/>
      <c r="J306" s="34">
        <f t="shared" ref="J306:J335" si="82">SUM(E306:I306)</f>
        <v>0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0</v>
      </c>
    </row>
    <row r="307" spans="1:17" x14ac:dyDescent="0.3">
      <c r="A307" s="253" t="s">
        <v>202</v>
      </c>
      <c r="B307" s="255"/>
      <c r="C307" s="257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52341</v>
      </c>
    </row>
    <row r="308" spans="1:17" x14ac:dyDescent="0.3">
      <c r="A308" s="253"/>
      <c r="B308" s="255"/>
      <c r="C308" s="257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22362.440000000006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22362.440000000006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22362.440000000006</v>
      </c>
    </row>
    <row r="309" spans="1:17" x14ac:dyDescent="0.3">
      <c r="A309" s="253"/>
      <c r="B309" s="255" t="s">
        <v>226</v>
      </c>
      <c r="C309" s="257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2"/>
        <v>2000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2000</v>
      </c>
    </row>
    <row r="310" spans="1:17" x14ac:dyDescent="0.3">
      <c r="A310" s="253"/>
      <c r="B310" s="255"/>
      <c r="C310" s="257"/>
      <c r="D310" s="36"/>
      <c r="E310" s="42"/>
      <c r="F310" s="43"/>
      <c r="G310" s="43">
        <v>663</v>
      </c>
      <c r="H310" s="43"/>
      <c r="I310" s="43"/>
      <c r="J310" s="34">
        <f t="shared" si="82"/>
        <v>663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663</v>
      </c>
    </row>
    <row r="311" spans="1:17" x14ac:dyDescent="0.3">
      <c r="A311" s="253"/>
      <c r="B311" s="255" t="s">
        <v>228</v>
      </c>
      <c r="C311" s="257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2"/>
        <v>5800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5800</v>
      </c>
    </row>
    <row r="312" spans="1:17" x14ac:dyDescent="0.3">
      <c r="A312" s="253"/>
      <c r="B312" s="255"/>
      <c r="C312" s="257"/>
      <c r="D312" s="36"/>
      <c r="E312" s="42"/>
      <c r="F312" s="43"/>
      <c r="G312" s="43">
        <v>1013.14</v>
      </c>
      <c r="H312" s="43"/>
      <c r="I312" s="43"/>
      <c r="J312" s="34">
        <f t="shared" si="82"/>
        <v>1013.14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1013.14</v>
      </c>
    </row>
    <row r="313" spans="1:17" x14ac:dyDescent="0.3">
      <c r="A313" s="253"/>
      <c r="B313" s="255" t="s">
        <v>230</v>
      </c>
      <c r="C313" s="257" t="s">
        <v>231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82"/>
        <v>1100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1100</v>
      </c>
    </row>
    <row r="314" spans="1:17" x14ac:dyDescent="0.3">
      <c r="A314" s="253"/>
      <c r="B314" s="255"/>
      <c r="C314" s="257"/>
      <c r="D314" s="36"/>
      <c r="E314" s="42"/>
      <c r="F314" s="43"/>
      <c r="G314" s="43">
        <v>1038</v>
      </c>
      <c r="H314" s="43"/>
      <c r="I314" s="43"/>
      <c r="J314" s="34">
        <f t="shared" si="82"/>
        <v>1038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1038</v>
      </c>
    </row>
    <row r="315" spans="1:17" x14ac:dyDescent="0.3">
      <c r="A315" s="253"/>
      <c r="B315" s="255" t="s">
        <v>232</v>
      </c>
      <c r="C315" s="257" t="s">
        <v>233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82"/>
        <v>110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110</v>
      </c>
    </row>
    <row r="316" spans="1:17" x14ac:dyDescent="0.3">
      <c r="A316" s="253"/>
      <c r="B316" s="255"/>
      <c r="C316" s="257"/>
      <c r="D316" s="36"/>
      <c r="E316" s="42"/>
      <c r="F316" s="43"/>
      <c r="G316" s="43">
        <v>0</v>
      </c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3"/>
      <c r="B317" s="255" t="s">
        <v>234</v>
      </c>
      <c r="C317" s="257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2"/>
        <v>2300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2300</v>
      </c>
    </row>
    <row r="318" spans="1:17" x14ac:dyDescent="0.3">
      <c r="A318" s="253"/>
      <c r="B318" s="255"/>
      <c r="C318" s="257"/>
      <c r="D318" s="36"/>
      <c r="E318" s="42"/>
      <c r="F318" s="43"/>
      <c r="G318" s="43">
        <v>1258.19</v>
      </c>
      <c r="H318" s="43"/>
      <c r="I318" s="43"/>
      <c r="J318" s="34">
        <f t="shared" si="82"/>
        <v>1258.19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1258.19</v>
      </c>
    </row>
    <row r="319" spans="1:17" x14ac:dyDescent="0.3">
      <c r="A319" s="253"/>
      <c r="B319" s="255" t="s">
        <v>236</v>
      </c>
      <c r="C319" s="257" t="s">
        <v>237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3"/>
      <c r="B320" s="255"/>
      <c r="C320" s="257"/>
      <c r="D320" s="36"/>
      <c r="E320" s="42"/>
      <c r="F320" s="43"/>
      <c r="G320" s="43">
        <v>12851.25</v>
      </c>
      <c r="H320" s="43"/>
      <c r="I320" s="43"/>
      <c r="J320" s="34">
        <f t="shared" si="82"/>
        <v>12851.25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12851.25</v>
      </c>
    </row>
    <row r="321" spans="1:17" x14ac:dyDescent="0.3">
      <c r="A321" s="253"/>
      <c r="B321" s="255" t="s">
        <v>238</v>
      </c>
      <c r="C321" s="257" t="s">
        <v>239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82"/>
        <v>7200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7200</v>
      </c>
    </row>
    <row r="322" spans="1:17" x14ac:dyDescent="0.3">
      <c r="A322" s="253"/>
      <c r="B322" s="255"/>
      <c r="C322" s="257"/>
      <c r="D322" s="36"/>
      <c r="E322" s="42"/>
      <c r="F322" s="43"/>
      <c r="G322" s="43">
        <v>1789.9</v>
      </c>
      <c r="H322" s="43"/>
      <c r="I322" s="43"/>
      <c r="J322" s="34">
        <f t="shared" si="82"/>
        <v>1789.9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1789.9</v>
      </c>
    </row>
    <row r="323" spans="1:17" x14ac:dyDescent="0.3">
      <c r="A323" s="253"/>
      <c r="B323" s="255" t="s">
        <v>240</v>
      </c>
      <c r="C323" s="257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3"/>
      <c r="B324" s="255"/>
      <c r="C324" s="257"/>
      <c r="D324" s="36"/>
      <c r="E324" s="42"/>
      <c r="F324" s="43"/>
      <c r="G324" s="43">
        <v>664.02</v>
      </c>
      <c r="H324" s="43"/>
      <c r="I324" s="43"/>
      <c r="J324" s="34">
        <f t="shared" si="82"/>
        <v>664.02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664.02</v>
      </c>
    </row>
    <row r="325" spans="1:17" x14ac:dyDescent="0.3">
      <c r="A325" s="253"/>
      <c r="B325" s="255" t="s">
        <v>242</v>
      </c>
      <c r="C325" s="257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2"/>
        <v>13803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13803</v>
      </c>
    </row>
    <row r="326" spans="1:17" x14ac:dyDescent="0.3">
      <c r="A326" s="253"/>
      <c r="B326" s="255"/>
      <c r="C326" s="257"/>
      <c r="D326" s="36"/>
      <c r="E326" s="42"/>
      <c r="F326" s="43"/>
      <c r="G326" s="43">
        <v>2123.4</v>
      </c>
      <c r="H326" s="43"/>
      <c r="I326" s="43"/>
      <c r="J326" s="34">
        <f t="shared" si="82"/>
        <v>2123.4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2123.4</v>
      </c>
    </row>
    <row r="327" spans="1:17" hidden="1" x14ac:dyDescent="0.3">
      <c r="A327" s="253"/>
      <c r="B327" s="255" t="s">
        <v>244</v>
      </c>
      <c r="C327" s="257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2"/>
        <v>0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0</v>
      </c>
    </row>
    <row r="328" spans="1:17" hidden="1" x14ac:dyDescent="0.3">
      <c r="A328" s="253"/>
      <c r="B328" s="255"/>
      <c r="C328" s="257"/>
      <c r="D328" s="36"/>
      <c r="E328" s="42"/>
      <c r="F328" s="43"/>
      <c r="G328" s="43">
        <v>0</v>
      </c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3"/>
      <c r="B329" s="255" t="s">
        <v>246</v>
      </c>
      <c r="C329" s="257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3"/>
      <c r="B330" s="255"/>
      <c r="C330" s="257"/>
      <c r="D330" s="36"/>
      <c r="E330" s="42"/>
      <c r="F330" s="43"/>
      <c r="G330" s="43">
        <v>961.54</v>
      </c>
      <c r="H330" s="43"/>
      <c r="I330" s="43"/>
      <c r="J330" s="34">
        <f t="shared" si="82"/>
        <v>961.54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961.54</v>
      </c>
    </row>
    <row r="331" spans="1:17" x14ac:dyDescent="0.3">
      <c r="A331" s="253" t="s">
        <v>202</v>
      </c>
      <c r="B331" s="255"/>
      <c r="C331" s="257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3"/>
      <c r="B332" s="255"/>
      <c r="C332" s="257"/>
      <c r="D332" s="36"/>
      <c r="E332" s="42"/>
      <c r="F332" s="43"/>
      <c r="G332" s="43"/>
      <c r="H332" s="43">
        <v>2110.02</v>
      </c>
      <c r="I332" s="43"/>
      <c r="J332" s="34">
        <f t="shared" si="82"/>
        <v>2110.02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2110.02</v>
      </c>
    </row>
    <row r="333" spans="1:17" x14ac:dyDescent="0.3">
      <c r="A333" s="253" t="s">
        <v>202</v>
      </c>
      <c r="B333" s="255"/>
      <c r="C333" s="257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2"/>
        <v>1843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1843</v>
      </c>
    </row>
    <row r="334" spans="1:17" x14ac:dyDescent="0.3">
      <c r="A334" s="253"/>
      <c r="B334" s="255"/>
      <c r="C334" s="257"/>
      <c r="D334" s="36"/>
      <c r="E334" s="42"/>
      <c r="F334" s="43"/>
      <c r="G334" s="43"/>
      <c r="H334" s="43">
        <v>146.82</v>
      </c>
      <c r="I334" s="43"/>
      <c r="J334" s="34">
        <f t="shared" si="82"/>
        <v>146.82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146.82</v>
      </c>
    </row>
    <row r="335" spans="1:17" hidden="1" x14ac:dyDescent="0.3">
      <c r="A335" s="253" t="s">
        <v>202</v>
      </c>
      <c r="B335" s="255"/>
      <c r="C335" s="257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2"/>
        <v>0</v>
      </c>
      <c r="K335" s="44">
        <v>0</v>
      </c>
      <c r="L335" s="38">
        <v>0</v>
      </c>
      <c r="M335" s="40">
        <f t="shared" si="81"/>
        <v>0</v>
      </c>
      <c r="N335" s="44">
        <v>0</v>
      </c>
      <c r="O335" s="38">
        <v>0</v>
      </c>
      <c r="P335" s="39">
        <f t="shared" si="78"/>
        <v>0</v>
      </c>
      <c r="Q335" s="66">
        <f t="shared" si="79"/>
        <v>0</v>
      </c>
    </row>
    <row r="336" spans="1:17" ht="14.4" hidden="1" thickBot="1" x14ac:dyDescent="0.35">
      <c r="A336" s="254"/>
      <c r="B336" s="256"/>
      <c r="C336" s="258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79"/>
        <v>0</v>
      </c>
    </row>
  </sheetData>
  <sheetProtection sheet="1" objects="1" scenarios="1"/>
  <mergeCells count="519">
    <mergeCell ref="Q1:Q2"/>
    <mergeCell ref="E2:E3"/>
    <mergeCell ref="F2:F3"/>
    <mergeCell ref="G2:G3"/>
    <mergeCell ref="H2:H3"/>
    <mergeCell ref="I2:I3"/>
    <mergeCell ref="D8:D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D28:D29"/>
    <mergeCell ref="A30:A31"/>
    <mergeCell ref="B30:B31"/>
    <mergeCell ref="C30:C31"/>
    <mergeCell ref="D22:D23"/>
    <mergeCell ref="A24:A25"/>
    <mergeCell ref="B24:B25"/>
    <mergeCell ref="C24:C25"/>
    <mergeCell ref="A26:A27"/>
    <mergeCell ref="B26:B27"/>
    <mergeCell ref="C26:C27"/>
    <mergeCell ref="D36:D37"/>
    <mergeCell ref="A39:B40"/>
    <mergeCell ref="C39:C40"/>
    <mergeCell ref="D39:D40"/>
    <mergeCell ref="A32:A33"/>
    <mergeCell ref="B32:B33"/>
    <mergeCell ref="C32:C33"/>
    <mergeCell ref="A34:A35"/>
    <mergeCell ref="B34:B35"/>
    <mergeCell ref="C34:C35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A80:A81"/>
    <mergeCell ref="B80:B81"/>
    <mergeCell ref="C80:C81"/>
    <mergeCell ref="A82:A83"/>
    <mergeCell ref="B82:B83"/>
    <mergeCell ref="C82:C83"/>
    <mergeCell ref="A76:A77"/>
    <mergeCell ref="B76:B77"/>
    <mergeCell ref="C76:C77"/>
    <mergeCell ref="A78:A79"/>
    <mergeCell ref="B78:B79"/>
    <mergeCell ref="C78:C79"/>
    <mergeCell ref="D96:D97"/>
    <mergeCell ref="A89:A90"/>
    <mergeCell ref="B89:B90"/>
    <mergeCell ref="C89:C90"/>
    <mergeCell ref="A91:A92"/>
    <mergeCell ref="B91:B92"/>
    <mergeCell ref="C91:C92"/>
    <mergeCell ref="D91:D92"/>
    <mergeCell ref="A85:B86"/>
    <mergeCell ref="C85:C86"/>
    <mergeCell ref="D85:D86"/>
    <mergeCell ref="A87:A88"/>
    <mergeCell ref="B87:B88"/>
    <mergeCell ref="C87:C88"/>
    <mergeCell ref="A98:A99"/>
    <mergeCell ref="B98:B99"/>
    <mergeCell ref="C98:C99"/>
    <mergeCell ref="A100:A101"/>
    <mergeCell ref="B100:B101"/>
    <mergeCell ref="C100:C101"/>
    <mergeCell ref="A93:A94"/>
    <mergeCell ref="B93:B94"/>
    <mergeCell ref="C93:C94"/>
    <mergeCell ref="A96:B97"/>
    <mergeCell ref="C96:C97"/>
    <mergeCell ref="A106:A107"/>
    <mergeCell ref="B106:B107"/>
    <mergeCell ref="C106:C107"/>
    <mergeCell ref="A109:B110"/>
    <mergeCell ref="C109:C110"/>
    <mergeCell ref="D109:D110"/>
    <mergeCell ref="A102:A103"/>
    <mergeCell ref="B102:B103"/>
    <mergeCell ref="C102:C103"/>
    <mergeCell ref="A104:A105"/>
    <mergeCell ref="B104:B105"/>
    <mergeCell ref="C104:C105"/>
    <mergeCell ref="A116:B117"/>
    <mergeCell ref="C116:C117"/>
    <mergeCell ref="D116:D117"/>
    <mergeCell ref="A118:A119"/>
    <mergeCell ref="B118:B119"/>
    <mergeCell ref="C118:C119"/>
    <mergeCell ref="A111:A112"/>
    <mergeCell ref="B111:B112"/>
    <mergeCell ref="C111:C112"/>
    <mergeCell ref="A113:A114"/>
    <mergeCell ref="B113:B114"/>
    <mergeCell ref="C113:C114"/>
    <mergeCell ref="A124:A125"/>
    <mergeCell ref="B124:B125"/>
    <mergeCell ref="C124:C125"/>
    <mergeCell ref="A126:A127"/>
    <mergeCell ref="B126:B127"/>
    <mergeCell ref="C126:C127"/>
    <mergeCell ref="A120:A121"/>
    <mergeCell ref="B120:B121"/>
    <mergeCell ref="C120:C121"/>
    <mergeCell ref="A122:A123"/>
    <mergeCell ref="B122:B123"/>
    <mergeCell ref="C122:C123"/>
    <mergeCell ref="A128:A129"/>
    <mergeCell ref="B128:B129"/>
    <mergeCell ref="C128:C129"/>
    <mergeCell ref="A130:A131"/>
    <mergeCell ref="B130:B131"/>
    <mergeCell ref="C130:C131"/>
    <mergeCell ref="A132:A133"/>
    <mergeCell ref="B132:B133"/>
    <mergeCell ref="C132:C133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A135:B136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A169:A170"/>
    <mergeCell ref="B169:B170"/>
    <mergeCell ref="C169:C170"/>
    <mergeCell ref="D169:D170"/>
    <mergeCell ref="A177:A178"/>
    <mergeCell ref="B177:B178"/>
    <mergeCell ref="C177:C178"/>
    <mergeCell ref="D177:D178"/>
    <mergeCell ref="A167:A168"/>
    <mergeCell ref="B167:B168"/>
    <mergeCell ref="C167:C168"/>
    <mergeCell ref="D167:D168"/>
    <mergeCell ref="A175:A176"/>
    <mergeCell ref="B175:B176"/>
    <mergeCell ref="C175:C176"/>
    <mergeCell ref="D175:D176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C190:C191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A190:B191"/>
    <mergeCell ref="D190:D191"/>
    <mergeCell ref="B208:B209"/>
    <mergeCell ref="C208:C209"/>
    <mergeCell ref="A202:A203"/>
    <mergeCell ref="B202:B203"/>
    <mergeCell ref="C202:C203"/>
    <mergeCell ref="A192:A193"/>
    <mergeCell ref="B192:B193"/>
    <mergeCell ref="C192:C193"/>
    <mergeCell ref="A194:A195"/>
    <mergeCell ref="B194:B195"/>
    <mergeCell ref="C194:C195"/>
    <mergeCell ref="A196:A197"/>
    <mergeCell ref="B196:B197"/>
    <mergeCell ref="C196:C197"/>
    <mergeCell ref="A200:A201"/>
    <mergeCell ref="B200:B201"/>
    <mergeCell ref="C200:C201"/>
    <mergeCell ref="A198:A199"/>
    <mergeCell ref="B198:B199"/>
    <mergeCell ref="C198:C199"/>
    <mergeCell ref="A204:A205"/>
    <mergeCell ref="B204:B205"/>
    <mergeCell ref="C204:C205"/>
    <mergeCell ref="A228:A229"/>
    <mergeCell ref="B228:B229"/>
    <mergeCell ref="C228:C229"/>
    <mergeCell ref="A212:A213"/>
    <mergeCell ref="B212:B213"/>
    <mergeCell ref="C212:C213"/>
    <mergeCell ref="A214:A215"/>
    <mergeCell ref="B214:B215"/>
    <mergeCell ref="C214:C215"/>
    <mergeCell ref="A216:A217"/>
    <mergeCell ref="B216:B217"/>
    <mergeCell ref="C216:C217"/>
    <mergeCell ref="C256:C257"/>
    <mergeCell ref="A258:A259"/>
    <mergeCell ref="B258:B259"/>
    <mergeCell ref="C258:C259"/>
    <mergeCell ref="C262:C263"/>
    <mergeCell ref="B243:B244"/>
    <mergeCell ref="C243:C244"/>
    <mergeCell ref="A249:A250"/>
    <mergeCell ref="B249:B250"/>
    <mergeCell ref="C249:C250"/>
    <mergeCell ref="A251:A252"/>
    <mergeCell ref="B251:B252"/>
    <mergeCell ref="C251:C252"/>
    <mergeCell ref="A253:A254"/>
    <mergeCell ref="A243:A244"/>
    <mergeCell ref="A274:A275"/>
    <mergeCell ref="B274:B275"/>
    <mergeCell ref="C274:C275"/>
    <mergeCell ref="A264:A265"/>
    <mergeCell ref="B264:B265"/>
    <mergeCell ref="C264:C265"/>
    <mergeCell ref="A260:A261"/>
    <mergeCell ref="B260:B261"/>
    <mergeCell ref="C260:C261"/>
    <mergeCell ref="A262:A263"/>
    <mergeCell ref="B262:B263"/>
    <mergeCell ref="A266:A267"/>
    <mergeCell ref="B266:B267"/>
    <mergeCell ref="C266:C267"/>
    <mergeCell ref="A268:A269"/>
    <mergeCell ref="B268:B269"/>
    <mergeCell ref="C268:C269"/>
    <mergeCell ref="A270:A271"/>
    <mergeCell ref="B270:B271"/>
    <mergeCell ref="C270:C271"/>
    <mergeCell ref="A272:A273"/>
    <mergeCell ref="B272:B273"/>
    <mergeCell ref="C272:C273"/>
    <mergeCell ref="A281:A282"/>
    <mergeCell ref="B281:B282"/>
    <mergeCell ref="C281:C282"/>
    <mergeCell ref="A283:A284"/>
    <mergeCell ref="B283:B284"/>
    <mergeCell ref="C283:C284"/>
    <mergeCell ref="C277:C278"/>
    <mergeCell ref="A279:A280"/>
    <mergeCell ref="B279:B280"/>
    <mergeCell ref="C279:C280"/>
    <mergeCell ref="A289:A290"/>
    <mergeCell ref="B289:B290"/>
    <mergeCell ref="C289:C290"/>
    <mergeCell ref="A291:A292"/>
    <mergeCell ref="B291:B292"/>
    <mergeCell ref="C291:C292"/>
    <mergeCell ref="A285:A286"/>
    <mergeCell ref="B285:B286"/>
    <mergeCell ref="C285:C286"/>
    <mergeCell ref="A287:A288"/>
    <mergeCell ref="B287:B288"/>
    <mergeCell ref="C287:C288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A305:A306"/>
    <mergeCell ref="B305:B306"/>
    <mergeCell ref="C305:C306"/>
    <mergeCell ref="A307:A308"/>
    <mergeCell ref="B307:B308"/>
    <mergeCell ref="C307:C308"/>
    <mergeCell ref="A301:A302"/>
    <mergeCell ref="B301:B302"/>
    <mergeCell ref="C301:C302"/>
    <mergeCell ref="A303:A304"/>
    <mergeCell ref="B303:B304"/>
    <mergeCell ref="C303:C304"/>
    <mergeCell ref="C313:C314"/>
    <mergeCell ref="A315:A316"/>
    <mergeCell ref="B315:B316"/>
    <mergeCell ref="C315:C316"/>
    <mergeCell ref="A309:A310"/>
    <mergeCell ref="B309:B310"/>
    <mergeCell ref="C309:C310"/>
    <mergeCell ref="A311:A312"/>
    <mergeCell ref="B311:B312"/>
    <mergeCell ref="C311:C312"/>
    <mergeCell ref="A165:A166"/>
    <mergeCell ref="B165:B166"/>
    <mergeCell ref="C165:C166"/>
    <mergeCell ref="D165:D166"/>
    <mergeCell ref="C72:C73"/>
    <mergeCell ref="B72:B73"/>
    <mergeCell ref="A72:A73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B237:B238"/>
    <mergeCell ref="C237:C238"/>
    <mergeCell ref="C231:C232"/>
    <mergeCell ref="A233:A234"/>
    <mergeCell ref="B233:B234"/>
    <mergeCell ref="C233:C234"/>
    <mergeCell ref="A239:A240"/>
    <mergeCell ref="B239:B240"/>
    <mergeCell ref="C239:C240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A179:A180"/>
    <mergeCell ref="B179:B180"/>
    <mergeCell ref="C179:C180"/>
    <mergeCell ref="D179:D180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A210:A211"/>
    <mergeCell ref="B210:B211"/>
    <mergeCell ref="C210:C211"/>
    <mergeCell ref="A206:A207"/>
    <mergeCell ref="B206:B207"/>
    <mergeCell ref="C206:C207"/>
    <mergeCell ref="A208:A209"/>
    <mergeCell ref="A333:A334"/>
    <mergeCell ref="B333:B334"/>
    <mergeCell ref="C333:C334"/>
    <mergeCell ref="A241:A242"/>
    <mergeCell ref="B241:B242"/>
    <mergeCell ref="C241:C242"/>
    <mergeCell ref="A235:A236"/>
    <mergeCell ref="B235:B236"/>
    <mergeCell ref="C235:C236"/>
    <mergeCell ref="A237:A238"/>
    <mergeCell ref="A218:A219"/>
    <mergeCell ref="B218:B219"/>
    <mergeCell ref="C218:C219"/>
    <mergeCell ref="A220:A221"/>
    <mergeCell ref="A226:A227"/>
    <mergeCell ref="B226:B227"/>
    <mergeCell ref="C226:C227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B253:B254"/>
    <mergeCell ref="C253:C254"/>
    <mergeCell ref="A245:A246"/>
    <mergeCell ref="B245:B246"/>
    <mergeCell ref="C245:C246"/>
    <mergeCell ref="A247:A248"/>
    <mergeCell ref="B247:B248"/>
    <mergeCell ref="C247:C248"/>
    <mergeCell ref="A222:A223"/>
    <mergeCell ref="B222:B223"/>
    <mergeCell ref="C222:C223"/>
    <mergeCell ref="A224:A225"/>
    <mergeCell ref="B224:B225"/>
    <mergeCell ref="C224:C225"/>
    <mergeCell ref="B220:B221"/>
    <mergeCell ref="C220:C2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6"/>
  <sheetViews>
    <sheetView workbookViewId="0">
      <pane xSplit="3" ySplit="3" topLeftCell="D133" activePane="bottomRight" state="frozen"/>
      <selection pane="topRight" activeCell="D1" sqref="D1"/>
      <selection pane="bottomLeft" activeCell="A4" sqref="A4"/>
      <selection pane="bottomRight" activeCell="G144" sqref="G144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88671875" style="9" bestFit="1" customWidth="1"/>
    <col min="19" max="19" width="10" style="9" customWidth="1"/>
    <col min="20" max="16384" width="9.109375" style="9"/>
  </cols>
  <sheetData>
    <row r="1" spans="1:20" s="1" customFormat="1" ht="15.6" x14ac:dyDescent="0.3">
      <c r="A1" s="279" t="s">
        <v>312</v>
      </c>
      <c r="B1" s="279"/>
      <c r="C1" s="279"/>
      <c r="D1" s="280"/>
      <c r="E1" s="283" t="s">
        <v>0</v>
      </c>
      <c r="F1" s="284"/>
      <c r="G1" s="284"/>
      <c r="H1" s="284"/>
      <c r="I1" s="284"/>
      <c r="J1" s="284"/>
      <c r="K1" s="284" t="s">
        <v>1</v>
      </c>
      <c r="L1" s="284"/>
      <c r="M1" s="284"/>
      <c r="N1" s="284" t="s">
        <v>2</v>
      </c>
      <c r="O1" s="284"/>
      <c r="P1" s="284"/>
      <c r="Q1" s="285" t="s">
        <v>3</v>
      </c>
    </row>
    <row r="2" spans="1:20" s="1" customFormat="1" x14ac:dyDescent="0.3">
      <c r="A2" s="279"/>
      <c r="B2" s="279"/>
      <c r="C2" s="279"/>
      <c r="D2" s="280"/>
      <c r="E2" s="287">
        <v>610</v>
      </c>
      <c r="F2" s="273">
        <v>620</v>
      </c>
      <c r="G2" s="273">
        <v>630</v>
      </c>
      <c r="H2" s="273">
        <v>640</v>
      </c>
      <c r="I2" s="273">
        <v>650</v>
      </c>
      <c r="J2" s="273" t="s">
        <v>4</v>
      </c>
      <c r="K2" s="273">
        <v>710</v>
      </c>
      <c r="L2" s="273">
        <v>720</v>
      </c>
      <c r="M2" s="273" t="s">
        <v>4</v>
      </c>
      <c r="N2" s="273">
        <v>810</v>
      </c>
      <c r="O2" s="273">
        <v>820</v>
      </c>
      <c r="P2" s="273" t="s">
        <v>4</v>
      </c>
      <c r="Q2" s="286"/>
    </row>
    <row r="3" spans="1:20" s="1" customFormat="1" ht="15" thickBot="1" x14ac:dyDescent="0.35">
      <c r="A3" s="281"/>
      <c r="B3" s="281"/>
      <c r="C3" s="281"/>
      <c r="D3" s="282"/>
      <c r="E3" s="288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" t="s">
        <v>5</v>
      </c>
    </row>
    <row r="4" spans="1:20" ht="14.4" x14ac:dyDescent="0.3">
      <c r="A4" s="275" t="s">
        <v>311</v>
      </c>
      <c r="B4" s="276"/>
      <c r="C4" s="265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1419581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20" ht="15" thickBot="1" x14ac:dyDescent="0.35">
      <c r="A5" s="277"/>
      <c r="B5" s="278"/>
      <c r="C5" s="266"/>
      <c r="D5" s="11" t="s">
        <v>5</v>
      </c>
      <c r="E5" s="12">
        <f t="shared" si="0"/>
        <v>262174.83</v>
      </c>
      <c r="F5" s="13">
        <f t="shared" si="0"/>
        <v>95566.43</v>
      </c>
      <c r="G5" s="13">
        <f t="shared" si="0"/>
        <v>319472.37999999995</v>
      </c>
      <c r="H5" s="13">
        <f t="shared" si="0"/>
        <v>16732.690000000002</v>
      </c>
      <c r="I5" s="13">
        <f t="shared" si="0"/>
        <v>5360.71</v>
      </c>
      <c r="J5" s="13">
        <f t="shared" si="1"/>
        <v>699307.0399999998</v>
      </c>
      <c r="K5" s="13">
        <f>K7+K40+K59+K86+K97+K110+K117+K136+K149+K160+K191+K232+K257+K278</f>
        <v>50200.89</v>
      </c>
      <c r="L5" s="13">
        <f>L7+L40+L59+L86+L97+L110+L117+L136+L149+L160+L191+L232+L257+L278</f>
        <v>0</v>
      </c>
      <c r="M5" s="13">
        <f>SUM(K5:L5)</f>
        <v>50200.89</v>
      </c>
      <c r="N5" s="13">
        <f>N7+N40+N59+N86+N97+N110+N117+N136+N149+N160+N191+N232+N257+N278</f>
        <v>0</v>
      </c>
      <c r="O5" s="13">
        <f>O7+O40+O59+O86+O97+O110+O117+O136+O149+O160+O191+O232+O257+O278</f>
        <v>64760.03</v>
      </c>
      <c r="P5" s="14">
        <f>SUM(N5:O5)</f>
        <v>64760.03</v>
      </c>
      <c r="Q5" s="15">
        <f>P5+M5+J5</f>
        <v>814267.95999999985</v>
      </c>
      <c r="R5" s="10"/>
    </row>
    <row r="6" spans="1:20" x14ac:dyDescent="0.3">
      <c r="A6" s="261" t="s">
        <v>8</v>
      </c>
      <c r="B6" s="262"/>
      <c r="C6" s="265" t="s">
        <v>9</v>
      </c>
      <c r="D6" s="259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20" ht="14.4" thickBot="1" x14ac:dyDescent="0.35">
      <c r="A7" s="263"/>
      <c r="B7" s="264"/>
      <c r="C7" s="266"/>
      <c r="D7" s="260"/>
      <c r="E7" s="21">
        <f t="shared" si="2"/>
        <v>9431.61</v>
      </c>
      <c r="F7" s="22">
        <f t="shared" si="2"/>
        <v>4717.5200000000004</v>
      </c>
      <c r="G7" s="22">
        <f t="shared" si="2"/>
        <v>8699.76</v>
      </c>
      <c r="H7" s="22">
        <f t="shared" si="2"/>
        <v>5264.27</v>
      </c>
      <c r="I7" s="22">
        <f t="shared" si="2"/>
        <v>0</v>
      </c>
      <c r="J7" s="23">
        <f t="shared" si="1"/>
        <v>28113.16</v>
      </c>
      <c r="K7" s="21">
        <f>K9+K15+K17+K19+K21+K23+K35+K37</f>
        <v>6000</v>
      </c>
      <c r="L7" s="22">
        <f>L9+L15+L17+L19+L21+L23+L35+L37</f>
        <v>0</v>
      </c>
      <c r="M7" s="23">
        <f t="shared" si="3"/>
        <v>6000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34113.160000000003</v>
      </c>
      <c r="R7" s="10"/>
      <c r="T7" s="10"/>
    </row>
    <row r="8" spans="1:20" x14ac:dyDescent="0.3">
      <c r="A8" s="250" t="s">
        <v>10</v>
      </c>
      <c r="B8" s="250"/>
      <c r="C8" s="252" t="s">
        <v>11</v>
      </c>
      <c r="D8" s="26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  <c r="R8" s="10"/>
      <c r="T8" s="10"/>
    </row>
    <row r="9" spans="1:20" x14ac:dyDescent="0.3">
      <c r="A9" s="255"/>
      <c r="B9" s="255"/>
      <c r="C9" s="257"/>
      <c r="D9" s="268"/>
      <c r="E9" s="31">
        <f>E11+E13</f>
        <v>9431.61</v>
      </c>
      <c r="F9" s="32">
        <f>F11+F13</f>
        <v>4717.5200000000004</v>
      </c>
      <c r="G9" s="32">
        <f t="shared" si="4"/>
        <v>4953.76</v>
      </c>
      <c r="H9" s="32">
        <f t="shared" si="4"/>
        <v>0</v>
      </c>
      <c r="I9" s="32">
        <f t="shared" si="4"/>
        <v>0</v>
      </c>
      <c r="J9" s="33">
        <f t="shared" si="1"/>
        <v>19102.89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19102.89</v>
      </c>
      <c r="R9" s="10"/>
      <c r="T9" s="10"/>
    </row>
    <row r="10" spans="1:20" x14ac:dyDescent="0.3">
      <c r="A10" s="255"/>
      <c r="B10" s="255" t="s">
        <v>12</v>
      </c>
      <c r="C10" s="257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  <c r="R10" s="10"/>
      <c r="T10" s="10"/>
    </row>
    <row r="11" spans="1:20" x14ac:dyDescent="0.3">
      <c r="A11" s="255"/>
      <c r="B11" s="255"/>
      <c r="C11" s="257"/>
      <c r="D11" s="36"/>
      <c r="E11" s="42">
        <v>9431.61</v>
      </c>
      <c r="F11" s="43">
        <v>3303.28</v>
      </c>
      <c r="G11" s="43">
        <v>859.14</v>
      </c>
      <c r="H11" s="43">
        <v>0</v>
      </c>
      <c r="I11" s="43"/>
      <c r="J11" s="33">
        <f t="shared" si="7"/>
        <v>13594.03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13594.03</v>
      </c>
      <c r="R11" s="10"/>
      <c r="T11" s="10"/>
    </row>
    <row r="12" spans="1:20" x14ac:dyDescent="0.3">
      <c r="A12" s="255"/>
      <c r="B12" s="255" t="s">
        <v>14</v>
      </c>
      <c r="C12" s="257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  <c r="R12" s="10"/>
      <c r="T12" s="10"/>
    </row>
    <row r="13" spans="1:20" x14ac:dyDescent="0.3">
      <c r="A13" s="255"/>
      <c r="B13" s="255"/>
      <c r="C13" s="257"/>
      <c r="D13" s="36"/>
      <c r="E13" s="42"/>
      <c r="F13" s="43">
        <v>1414.24</v>
      </c>
      <c r="G13" s="43">
        <v>4094.62</v>
      </c>
      <c r="H13" s="43"/>
      <c r="I13" s="43"/>
      <c r="J13" s="33">
        <f t="shared" si="7"/>
        <v>5508.86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5508.86</v>
      </c>
      <c r="R13" s="10"/>
      <c r="T13" s="10"/>
    </row>
    <row r="14" spans="1:20" x14ac:dyDescent="0.3">
      <c r="A14" s="255" t="s">
        <v>16</v>
      </c>
      <c r="B14" s="255"/>
      <c r="C14" s="257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  <c r="R14" s="10"/>
      <c r="T14" s="10"/>
    </row>
    <row r="15" spans="1:20" x14ac:dyDescent="0.3">
      <c r="A15" s="255"/>
      <c r="B15" s="255"/>
      <c r="C15" s="257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  <c r="R15" s="10"/>
      <c r="T15" s="10"/>
    </row>
    <row r="16" spans="1:20" x14ac:dyDescent="0.3">
      <c r="A16" s="255" t="s">
        <v>19</v>
      </c>
      <c r="B16" s="255"/>
      <c r="C16" s="257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  <c r="R16" s="10"/>
      <c r="T16" s="10"/>
    </row>
    <row r="17" spans="1:20" x14ac:dyDescent="0.3">
      <c r="A17" s="255"/>
      <c r="B17" s="255"/>
      <c r="C17" s="257"/>
      <c r="D17" s="36"/>
      <c r="E17" s="42"/>
      <c r="F17" s="43"/>
      <c r="G17" s="43"/>
      <c r="H17" s="43">
        <v>2960</v>
      </c>
      <c r="I17" s="43"/>
      <c r="J17" s="33">
        <f t="shared" si="7"/>
        <v>2960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2960</v>
      </c>
      <c r="R17" s="10"/>
      <c r="T17" s="10"/>
    </row>
    <row r="18" spans="1:20" x14ac:dyDescent="0.3">
      <c r="A18" s="255" t="s">
        <v>19</v>
      </c>
      <c r="B18" s="255"/>
      <c r="C18" s="257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10"/>
      <c r="T18" s="10"/>
    </row>
    <row r="19" spans="1:20" x14ac:dyDescent="0.3">
      <c r="A19" s="255"/>
      <c r="B19" s="255"/>
      <c r="C19" s="257"/>
      <c r="D19" s="36"/>
      <c r="E19" s="42"/>
      <c r="F19" s="43"/>
      <c r="G19" s="43"/>
      <c r="H19" s="43">
        <v>332</v>
      </c>
      <c r="I19" s="43"/>
      <c r="J19" s="33">
        <f t="shared" si="7"/>
        <v>332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332</v>
      </c>
      <c r="R19" s="10"/>
      <c r="T19" s="10"/>
    </row>
    <row r="20" spans="1:20" ht="13.8" customHeight="1" x14ac:dyDescent="0.3">
      <c r="A20" s="255" t="s">
        <v>24</v>
      </c>
      <c r="B20" s="255"/>
      <c r="C20" s="257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  <c r="R20" s="10"/>
      <c r="T20" s="10"/>
    </row>
    <row r="21" spans="1:20" x14ac:dyDescent="0.3">
      <c r="A21" s="255"/>
      <c r="B21" s="255"/>
      <c r="C21" s="257"/>
      <c r="D21" s="36"/>
      <c r="E21" s="42"/>
      <c r="F21" s="43"/>
      <c r="G21" s="43">
        <v>200</v>
      </c>
      <c r="H21" s="43"/>
      <c r="I21" s="43"/>
      <c r="J21" s="33">
        <f t="shared" si="7"/>
        <v>200</v>
      </c>
      <c r="K21" s="42">
        <v>6000</v>
      </c>
      <c r="L21" s="43"/>
      <c r="M21" s="33">
        <f t="shared" si="3"/>
        <v>6000</v>
      </c>
      <c r="N21" s="42"/>
      <c r="O21" s="43"/>
      <c r="P21" s="34">
        <f t="shared" si="5"/>
        <v>0</v>
      </c>
      <c r="Q21" s="35">
        <f t="shared" si="6"/>
        <v>6200</v>
      </c>
      <c r="R21" s="10"/>
    </row>
    <row r="22" spans="1:20" x14ac:dyDescent="0.3">
      <c r="A22" s="255" t="s">
        <v>27</v>
      </c>
      <c r="B22" s="255"/>
      <c r="C22" s="257" t="s">
        <v>28</v>
      </c>
      <c r="D22" s="268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20" x14ac:dyDescent="0.3">
      <c r="A23" s="255"/>
      <c r="B23" s="255"/>
      <c r="C23" s="257"/>
      <c r="D23" s="268"/>
      <c r="E23" s="31">
        <f t="shared" ref="E23:P23" si="9">E25+E29+E31+E33</f>
        <v>0</v>
      </c>
      <c r="F23" s="32">
        <f t="shared" si="9"/>
        <v>0</v>
      </c>
      <c r="G23" s="32">
        <f>G25+G27+G29+G31+G33</f>
        <v>1350</v>
      </c>
      <c r="H23" s="32">
        <f t="shared" si="9"/>
        <v>0</v>
      </c>
      <c r="I23" s="32">
        <f t="shared" si="9"/>
        <v>0</v>
      </c>
      <c r="J23" s="33">
        <f>J25+J27+J29+J31+J33</f>
        <v>1350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1350</v>
      </c>
    </row>
    <row r="24" spans="1:20" ht="13.8" customHeight="1" x14ac:dyDescent="0.3">
      <c r="A24" s="255"/>
      <c r="B24" s="255" t="s">
        <v>29</v>
      </c>
      <c r="C24" s="257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20" x14ac:dyDescent="0.3">
      <c r="A25" s="255"/>
      <c r="B25" s="255"/>
      <c r="C25" s="257"/>
      <c r="D25" s="36"/>
      <c r="E25" s="42"/>
      <c r="F25" s="43"/>
      <c r="G25" s="43">
        <v>1350</v>
      </c>
      <c r="H25" s="43"/>
      <c r="I25" s="43"/>
      <c r="J25" s="33">
        <f t="shared" si="7"/>
        <v>1350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1350</v>
      </c>
    </row>
    <row r="26" spans="1:20" x14ac:dyDescent="0.3">
      <c r="A26" s="255"/>
      <c r="B26" s="255" t="s">
        <v>32</v>
      </c>
      <c r="C26" s="257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20" x14ac:dyDescent="0.3">
      <c r="A27" s="255"/>
      <c r="B27" s="255"/>
      <c r="C27" s="257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20" ht="13.8" customHeight="1" x14ac:dyDescent="0.3">
      <c r="A28" s="255"/>
      <c r="B28" s="255" t="s">
        <v>32</v>
      </c>
      <c r="C28" s="251" t="s">
        <v>295</v>
      </c>
      <c r="D28" s="268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20" x14ac:dyDescent="0.3">
      <c r="A29" s="255"/>
      <c r="B29" s="255"/>
      <c r="C29" s="252"/>
      <c r="D29" s="268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20" ht="13.8" hidden="1" customHeight="1" x14ac:dyDescent="0.3">
      <c r="A30" s="255"/>
      <c r="B30" s="255" t="s">
        <v>32</v>
      </c>
      <c r="C30" s="251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20" ht="13.8" hidden="1" customHeight="1" x14ac:dyDescent="0.3">
      <c r="A31" s="255"/>
      <c r="B31" s="255"/>
      <c r="C31" s="252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20" x14ac:dyDescent="0.3">
      <c r="A32" s="255"/>
      <c r="B32" s="255" t="s">
        <v>296</v>
      </c>
      <c r="C32" s="257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5"/>
      <c r="B33" s="255"/>
      <c r="C33" s="257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t="13.8" hidden="1" customHeight="1" x14ac:dyDescent="0.3">
      <c r="A34" s="255" t="s">
        <v>34</v>
      </c>
      <c r="B34" s="255"/>
      <c r="C34" s="257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ht="13.8" hidden="1" customHeight="1" x14ac:dyDescent="0.3">
      <c r="A35" s="255"/>
      <c r="B35" s="255"/>
      <c r="C35" s="257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5" t="s">
        <v>36</v>
      </c>
      <c r="B36" s="255"/>
      <c r="C36" s="257" t="s">
        <v>37</v>
      </c>
      <c r="D36" s="268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5"/>
      <c r="B37" s="255"/>
      <c r="C37" s="257"/>
      <c r="D37" s="268"/>
      <c r="E37" s="21"/>
      <c r="F37" s="22"/>
      <c r="G37" s="45">
        <v>2196</v>
      </c>
      <c r="H37" s="22"/>
      <c r="I37" s="22"/>
      <c r="J37" s="23">
        <f t="shared" si="7"/>
        <v>2196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2196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3.8" customHeight="1" x14ac:dyDescent="0.3">
      <c r="A39" s="261" t="s">
        <v>38</v>
      </c>
      <c r="B39" s="262"/>
      <c r="C39" s="265" t="s">
        <v>39</v>
      </c>
      <c r="D39" s="259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customHeight="1" thickBot="1" x14ac:dyDescent="0.35">
      <c r="A40" s="263"/>
      <c r="B40" s="264"/>
      <c r="C40" s="266"/>
      <c r="D40" s="260"/>
      <c r="E40" s="21">
        <f>E42+E44+E50+E52+E54+E56</f>
        <v>0</v>
      </c>
      <c r="F40" s="22">
        <f t="shared" si="10"/>
        <v>78.2</v>
      </c>
      <c r="G40" s="22">
        <f t="shared" si="10"/>
        <v>2442.3100000000004</v>
      </c>
      <c r="H40" s="22">
        <f t="shared" si="10"/>
        <v>0</v>
      </c>
      <c r="I40" s="22">
        <f t="shared" si="10"/>
        <v>0</v>
      </c>
      <c r="J40" s="24">
        <f t="shared" si="11"/>
        <v>2520.5100000000002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2520.5100000000002</v>
      </c>
    </row>
    <row r="41" spans="1:17" x14ac:dyDescent="0.3">
      <c r="A41" s="250" t="s">
        <v>40</v>
      </c>
      <c r="B41" s="250"/>
      <c r="C41" s="252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5"/>
      <c r="B42" s="255"/>
      <c r="C42" s="257"/>
      <c r="D42" s="36"/>
      <c r="E42" s="42"/>
      <c r="F42" s="43"/>
      <c r="G42" s="43">
        <v>157.6</v>
      </c>
      <c r="H42" s="43"/>
      <c r="I42" s="43"/>
      <c r="J42" s="34">
        <f t="shared" si="11"/>
        <v>157.6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157.6</v>
      </c>
    </row>
    <row r="43" spans="1:17" x14ac:dyDescent="0.3">
      <c r="A43" s="255" t="s">
        <v>43</v>
      </c>
      <c r="B43" s="255"/>
      <c r="C43" s="257" t="s">
        <v>44</v>
      </c>
      <c r="D43" s="268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5"/>
      <c r="B44" s="255"/>
      <c r="C44" s="257"/>
      <c r="D44" s="268"/>
      <c r="E44" s="42"/>
      <c r="F44" s="43">
        <v>78.2</v>
      </c>
      <c r="G44" s="43">
        <v>400</v>
      </c>
      <c r="H44" s="43"/>
      <c r="I44" s="43"/>
      <c r="J44" s="34">
        <f t="shared" si="11"/>
        <v>478.2</v>
      </c>
      <c r="K44" s="42"/>
      <c r="L44" s="43"/>
      <c r="M44" s="34"/>
      <c r="N44" s="42"/>
      <c r="O44" s="43"/>
      <c r="P44" s="34"/>
      <c r="Q44" s="35">
        <f t="shared" si="14"/>
        <v>478.2</v>
      </c>
    </row>
    <row r="45" spans="1:17" ht="13.8" hidden="1" customHeight="1" x14ac:dyDescent="0.3">
      <c r="A45" s="255"/>
      <c r="B45" s="255" t="s">
        <v>45</v>
      </c>
      <c r="C45" s="257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t="13.8" hidden="1" customHeight="1" x14ac:dyDescent="0.3">
      <c r="A46" s="255"/>
      <c r="B46" s="255"/>
      <c r="C46" s="257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t="13.8" hidden="1" customHeight="1" x14ac:dyDescent="0.3">
      <c r="A47" s="255"/>
      <c r="B47" s="255" t="s">
        <v>47</v>
      </c>
      <c r="C47" s="257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t="13.8" hidden="1" customHeight="1" x14ac:dyDescent="0.3">
      <c r="A48" s="255"/>
      <c r="B48" s="255"/>
      <c r="C48" s="257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5" t="s">
        <v>49</v>
      </c>
      <c r="B49" s="255"/>
      <c r="C49" s="257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5"/>
      <c r="B50" s="255"/>
      <c r="C50" s="257"/>
      <c r="D50" s="36"/>
      <c r="E50" s="42"/>
      <c r="F50" s="43"/>
      <c r="G50" s="43">
        <v>63.7</v>
      </c>
      <c r="H50" s="43"/>
      <c r="I50" s="43"/>
      <c r="J50" s="34">
        <f t="shared" si="11"/>
        <v>63.7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63.7</v>
      </c>
    </row>
    <row r="51" spans="1:17" x14ac:dyDescent="0.3">
      <c r="A51" s="255" t="s">
        <v>49</v>
      </c>
      <c r="B51" s="255"/>
      <c r="C51" s="257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255"/>
      <c r="B52" s="255"/>
      <c r="C52" s="257"/>
      <c r="D52" s="36"/>
      <c r="E52" s="42"/>
      <c r="F52" s="43"/>
      <c r="G52" s="43">
        <v>858.73</v>
      </c>
      <c r="H52" s="43"/>
      <c r="I52" s="43"/>
      <c r="J52" s="34">
        <f t="shared" si="11"/>
        <v>858.73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858.73</v>
      </c>
    </row>
    <row r="53" spans="1:17" x14ac:dyDescent="0.3">
      <c r="A53" s="255" t="s">
        <v>53</v>
      </c>
      <c r="B53" s="255"/>
      <c r="C53" s="257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255"/>
      <c r="B54" s="255"/>
      <c r="C54" s="257"/>
      <c r="D54" s="36"/>
      <c r="E54" s="42"/>
      <c r="F54" s="43"/>
      <c r="G54" s="43">
        <v>962.28</v>
      </c>
      <c r="H54" s="43"/>
      <c r="I54" s="43"/>
      <c r="J54" s="34">
        <f t="shared" si="11"/>
        <v>962.28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962.28</v>
      </c>
    </row>
    <row r="55" spans="1:17" x14ac:dyDescent="0.3">
      <c r="A55" s="255" t="s">
        <v>55</v>
      </c>
      <c r="B55" s="255"/>
      <c r="C55" s="257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56"/>
      <c r="B56" s="256"/>
      <c r="C56" s="258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3.8" customHeight="1" x14ac:dyDescent="0.3">
      <c r="A58" s="261" t="s">
        <v>58</v>
      </c>
      <c r="B58" s="262"/>
      <c r="C58" s="265" t="s">
        <v>59</v>
      </c>
      <c r="D58" s="259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64265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7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75425</v>
      </c>
    </row>
    <row r="59" spans="1:17" ht="14.4" customHeight="1" thickBot="1" x14ac:dyDescent="0.35">
      <c r="A59" s="263"/>
      <c r="B59" s="264"/>
      <c r="C59" s="266"/>
      <c r="D59" s="260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18585.29</v>
      </c>
      <c r="H59" s="22">
        <f>H61+H63+H65+H69+H71+H73+H75+H77+H79+H81+H83</f>
        <v>0.36</v>
      </c>
      <c r="I59" s="22">
        <f>I61+I63+I65+I69+I71+I73+I75+I77+I79+I81+I83</f>
        <v>0</v>
      </c>
      <c r="J59" s="24">
        <f t="shared" si="16"/>
        <v>18585.650000000001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588.55999999999995</v>
      </c>
      <c r="P59" s="24">
        <f t="shared" si="18"/>
        <v>588.55999999999995</v>
      </c>
      <c r="Q59" s="25">
        <f t="shared" si="19"/>
        <v>19174.210000000003</v>
      </c>
    </row>
    <row r="60" spans="1:17" ht="13.8" customHeight="1" x14ac:dyDescent="0.3">
      <c r="A60" s="250" t="s">
        <v>60</v>
      </c>
      <c r="B60" s="250"/>
      <c r="C60" s="252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5"/>
      <c r="B61" s="255"/>
      <c r="C61" s="257"/>
      <c r="D61" s="36"/>
      <c r="E61" s="42"/>
      <c r="F61" s="43"/>
      <c r="G61" s="43">
        <v>4079.68</v>
      </c>
      <c r="H61" s="43"/>
      <c r="I61" s="43"/>
      <c r="J61" s="34">
        <f t="shared" si="16"/>
        <v>4079.68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4079.68</v>
      </c>
    </row>
    <row r="62" spans="1:17" ht="13.8" customHeight="1" x14ac:dyDescent="0.3">
      <c r="A62" s="255" t="s">
        <v>61</v>
      </c>
      <c r="B62" s="255"/>
      <c r="C62" s="257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27221</v>
      </c>
    </row>
    <row r="63" spans="1:17" x14ac:dyDescent="0.3">
      <c r="A63" s="255"/>
      <c r="B63" s="255"/>
      <c r="C63" s="257"/>
      <c r="D63" s="36"/>
      <c r="E63" s="42"/>
      <c r="F63" s="43"/>
      <c r="G63" s="43">
        <v>8064.99</v>
      </c>
      <c r="H63" s="43"/>
      <c r="I63" s="43"/>
      <c r="J63" s="34">
        <f t="shared" si="16"/>
        <v>8064.99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8064.99</v>
      </c>
    </row>
    <row r="64" spans="1:17" ht="13.8" customHeight="1" x14ac:dyDescent="0.3">
      <c r="A64" s="255" t="s">
        <v>63</v>
      </c>
      <c r="B64" s="255"/>
      <c r="C64" s="257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5"/>
      <c r="B65" s="255"/>
      <c r="C65" s="257"/>
      <c r="D65" s="36"/>
      <c r="E65" s="42"/>
      <c r="F65" s="43"/>
      <c r="G65" s="43">
        <v>0</v>
      </c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</row>
    <row r="66" spans="1:17" ht="13.8" customHeight="1" x14ac:dyDescent="0.3">
      <c r="A66" s="255" t="s">
        <v>63</v>
      </c>
      <c r="B66" s="255"/>
      <c r="C66" s="257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8"/>
        <v>0</v>
      </c>
      <c r="Q66" s="41">
        <f t="shared" si="19"/>
        <v>3000</v>
      </c>
    </row>
    <row r="67" spans="1:17" x14ac:dyDescent="0.3">
      <c r="A67" s="255"/>
      <c r="B67" s="255"/>
      <c r="C67" s="257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ht="13.8" customHeight="1" x14ac:dyDescent="0.3">
      <c r="A68" s="255" t="s">
        <v>63</v>
      </c>
      <c r="B68" s="255"/>
      <c r="C68" s="257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5601</v>
      </c>
    </row>
    <row r="69" spans="1:17" x14ac:dyDescent="0.3">
      <c r="A69" s="255"/>
      <c r="B69" s="255"/>
      <c r="C69" s="257"/>
      <c r="D69" s="36"/>
      <c r="E69" s="42"/>
      <c r="F69" s="43"/>
      <c r="G69" s="43">
        <v>463.9</v>
      </c>
      <c r="H69" s="43"/>
      <c r="I69" s="43"/>
      <c r="J69" s="34">
        <f t="shared" si="16"/>
        <v>463.9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463.9</v>
      </c>
    </row>
    <row r="70" spans="1:17" ht="13.8" hidden="1" customHeight="1" x14ac:dyDescent="0.3">
      <c r="A70" s="255" t="s">
        <v>63</v>
      </c>
      <c r="B70" s="255"/>
      <c r="C70" s="257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t="13.8" hidden="1" customHeight="1" x14ac:dyDescent="0.3">
      <c r="A71" s="255"/>
      <c r="B71" s="255"/>
      <c r="C71" s="257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49" t="s">
        <v>63</v>
      </c>
      <c r="B72" s="249"/>
      <c r="C72" s="251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8"/>
        <v>0</v>
      </c>
      <c r="Q72" s="41">
        <f t="shared" si="19"/>
        <v>6000</v>
      </c>
    </row>
    <row r="73" spans="1:17" x14ac:dyDescent="0.3">
      <c r="A73" s="250"/>
      <c r="B73" s="250"/>
      <c r="C73" s="252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0</v>
      </c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ht="13.8" customHeight="1" x14ac:dyDescent="0.3">
      <c r="A74" s="255" t="s">
        <v>65</v>
      </c>
      <c r="B74" s="255"/>
      <c r="C74" s="257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5"/>
      <c r="B75" s="255"/>
      <c r="C75" s="257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5" t="s">
        <v>68</v>
      </c>
      <c r="B76" s="255"/>
      <c r="C76" s="257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100</v>
      </c>
    </row>
    <row r="77" spans="1:17" x14ac:dyDescent="0.3">
      <c r="A77" s="255"/>
      <c r="B77" s="255"/>
      <c r="C77" s="257"/>
      <c r="D77" s="36"/>
      <c r="E77" s="42"/>
      <c r="F77" s="43"/>
      <c r="G77" s="43">
        <v>0</v>
      </c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</row>
    <row r="78" spans="1:17" x14ac:dyDescent="0.3">
      <c r="A78" s="255" t="s">
        <v>70</v>
      </c>
      <c r="B78" s="255"/>
      <c r="C78" s="257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14167</v>
      </c>
    </row>
    <row r="79" spans="1:17" x14ac:dyDescent="0.3">
      <c r="A79" s="255"/>
      <c r="B79" s="255"/>
      <c r="C79" s="257"/>
      <c r="D79" s="36"/>
      <c r="E79" s="42"/>
      <c r="F79" s="43"/>
      <c r="G79" s="43">
        <v>5370.07</v>
      </c>
      <c r="H79" s="43">
        <v>0.36</v>
      </c>
      <c r="I79" s="43"/>
      <c r="J79" s="34">
        <f t="shared" si="16"/>
        <v>5370.4299999999994</v>
      </c>
      <c r="K79" s="55"/>
      <c r="L79" s="43"/>
      <c r="M79" s="34">
        <f t="shared" si="17"/>
        <v>0</v>
      </c>
      <c r="N79" s="55"/>
      <c r="O79" s="43">
        <v>588.55999999999995</v>
      </c>
      <c r="P79" s="34">
        <f t="shared" si="18"/>
        <v>588.55999999999995</v>
      </c>
      <c r="Q79" s="35">
        <f t="shared" si="19"/>
        <v>5958.99</v>
      </c>
    </row>
    <row r="80" spans="1:17" x14ac:dyDescent="0.3">
      <c r="A80" s="255" t="s">
        <v>70</v>
      </c>
      <c r="B80" s="255"/>
      <c r="C80" s="257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5"/>
      <c r="B81" s="255"/>
      <c r="C81" s="257" t="s">
        <v>74</v>
      </c>
      <c r="D81" s="36"/>
      <c r="E81" s="42"/>
      <c r="F81" s="43"/>
      <c r="G81" s="43">
        <v>606.65</v>
      </c>
      <c r="H81" s="43"/>
      <c r="I81" s="43"/>
      <c r="J81" s="34">
        <f t="shared" si="16"/>
        <v>606.65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606.65</v>
      </c>
    </row>
    <row r="82" spans="1:17" ht="13.8" hidden="1" customHeight="1" x14ac:dyDescent="0.3">
      <c r="A82" s="255" t="s">
        <v>70</v>
      </c>
      <c r="B82" s="255"/>
      <c r="C82" s="257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customHeight="1" thickBot="1" x14ac:dyDescent="0.35">
      <c r="A83" s="256"/>
      <c r="B83" s="256"/>
      <c r="C83" s="258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3.8" customHeight="1" x14ac:dyDescent="0.3">
      <c r="A85" s="261" t="s">
        <v>75</v>
      </c>
      <c r="B85" s="262"/>
      <c r="C85" s="265" t="s">
        <v>76</v>
      </c>
      <c r="D85" s="259"/>
      <c r="E85" s="16">
        <f t="shared" ref="E85:I86" si="20">E87+D89+E91+E93</f>
        <v>4315</v>
      </c>
      <c r="F85" s="17">
        <f t="shared" si="20"/>
        <v>2960</v>
      </c>
      <c r="G85" s="17">
        <f t="shared" si="20"/>
        <v>11566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18849</v>
      </c>
    </row>
    <row r="86" spans="1:17" ht="14.4" customHeight="1" thickBot="1" x14ac:dyDescent="0.35">
      <c r="A86" s="263"/>
      <c r="B86" s="264"/>
      <c r="C86" s="266"/>
      <c r="D86" s="260"/>
      <c r="E86" s="21">
        <f t="shared" si="20"/>
        <v>0</v>
      </c>
      <c r="F86" s="22">
        <f t="shared" si="20"/>
        <v>398.17</v>
      </c>
      <c r="G86" s="22">
        <f t="shared" si="20"/>
        <v>1779.68</v>
      </c>
      <c r="H86" s="22">
        <f t="shared" si="20"/>
        <v>8</v>
      </c>
      <c r="I86" s="22">
        <f t="shared" si="20"/>
        <v>0</v>
      </c>
      <c r="J86" s="24">
        <f t="shared" si="21"/>
        <v>2185.85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2185.85</v>
      </c>
    </row>
    <row r="87" spans="1:17" x14ac:dyDescent="0.3">
      <c r="A87" s="250" t="s">
        <v>77</v>
      </c>
      <c r="B87" s="250"/>
      <c r="C87" s="252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1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5205</v>
      </c>
    </row>
    <row r="88" spans="1:17" x14ac:dyDescent="0.3">
      <c r="A88" s="255"/>
      <c r="B88" s="255"/>
      <c r="C88" s="257"/>
      <c r="D88" s="36"/>
      <c r="E88" s="42">
        <v>0</v>
      </c>
      <c r="F88" s="43">
        <v>0</v>
      </c>
      <c r="G88" s="43">
        <v>192.26</v>
      </c>
      <c r="H88" s="43">
        <v>8</v>
      </c>
      <c r="I88" s="43"/>
      <c r="J88" s="34">
        <f t="shared" si="21"/>
        <v>200.26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200.26</v>
      </c>
    </row>
    <row r="89" spans="1:17" ht="13.8" hidden="1" customHeight="1" x14ac:dyDescent="0.3">
      <c r="A89" s="249" t="s">
        <v>77</v>
      </c>
      <c r="B89" s="249"/>
      <c r="C89" s="251" t="s">
        <v>80</v>
      </c>
      <c r="D89" s="96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t="13.8" hidden="1" customHeight="1" x14ac:dyDescent="0.3">
      <c r="A90" s="250"/>
      <c r="B90" s="250"/>
      <c r="C90" s="252"/>
      <c r="D90" s="96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5" t="s">
        <v>81</v>
      </c>
      <c r="B91" s="255"/>
      <c r="C91" s="257" t="s">
        <v>82</v>
      </c>
      <c r="D91" s="268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1709</v>
      </c>
    </row>
    <row r="92" spans="1:17" x14ac:dyDescent="0.3">
      <c r="A92" s="255"/>
      <c r="B92" s="255"/>
      <c r="C92" s="257"/>
      <c r="D92" s="268"/>
      <c r="E92" s="42">
        <v>0</v>
      </c>
      <c r="F92" s="43">
        <v>0</v>
      </c>
      <c r="G92" s="43">
        <v>0</v>
      </c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0</v>
      </c>
    </row>
    <row r="93" spans="1:17" x14ac:dyDescent="0.3">
      <c r="A93" s="255" t="s">
        <v>83</v>
      </c>
      <c r="B93" s="255"/>
      <c r="C93" s="257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56"/>
      <c r="B94" s="256"/>
      <c r="C94" s="258"/>
      <c r="D94" s="50"/>
      <c r="E94" s="51"/>
      <c r="F94" s="45">
        <v>398.17</v>
      </c>
      <c r="G94" s="45">
        <v>1587.42</v>
      </c>
      <c r="H94" s="45"/>
      <c r="I94" s="45"/>
      <c r="J94" s="24">
        <f t="shared" si="21"/>
        <v>1985.5900000000001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1985.5900000000001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3.8" customHeight="1" x14ac:dyDescent="0.3">
      <c r="A96" s="261" t="s">
        <v>85</v>
      </c>
      <c r="B96" s="262"/>
      <c r="C96" s="265" t="s">
        <v>86</v>
      </c>
      <c r="D96" s="259"/>
      <c r="E96" s="16">
        <f t="shared" ref="E96:I97" si="25">E98+E100+E102+E104+E106</f>
        <v>78618</v>
      </c>
      <c r="F96" s="17">
        <f t="shared" si="25"/>
        <v>27747</v>
      </c>
      <c r="G96" s="17">
        <f t="shared" si="25"/>
        <v>33742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27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140380</v>
      </c>
    </row>
    <row r="97" spans="1:17" ht="14.4" customHeight="1" thickBot="1" x14ac:dyDescent="0.35">
      <c r="A97" s="263"/>
      <c r="B97" s="264"/>
      <c r="C97" s="266"/>
      <c r="D97" s="260"/>
      <c r="E97" s="21">
        <f t="shared" si="25"/>
        <v>25690.16</v>
      </c>
      <c r="F97" s="22">
        <f t="shared" si="25"/>
        <v>8996.9700000000012</v>
      </c>
      <c r="G97" s="22">
        <f t="shared" si="25"/>
        <v>10513.07</v>
      </c>
      <c r="H97" s="22">
        <f t="shared" si="25"/>
        <v>0</v>
      </c>
      <c r="I97" s="22">
        <f t="shared" si="25"/>
        <v>0</v>
      </c>
      <c r="J97" s="24">
        <f t="shared" si="26"/>
        <v>45200.200000000004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45200.200000000004</v>
      </c>
    </row>
    <row r="98" spans="1:17" x14ac:dyDescent="0.3">
      <c r="A98" s="250" t="s">
        <v>87</v>
      </c>
      <c r="B98" s="250"/>
      <c r="C98" s="252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5"/>
      <c r="B99" s="255"/>
      <c r="C99" s="257"/>
      <c r="D99" s="36"/>
      <c r="E99" s="42">
        <v>19468.89</v>
      </c>
      <c r="F99" s="43">
        <v>6852.85</v>
      </c>
      <c r="G99" s="43">
        <v>2209.9</v>
      </c>
      <c r="H99" s="43">
        <v>0</v>
      </c>
      <c r="I99" s="43"/>
      <c r="J99" s="34">
        <f t="shared" si="26"/>
        <v>28531.64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28531.64</v>
      </c>
    </row>
    <row r="100" spans="1:17" x14ac:dyDescent="0.3">
      <c r="A100" s="255" t="s">
        <v>89</v>
      </c>
      <c r="B100" s="255"/>
      <c r="C100" s="257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5"/>
      <c r="B101" s="255"/>
      <c r="C101" s="257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5" t="s">
        <v>91</v>
      </c>
      <c r="B102" s="255"/>
      <c r="C102" s="257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6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8"/>
        <v>0</v>
      </c>
      <c r="Q102" s="41">
        <f t="shared" si="29"/>
        <v>24323</v>
      </c>
    </row>
    <row r="103" spans="1:17" x14ac:dyDescent="0.3">
      <c r="A103" s="255"/>
      <c r="B103" s="255"/>
      <c r="C103" s="257"/>
      <c r="D103" s="36"/>
      <c r="E103" s="42">
        <v>6221.27</v>
      </c>
      <c r="F103" s="43">
        <v>1841.52</v>
      </c>
      <c r="G103" s="43">
        <v>1096.8699999999999</v>
      </c>
      <c r="H103" s="43">
        <v>0</v>
      </c>
      <c r="I103" s="43"/>
      <c r="J103" s="34">
        <f t="shared" si="26"/>
        <v>9159.66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9159.66</v>
      </c>
    </row>
    <row r="104" spans="1:17" x14ac:dyDescent="0.3">
      <c r="A104" s="255" t="s">
        <v>92</v>
      </c>
      <c r="B104" s="255"/>
      <c r="C104" s="257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26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581</v>
      </c>
    </row>
    <row r="105" spans="1:17" x14ac:dyDescent="0.3">
      <c r="A105" s="255"/>
      <c r="B105" s="255"/>
      <c r="C105" s="257"/>
      <c r="D105" s="36"/>
      <c r="E105" s="42"/>
      <c r="F105" s="43">
        <v>75.44</v>
      </c>
      <c r="G105" s="43">
        <v>236.86</v>
      </c>
      <c r="H105" s="43"/>
      <c r="I105" s="43"/>
      <c r="J105" s="34">
        <f t="shared" si="26"/>
        <v>312.3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312.3</v>
      </c>
    </row>
    <row r="106" spans="1:17" x14ac:dyDescent="0.3">
      <c r="A106" s="255" t="s">
        <v>95</v>
      </c>
      <c r="B106" s="255"/>
      <c r="C106" s="257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26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15590</v>
      </c>
    </row>
    <row r="107" spans="1:17" ht="14.4" thickBot="1" x14ac:dyDescent="0.35">
      <c r="A107" s="255"/>
      <c r="B107" s="255"/>
      <c r="C107" s="257"/>
      <c r="D107" s="36"/>
      <c r="E107" s="51"/>
      <c r="F107" s="45">
        <v>227.16</v>
      </c>
      <c r="G107" s="45">
        <v>6969.44</v>
      </c>
      <c r="H107" s="45"/>
      <c r="I107" s="45"/>
      <c r="J107" s="24">
        <f t="shared" si="26"/>
        <v>7196.5999999999995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7196.5999999999995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3.8" customHeight="1" x14ac:dyDescent="0.3">
      <c r="A109" s="261" t="s">
        <v>98</v>
      </c>
      <c r="B109" s="262"/>
      <c r="C109" s="265" t="s">
        <v>99</v>
      </c>
      <c r="D109" s="259"/>
      <c r="E109" s="16">
        <f>E111+E113</f>
        <v>0</v>
      </c>
      <c r="F109" s="17">
        <f t="shared" ref="E109:I110" si="30">F111+F113</f>
        <v>0</v>
      </c>
      <c r="G109" s="17">
        <f t="shared" si="30"/>
        <v>342240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3">SUM(N109:O109)</f>
        <v>0</v>
      </c>
      <c r="Q109" s="20">
        <f t="shared" ref="Q109:Q114" si="34">P109+M109+J109</f>
        <v>884321</v>
      </c>
    </row>
    <row r="110" spans="1:17" ht="14.4" customHeight="1" thickBot="1" x14ac:dyDescent="0.35">
      <c r="A110" s="263"/>
      <c r="B110" s="264"/>
      <c r="C110" s="266"/>
      <c r="D110" s="260"/>
      <c r="E110" s="21">
        <f t="shared" si="30"/>
        <v>0</v>
      </c>
      <c r="F110" s="22">
        <f t="shared" si="30"/>
        <v>0</v>
      </c>
      <c r="G110" s="22">
        <f t="shared" si="30"/>
        <v>46055.46</v>
      </c>
      <c r="H110" s="22">
        <f t="shared" si="30"/>
        <v>0</v>
      </c>
      <c r="I110" s="22">
        <f t="shared" si="30"/>
        <v>0</v>
      </c>
      <c r="J110" s="24">
        <f t="shared" si="31"/>
        <v>46055.46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46055.46</v>
      </c>
    </row>
    <row r="111" spans="1:17" ht="13.8" customHeight="1" x14ac:dyDescent="0.3">
      <c r="A111" s="250" t="s">
        <v>100</v>
      </c>
      <c r="B111" s="250"/>
      <c r="C111" s="252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3"/>
        <v>0</v>
      </c>
      <c r="Q111" s="30">
        <f t="shared" si="34"/>
        <v>882221</v>
      </c>
    </row>
    <row r="112" spans="1:17" x14ac:dyDescent="0.3">
      <c r="A112" s="255"/>
      <c r="B112" s="255"/>
      <c r="C112" s="257"/>
      <c r="D112" s="36"/>
      <c r="E112" s="42"/>
      <c r="F112" s="43"/>
      <c r="G112" s="43">
        <v>44075.9</v>
      </c>
      <c r="H112" s="43"/>
      <c r="I112" s="43"/>
      <c r="J112" s="34">
        <f t="shared" si="31"/>
        <v>44075.9</v>
      </c>
      <c r="K112" s="42">
        <v>0</v>
      </c>
      <c r="L112" s="43"/>
      <c r="M112" s="34">
        <f t="shared" si="32"/>
        <v>0</v>
      </c>
      <c r="N112" s="55"/>
      <c r="O112" s="43"/>
      <c r="P112" s="34">
        <f t="shared" si="33"/>
        <v>0</v>
      </c>
      <c r="Q112" s="35">
        <f t="shared" si="34"/>
        <v>44075.9</v>
      </c>
    </row>
    <row r="113" spans="1:17" x14ac:dyDescent="0.3">
      <c r="A113" s="255" t="s">
        <v>102</v>
      </c>
      <c r="B113" s="255"/>
      <c r="C113" s="257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2100</v>
      </c>
    </row>
    <row r="114" spans="1:17" ht="14.4" thickBot="1" x14ac:dyDescent="0.35">
      <c r="A114" s="256"/>
      <c r="B114" s="256"/>
      <c r="C114" s="258"/>
      <c r="D114" s="50"/>
      <c r="E114" s="51"/>
      <c r="F114" s="45"/>
      <c r="G114" s="45">
        <v>1979.56</v>
      </c>
      <c r="H114" s="45"/>
      <c r="I114" s="45"/>
      <c r="J114" s="24">
        <f t="shared" si="31"/>
        <v>1979.56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1979.56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3.8" customHeight="1" x14ac:dyDescent="0.3">
      <c r="A116" s="261" t="s">
        <v>105</v>
      </c>
      <c r="B116" s="262"/>
      <c r="C116" s="265" t="s">
        <v>106</v>
      </c>
      <c r="D116" s="259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42500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37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8">SUM(N116:O116)</f>
        <v>17160</v>
      </c>
      <c r="Q116" s="20">
        <f>P116+M116+J116</f>
        <v>352160</v>
      </c>
    </row>
    <row r="117" spans="1:17" ht="14.4" customHeight="1" thickBot="1" x14ac:dyDescent="0.35">
      <c r="A117" s="263"/>
      <c r="B117" s="264"/>
      <c r="C117" s="266"/>
      <c r="D117" s="260"/>
      <c r="E117" s="21">
        <f t="shared" si="35"/>
        <v>0</v>
      </c>
      <c r="F117" s="22">
        <f t="shared" si="35"/>
        <v>0</v>
      </c>
      <c r="G117" s="22">
        <f t="shared" si="35"/>
        <v>16931.72</v>
      </c>
      <c r="H117" s="22">
        <f t="shared" si="35"/>
        <v>0</v>
      </c>
      <c r="I117" s="22">
        <f t="shared" si="35"/>
        <v>820.92</v>
      </c>
      <c r="J117" s="24">
        <f t="shared" si="36"/>
        <v>17752.64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5720</v>
      </c>
      <c r="P117" s="24">
        <f t="shared" si="38"/>
        <v>5720</v>
      </c>
      <c r="Q117" s="25">
        <f t="shared" ref="Q117:Q133" si="39">P117+M117+J117</f>
        <v>23472.639999999999</v>
      </c>
    </row>
    <row r="118" spans="1:17" ht="13.8" customHeight="1" x14ac:dyDescent="0.3">
      <c r="A118" s="248" t="s">
        <v>107</v>
      </c>
      <c r="B118" s="250"/>
      <c r="C118" s="252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6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24000</v>
      </c>
    </row>
    <row r="119" spans="1:17" x14ac:dyDescent="0.3">
      <c r="A119" s="253"/>
      <c r="B119" s="255"/>
      <c r="C119" s="257"/>
      <c r="D119" s="36"/>
      <c r="E119" s="42"/>
      <c r="F119" s="43"/>
      <c r="G119" s="43">
        <v>13515.26</v>
      </c>
      <c r="H119" s="43"/>
      <c r="I119" s="43"/>
      <c r="J119" s="34">
        <f t="shared" si="36"/>
        <v>13515.26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13515.26</v>
      </c>
    </row>
    <row r="120" spans="1:17" ht="13.8" customHeight="1" x14ac:dyDescent="0.3">
      <c r="A120" s="248" t="s">
        <v>107</v>
      </c>
      <c r="B120" s="255"/>
      <c r="C120" s="257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6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13000</v>
      </c>
    </row>
    <row r="121" spans="1:17" x14ac:dyDescent="0.3">
      <c r="A121" s="253"/>
      <c r="B121" s="255"/>
      <c r="C121" s="257"/>
      <c r="D121" s="36"/>
      <c r="E121" s="42"/>
      <c r="F121" s="43"/>
      <c r="G121" s="43">
        <v>3302.46</v>
      </c>
      <c r="H121" s="43"/>
      <c r="I121" s="43"/>
      <c r="J121" s="34">
        <f t="shared" si="36"/>
        <v>3302.46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3302.46</v>
      </c>
    </row>
    <row r="122" spans="1:17" ht="13.8" customHeight="1" x14ac:dyDescent="0.3">
      <c r="A122" s="253" t="s">
        <v>107</v>
      </c>
      <c r="B122" s="255"/>
      <c r="C122" s="257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3"/>
      <c r="B123" s="255"/>
      <c r="C123" s="257"/>
      <c r="D123" s="36"/>
      <c r="E123" s="42"/>
      <c r="F123" s="43"/>
      <c r="G123" s="43">
        <v>114</v>
      </c>
      <c r="H123" s="43"/>
      <c r="I123" s="43"/>
      <c r="J123" s="34">
        <f t="shared" si="36"/>
        <v>114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114</v>
      </c>
    </row>
    <row r="124" spans="1:17" ht="13.8" customHeight="1" x14ac:dyDescent="0.3">
      <c r="A124" s="253" t="s">
        <v>107</v>
      </c>
      <c r="B124" s="255"/>
      <c r="C124" s="257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3"/>
      <c r="B125" s="255"/>
      <c r="C125" s="257"/>
      <c r="D125" s="36"/>
      <c r="E125" s="42"/>
      <c r="F125" s="43"/>
      <c r="G125" s="43">
        <v>0</v>
      </c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ht="13.8" customHeight="1" x14ac:dyDescent="0.3">
      <c r="A126" s="247" t="s">
        <v>113</v>
      </c>
      <c r="B126" s="249"/>
      <c r="C126" s="251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48"/>
      <c r="B127" s="250"/>
      <c r="C127" s="252"/>
      <c r="D127" s="36"/>
      <c r="E127" s="42"/>
      <c r="F127" s="43"/>
      <c r="G127" s="43"/>
      <c r="H127" s="43"/>
      <c r="I127" s="43">
        <v>820.92</v>
      </c>
      <c r="J127" s="34">
        <f t="shared" si="36"/>
        <v>820.92</v>
      </c>
      <c r="K127" s="42"/>
      <c r="L127" s="43"/>
      <c r="M127" s="34">
        <f t="shared" si="37"/>
        <v>0</v>
      </c>
      <c r="N127" s="55"/>
      <c r="O127" s="43">
        <v>5720</v>
      </c>
      <c r="P127" s="34">
        <f t="shared" si="38"/>
        <v>5720</v>
      </c>
      <c r="Q127" s="35">
        <f t="shared" si="39"/>
        <v>6540.92</v>
      </c>
    </row>
    <row r="128" spans="1:17" x14ac:dyDescent="0.3">
      <c r="A128" s="247" t="s">
        <v>113</v>
      </c>
      <c r="B128" s="249"/>
      <c r="C128" s="251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100000</v>
      </c>
    </row>
    <row r="129" spans="1:17" x14ac:dyDescent="0.3">
      <c r="A129" s="248"/>
      <c r="B129" s="250"/>
      <c r="C129" s="252"/>
      <c r="D129" s="36"/>
      <c r="E129" s="42"/>
      <c r="F129" s="43"/>
      <c r="G129" s="43"/>
      <c r="H129" s="43"/>
      <c r="I129" s="43"/>
      <c r="J129" s="34">
        <f t="shared" si="36"/>
        <v>0</v>
      </c>
      <c r="K129" s="42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47" t="s">
        <v>113</v>
      </c>
      <c r="B130" s="249"/>
      <c r="C130" s="251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>SUM(N130:O130)</f>
        <v>0</v>
      </c>
      <c r="Q130" s="41">
        <f t="shared" si="39"/>
        <v>90000</v>
      </c>
    </row>
    <row r="131" spans="1:17" x14ac:dyDescent="0.3">
      <c r="A131" s="248"/>
      <c r="B131" s="250"/>
      <c r="C131" s="252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0</v>
      </c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 t="shared" si="39"/>
        <v>0</v>
      </c>
    </row>
    <row r="132" spans="1:17" x14ac:dyDescent="0.3">
      <c r="A132" s="253" t="s">
        <v>113</v>
      </c>
      <c r="B132" s="255"/>
      <c r="C132" s="257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38"/>
        <v>0</v>
      </c>
      <c r="Q132" s="41">
        <f t="shared" si="39"/>
        <v>100000</v>
      </c>
    </row>
    <row r="133" spans="1:17" ht="14.4" thickBot="1" x14ac:dyDescent="0.35">
      <c r="A133" s="254"/>
      <c r="B133" s="256"/>
      <c r="C133" s="258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0</v>
      </c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3.8" customHeight="1" x14ac:dyDescent="0.3">
      <c r="A135" s="261" t="s">
        <v>116</v>
      </c>
      <c r="B135" s="262"/>
      <c r="C135" s="265" t="s">
        <v>117</v>
      </c>
      <c r="D135" s="259"/>
      <c r="E135" s="16">
        <f t="shared" ref="E135:I136" si="40">E137+E139+E141+E143+E145</f>
        <v>193818</v>
      </c>
      <c r="F135" s="17">
        <f t="shared" si="40"/>
        <v>66397</v>
      </c>
      <c r="G135" s="17">
        <f t="shared" si="40"/>
        <v>61786</v>
      </c>
      <c r="H135" s="17">
        <f t="shared" si="40"/>
        <v>876</v>
      </c>
      <c r="I135" s="17">
        <f t="shared" si="40"/>
        <v>0</v>
      </c>
      <c r="J135" s="18">
        <f t="shared" ref="J135:J146" si="4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4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326877</v>
      </c>
    </row>
    <row r="136" spans="1:17" ht="13.8" customHeight="1" x14ac:dyDescent="0.3">
      <c r="A136" s="270"/>
      <c r="B136" s="271"/>
      <c r="C136" s="272"/>
      <c r="D136" s="268"/>
      <c r="E136" s="31">
        <f t="shared" si="40"/>
        <v>56771.3</v>
      </c>
      <c r="F136" s="32">
        <f t="shared" si="40"/>
        <v>19440.98</v>
      </c>
      <c r="G136" s="32">
        <f t="shared" si="40"/>
        <v>20063.78</v>
      </c>
      <c r="H136" s="32">
        <f t="shared" si="40"/>
        <v>346.59000000000003</v>
      </c>
      <c r="I136" s="32">
        <f t="shared" si="40"/>
        <v>0</v>
      </c>
      <c r="J136" s="33">
        <f t="shared" si="41"/>
        <v>96622.65</v>
      </c>
      <c r="K136" s="31">
        <f>K138+K140+K142+K144+K146</f>
        <v>2580</v>
      </c>
      <c r="L136" s="32">
        <f>L138+L140+L142+L144+L146</f>
        <v>0</v>
      </c>
      <c r="M136" s="34">
        <f t="shared" si="42"/>
        <v>2580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99202.65</v>
      </c>
    </row>
    <row r="137" spans="1:17" x14ac:dyDescent="0.3">
      <c r="A137" s="248" t="s">
        <v>118</v>
      </c>
      <c r="B137" s="250"/>
      <c r="C137" s="252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3"/>
      <c r="B138" s="255"/>
      <c r="C138" s="257"/>
      <c r="D138" s="36"/>
      <c r="E138" s="42">
        <v>52535.01</v>
      </c>
      <c r="F138" s="43">
        <v>18129.93</v>
      </c>
      <c r="G138" s="43">
        <v>18327.43</v>
      </c>
      <c r="H138" s="43">
        <v>163.18</v>
      </c>
      <c r="I138" s="43"/>
      <c r="J138" s="34">
        <f t="shared" si="41"/>
        <v>89155.549999999988</v>
      </c>
      <c r="K138" s="42">
        <v>2580</v>
      </c>
      <c r="L138" s="43"/>
      <c r="M138" s="34">
        <f t="shared" si="42"/>
        <v>2580</v>
      </c>
      <c r="N138" s="55"/>
      <c r="O138" s="43"/>
      <c r="P138" s="34">
        <f t="shared" si="43"/>
        <v>0</v>
      </c>
      <c r="Q138" s="35">
        <f t="shared" si="44"/>
        <v>91735.549999999988</v>
      </c>
    </row>
    <row r="139" spans="1:17" ht="13.8" customHeight="1" x14ac:dyDescent="0.3">
      <c r="A139" s="247" t="s">
        <v>121</v>
      </c>
      <c r="B139" s="249"/>
      <c r="C139" s="251" t="s">
        <v>313</v>
      </c>
      <c r="D139" s="289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4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296</v>
      </c>
    </row>
    <row r="140" spans="1:17" ht="13.8" customHeight="1" x14ac:dyDescent="0.3">
      <c r="A140" s="248"/>
      <c r="B140" s="250"/>
      <c r="C140" s="252"/>
      <c r="D140" s="290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x14ac:dyDescent="0.3">
      <c r="A141" s="253" t="s">
        <v>122</v>
      </c>
      <c r="B141" s="255"/>
      <c r="C141" s="257" t="s">
        <v>301</v>
      </c>
      <c r="D141" s="268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3"/>
      <c r="B142" s="255"/>
      <c r="C142" s="257"/>
      <c r="D142" s="268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3" t="s">
        <v>123</v>
      </c>
      <c r="B143" s="255"/>
      <c r="C143" s="257" t="s">
        <v>300</v>
      </c>
      <c r="D143" s="268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4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250</v>
      </c>
    </row>
    <row r="144" spans="1:17" ht="14.4" thickBot="1" x14ac:dyDescent="0.35">
      <c r="A144" s="254"/>
      <c r="B144" s="256"/>
      <c r="C144" s="258"/>
      <c r="D144" s="268"/>
      <c r="E144" s="42"/>
      <c r="F144" s="43"/>
      <c r="G144" s="43">
        <v>12.46</v>
      </c>
      <c r="H144" s="43"/>
      <c r="I144" s="43"/>
      <c r="J144" s="33">
        <f t="shared" si="41"/>
        <v>12.46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12.46</v>
      </c>
    </row>
    <row r="145" spans="1:17" x14ac:dyDescent="0.3">
      <c r="A145" s="253" t="s">
        <v>123</v>
      </c>
      <c r="B145" s="255"/>
      <c r="C145" s="257" t="s">
        <v>124</v>
      </c>
      <c r="D145" s="36" t="s">
        <v>125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4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27002</v>
      </c>
    </row>
    <row r="146" spans="1:17" ht="14.4" thickBot="1" x14ac:dyDescent="0.35">
      <c r="A146" s="254"/>
      <c r="B146" s="256"/>
      <c r="C146" s="258"/>
      <c r="D146" s="50"/>
      <c r="E146" s="51">
        <v>4236.29</v>
      </c>
      <c r="F146" s="45">
        <v>1311.05</v>
      </c>
      <c r="G146" s="45">
        <v>1427.89</v>
      </c>
      <c r="H146" s="45">
        <v>183.41</v>
      </c>
      <c r="I146" s="45"/>
      <c r="J146" s="23">
        <f t="shared" si="41"/>
        <v>7158.64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7158.64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3.8" customHeight="1" x14ac:dyDescent="0.3">
      <c r="A148" s="261" t="s">
        <v>126</v>
      </c>
      <c r="B148" s="262"/>
      <c r="C148" s="265" t="s">
        <v>127</v>
      </c>
      <c r="D148" s="291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181000</v>
      </c>
      <c r="I148" s="17">
        <f>I150+I152+I154+I156</f>
        <v>0</v>
      </c>
      <c r="J148" s="19">
        <f>SUM(E148:I148)</f>
        <v>232513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232513</v>
      </c>
    </row>
    <row r="149" spans="1:17" ht="14.4" customHeight="1" thickBot="1" x14ac:dyDescent="0.35">
      <c r="A149" s="263"/>
      <c r="B149" s="264"/>
      <c r="C149" s="266"/>
      <c r="D149" s="292"/>
      <c r="E149" s="21">
        <f t="shared" si="45"/>
        <v>0</v>
      </c>
      <c r="F149" s="22">
        <f t="shared" si="45"/>
        <v>0</v>
      </c>
      <c r="G149" s="22">
        <f t="shared" si="45"/>
        <v>44990.06</v>
      </c>
      <c r="H149" s="22">
        <f t="shared" si="45"/>
        <v>700</v>
      </c>
      <c r="I149" s="22">
        <f>I151+I153+I155+I157</f>
        <v>0</v>
      </c>
      <c r="J149" s="24">
        <f>SUM(E149:I149)</f>
        <v>45690.06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45690.06</v>
      </c>
    </row>
    <row r="150" spans="1:17" ht="13.8" customHeight="1" x14ac:dyDescent="0.3">
      <c r="A150" s="248" t="s">
        <v>128</v>
      </c>
      <c r="B150" s="250"/>
      <c r="C150" s="252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7" x14ac:dyDescent="0.3">
      <c r="A151" s="253"/>
      <c r="B151" s="255"/>
      <c r="C151" s="257"/>
      <c r="D151" s="59"/>
      <c r="E151" s="42"/>
      <c r="F151" s="43"/>
      <c r="G151" s="43"/>
      <c r="H151" s="43">
        <v>0</v>
      </c>
      <c r="I151" s="43"/>
      <c r="J151" s="34">
        <f t="shared" si="48"/>
        <v>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0</v>
      </c>
    </row>
    <row r="152" spans="1:17" ht="13.8" customHeight="1" x14ac:dyDescent="0.3">
      <c r="A152" s="253" t="s">
        <v>128</v>
      </c>
      <c r="B152" s="255"/>
      <c r="C152" s="257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8"/>
        <v>3000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3000</v>
      </c>
    </row>
    <row r="153" spans="1:17" x14ac:dyDescent="0.3">
      <c r="A153" s="253"/>
      <c r="B153" s="255"/>
      <c r="C153" s="257"/>
      <c r="D153" s="59"/>
      <c r="E153" s="42"/>
      <c r="F153" s="43"/>
      <c r="G153" s="43"/>
      <c r="H153" s="43">
        <v>700</v>
      </c>
      <c r="I153" s="43"/>
      <c r="J153" s="34">
        <f t="shared" si="48"/>
        <v>700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700</v>
      </c>
    </row>
    <row r="154" spans="1:17" x14ac:dyDescent="0.3">
      <c r="A154" s="253" t="s">
        <v>132</v>
      </c>
      <c r="B154" s="255"/>
      <c r="C154" s="257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13000</v>
      </c>
      <c r="I154" s="38">
        <v>0</v>
      </c>
      <c r="J154" s="29">
        <f>SUM(E154:I154)</f>
        <v>64513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64513</v>
      </c>
    </row>
    <row r="155" spans="1:17" x14ac:dyDescent="0.3">
      <c r="A155" s="253"/>
      <c r="B155" s="255"/>
      <c r="C155" s="257"/>
      <c r="D155" s="59"/>
      <c r="E155" s="42"/>
      <c r="F155" s="43"/>
      <c r="G155" s="43">
        <v>44990.06</v>
      </c>
      <c r="H155" s="43">
        <v>0</v>
      </c>
      <c r="I155" s="43"/>
      <c r="J155" s="34">
        <f>SUM(E155:I155)</f>
        <v>44990.06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44990.06</v>
      </c>
    </row>
    <row r="156" spans="1:17" x14ac:dyDescent="0.3">
      <c r="A156" s="253" t="s">
        <v>134</v>
      </c>
      <c r="B156" s="255"/>
      <c r="C156" s="257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thickBot="1" x14ac:dyDescent="0.35">
      <c r="A157" s="254"/>
      <c r="B157" s="256"/>
      <c r="C157" s="258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3.8" customHeight="1" x14ac:dyDescent="0.3">
      <c r="A159" s="261" t="s">
        <v>136</v>
      </c>
      <c r="B159" s="262"/>
      <c r="C159" s="265" t="s">
        <v>137</v>
      </c>
      <c r="D159" s="259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103360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107241</v>
      </c>
    </row>
    <row r="160" spans="1:17" ht="13.8" customHeight="1" x14ac:dyDescent="0.3">
      <c r="A160" s="270"/>
      <c r="B160" s="271"/>
      <c r="C160" s="272"/>
      <c r="D160" s="268"/>
      <c r="E160" s="31">
        <f t="shared" si="50"/>
        <v>41.29</v>
      </c>
      <c r="F160" s="32">
        <f t="shared" si="50"/>
        <v>421.38</v>
      </c>
      <c r="G160" s="32">
        <f t="shared" si="50"/>
        <v>29518.570000000003</v>
      </c>
      <c r="H160" s="32">
        <f t="shared" si="50"/>
        <v>0</v>
      </c>
      <c r="I160" s="32">
        <f t="shared" si="50"/>
        <v>0</v>
      </c>
      <c r="J160" s="34">
        <f>SUM(E160:I160)</f>
        <v>29981.24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32155.640000000003</v>
      </c>
    </row>
    <row r="161" spans="1:17" ht="13.8" customHeight="1" x14ac:dyDescent="0.3">
      <c r="A161" s="248" t="s">
        <v>138</v>
      </c>
      <c r="B161" s="250"/>
      <c r="C161" s="252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3"/>
      <c r="B162" s="255"/>
      <c r="C162" s="257"/>
      <c r="D162" s="36"/>
      <c r="E162" s="42">
        <v>41.29</v>
      </c>
      <c r="F162" s="43">
        <v>421.38</v>
      </c>
      <c r="G162" s="43"/>
      <c r="H162" s="43"/>
      <c r="I162" s="43"/>
      <c r="J162" s="34">
        <f t="shared" si="51"/>
        <v>462.67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462.67</v>
      </c>
    </row>
    <row r="163" spans="1:17" x14ac:dyDescent="0.3">
      <c r="A163" s="253" t="s">
        <v>138</v>
      </c>
      <c r="B163" s="255"/>
      <c r="C163" s="257" t="s">
        <v>259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51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45850</v>
      </c>
    </row>
    <row r="164" spans="1:17" x14ac:dyDescent="0.3">
      <c r="A164" s="253"/>
      <c r="B164" s="255"/>
      <c r="C164" s="257"/>
      <c r="D164" s="36"/>
      <c r="E164" s="42"/>
      <c r="F164" s="43"/>
      <c r="G164" s="43">
        <v>16249.63</v>
      </c>
      <c r="H164" s="43"/>
      <c r="I164" s="43"/>
      <c r="J164" s="34">
        <f t="shared" si="51"/>
        <v>16249.63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16249.63</v>
      </c>
    </row>
    <row r="165" spans="1:17" x14ac:dyDescent="0.3">
      <c r="A165" s="253" t="s">
        <v>138</v>
      </c>
      <c r="B165" s="255"/>
      <c r="C165" s="257" t="s">
        <v>260</v>
      </c>
      <c r="D165" s="268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3"/>
      <c r="B166" s="255"/>
      <c r="C166" s="257"/>
      <c r="D166" s="268"/>
      <c r="E166" s="42"/>
      <c r="F166" s="43"/>
      <c r="G166" s="43">
        <v>2096.17</v>
      </c>
      <c r="H166" s="43"/>
      <c r="I166" s="43"/>
      <c r="J166" s="34">
        <f t="shared" si="51"/>
        <v>2096.17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2096.17</v>
      </c>
    </row>
    <row r="167" spans="1:17" x14ac:dyDescent="0.3">
      <c r="A167" s="253" t="s">
        <v>138</v>
      </c>
      <c r="B167" s="255"/>
      <c r="C167" s="257" t="s">
        <v>264</v>
      </c>
      <c r="D167" s="268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3"/>
      <c r="B168" s="255"/>
      <c r="C168" s="257"/>
      <c r="D168" s="268"/>
      <c r="E168" s="42"/>
      <c r="F168" s="43"/>
      <c r="G168" s="43">
        <v>0</v>
      </c>
      <c r="H168" s="43"/>
      <c r="I168" s="43"/>
      <c r="J168" s="34">
        <f t="shared" si="51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0</v>
      </c>
    </row>
    <row r="169" spans="1:17" ht="13.8" customHeight="1" x14ac:dyDescent="0.3">
      <c r="A169" s="253" t="s">
        <v>138</v>
      </c>
      <c r="B169" s="255"/>
      <c r="C169" s="257" t="s">
        <v>302</v>
      </c>
      <c r="D169" s="268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3"/>
      <c r="B170" s="255"/>
      <c r="C170" s="257"/>
      <c r="D170" s="268"/>
      <c r="E170" s="42"/>
      <c r="F170" s="43"/>
      <c r="G170" s="43">
        <v>0</v>
      </c>
      <c r="H170" s="43"/>
      <c r="I170" s="43"/>
      <c r="J170" s="34">
        <f t="shared" si="51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3" t="s">
        <v>138</v>
      </c>
      <c r="B171" s="255"/>
      <c r="C171" s="257" t="s">
        <v>303</v>
      </c>
      <c r="D171" s="268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51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37120</v>
      </c>
    </row>
    <row r="172" spans="1:17" x14ac:dyDescent="0.3">
      <c r="A172" s="253"/>
      <c r="B172" s="255"/>
      <c r="C172" s="257"/>
      <c r="D172" s="268"/>
      <c r="E172" s="42"/>
      <c r="F172" s="43"/>
      <c r="G172" s="43">
        <v>8867.2800000000007</v>
      </c>
      <c r="H172" s="43"/>
      <c r="I172" s="43"/>
      <c r="J172" s="34">
        <f t="shared" si="51"/>
        <v>8867.2800000000007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11041.68</v>
      </c>
    </row>
    <row r="173" spans="1:17" x14ac:dyDescent="0.3">
      <c r="A173" s="253" t="s">
        <v>138</v>
      </c>
      <c r="B173" s="255"/>
      <c r="C173" s="257" t="s">
        <v>262</v>
      </c>
      <c r="D173" s="268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3"/>
      <c r="B174" s="255"/>
      <c r="C174" s="257"/>
      <c r="D174" s="268"/>
      <c r="E174" s="42"/>
      <c r="F174" s="43"/>
      <c r="G174" s="43">
        <v>1305.49</v>
      </c>
      <c r="H174" s="43"/>
      <c r="I174" s="43"/>
      <c r="J174" s="34">
        <f t="shared" si="51"/>
        <v>1305.49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1305.49</v>
      </c>
    </row>
    <row r="175" spans="1:17" x14ac:dyDescent="0.3">
      <c r="A175" s="253" t="s">
        <v>138</v>
      </c>
      <c r="B175" s="255"/>
      <c r="C175" s="257" t="s">
        <v>216</v>
      </c>
      <c r="D175" s="268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5">SUM(N175:O175)</f>
        <v>0</v>
      </c>
      <c r="Q175" s="41">
        <f t="shared" si="53"/>
        <v>150</v>
      </c>
    </row>
    <row r="176" spans="1:17" x14ac:dyDescent="0.3">
      <c r="A176" s="253"/>
      <c r="B176" s="255"/>
      <c r="C176" s="257"/>
      <c r="D176" s="268"/>
      <c r="E176" s="42"/>
      <c r="F176" s="43"/>
      <c r="G176" s="43">
        <v>0</v>
      </c>
      <c r="H176" s="43"/>
      <c r="I176" s="43"/>
      <c r="J176" s="34">
        <f t="shared" si="51"/>
        <v>0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0</v>
      </c>
    </row>
    <row r="177" spans="1:20" x14ac:dyDescent="0.3">
      <c r="A177" s="253" t="s">
        <v>261</v>
      </c>
      <c r="B177" s="255"/>
      <c r="C177" s="257" t="s">
        <v>139</v>
      </c>
      <c r="D177" s="268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20" x14ac:dyDescent="0.3">
      <c r="A178" s="253"/>
      <c r="B178" s="255"/>
      <c r="C178" s="257"/>
      <c r="D178" s="268"/>
      <c r="E178" s="42"/>
      <c r="F178" s="43"/>
      <c r="G178" s="43">
        <v>0</v>
      </c>
      <c r="H178" s="43"/>
      <c r="I178" s="43"/>
      <c r="J178" s="34">
        <f t="shared" si="51"/>
        <v>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0</v>
      </c>
    </row>
    <row r="179" spans="1:20" x14ac:dyDescent="0.3">
      <c r="A179" s="253" t="s">
        <v>138</v>
      </c>
      <c r="B179" s="255"/>
      <c r="C179" s="257" t="s">
        <v>263</v>
      </c>
      <c r="D179" s="268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1500</v>
      </c>
    </row>
    <row r="180" spans="1:20" x14ac:dyDescent="0.3">
      <c r="A180" s="253"/>
      <c r="B180" s="255"/>
      <c r="C180" s="257"/>
      <c r="D180" s="268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1000</v>
      </c>
    </row>
    <row r="181" spans="1:20" x14ac:dyDescent="0.3">
      <c r="A181" s="253" t="s">
        <v>261</v>
      </c>
      <c r="B181" s="255"/>
      <c r="C181" s="257" t="s">
        <v>229</v>
      </c>
      <c r="D181" s="268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20" x14ac:dyDescent="0.3">
      <c r="A182" s="253"/>
      <c r="B182" s="255"/>
      <c r="C182" s="257"/>
      <c r="D182" s="268"/>
      <c r="E182" s="42"/>
      <c r="F182" s="43"/>
      <c r="G182" s="43">
        <v>0</v>
      </c>
      <c r="H182" s="43"/>
      <c r="I182" s="43"/>
      <c r="J182" s="34">
        <f t="shared" si="51"/>
        <v>0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0</v>
      </c>
    </row>
    <row r="183" spans="1:20" x14ac:dyDescent="0.3">
      <c r="A183" s="253" t="s">
        <v>292</v>
      </c>
      <c r="B183" s="255"/>
      <c r="C183" s="257" t="s">
        <v>293</v>
      </c>
      <c r="D183" s="268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20" x14ac:dyDescent="0.3">
      <c r="A184" s="253"/>
      <c r="B184" s="255"/>
      <c r="C184" s="257"/>
      <c r="D184" s="268"/>
      <c r="E184" s="42"/>
      <c r="F184" s="43"/>
      <c r="G184" s="43">
        <v>0</v>
      </c>
      <c r="H184" s="43"/>
      <c r="I184" s="43"/>
      <c r="J184" s="34">
        <f t="shared" si="51"/>
        <v>0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0</v>
      </c>
    </row>
    <row r="185" spans="1:20" ht="13.8" hidden="1" customHeight="1" x14ac:dyDescent="0.3">
      <c r="A185" s="253"/>
      <c r="B185" s="255"/>
      <c r="C185" s="257"/>
      <c r="D185" s="268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5"/>
        <v>0</v>
      </c>
      <c r="Q185" s="41">
        <f t="shared" si="53"/>
        <v>0</v>
      </c>
    </row>
    <row r="186" spans="1:20" ht="13.8" hidden="1" customHeight="1" x14ac:dyDescent="0.3">
      <c r="A186" s="253"/>
      <c r="B186" s="255"/>
      <c r="C186" s="257"/>
      <c r="D186" s="268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5"/>
        <v>0</v>
      </c>
      <c r="Q186" s="35">
        <f t="shared" si="53"/>
        <v>0</v>
      </c>
    </row>
    <row r="187" spans="1:20" ht="13.8" hidden="1" customHeight="1" x14ac:dyDescent="0.3">
      <c r="A187" s="253"/>
      <c r="B187" s="255"/>
      <c r="C187" s="257"/>
      <c r="D187" s="268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5"/>
        <v>0</v>
      </c>
      <c r="Q187" s="41">
        <f t="shared" si="53"/>
        <v>0</v>
      </c>
    </row>
    <row r="188" spans="1:20" ht="14.4" hidden="1" customHeight="1" thickBot="1" x14ac:dyDescent="0.35">
      <c r="A188" s="254"/>
      <c r="B188" s="256"/>
      <c r="C188" s="258"/>
      <c r="D188" s="260"/>
      <c r="E188" s="51"/>
      <c r="F188" s="45"/>
      <c r="G188" s="45"/>
      <c r="H188" s="45"/>
      <c r="I188" s="45"/>
      <c r="J188" s="24">
        <f t="shared" si="51"/>
        <v>0</v>
      </c>
      <c r="K188" s="56"/>
      <c r="L188" s="45"/>
      <c r="M188" s="24">
        <f t="shared" si="52"/>
        <v>0</v>
      </c>
      <c r="N188" s="56"/>
      <c r="O188" s="45"/>
      <c r="P188" s="24">
        <f t="shared" si="55"/>
        <v>0</v>
      </c>
      <c r="Q188" s="25">
        <f t="shared" si="53"/>
        <v>0</v>
      </c>
    </row>
    <row r="189" spans="1:20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  <c r="R189" s="9"/>
      <c r="S189" s="9"/>
      <c r="T189" s="9"/>
    </row>
    <row r="190" spans="1:20" ht="13.8" customHeight="1" x14ac:dyDescent="0.3">
      <c r="A190" s="261" t="s">
        <v>140</v>
      </c>
      <c r="B190" s="262"/>
      <c r="C190" s="265" t="s">
        <v>141</v>
      </c>
      <c r="D190" s="259"/>
      <c r="E190" s="16">
        <f t="shared" ref="E190:I191" si="57">E192+E194+E196+E198++E212+E214+E216+E226+E228</f>
        <v>89216</v>
      </c>
      <c r="F190" s="17">
        <f t="shared" si="57"/>
        <v>30619</v>
      </c>
      <c r="G190" s="17">
        <f t="shared" si="57"/>
        <v>255244</v>
      </c>
      <c r="H190" s="17">
        <f t="shared" si="57"/>
        <v>7571</v>
      </c>
      <c r="I190" s="17">
        <f t="shared" si="5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5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20" ht="14.4" customHeight="1" thickBot="1" x14ac:dyDescent="0.35">
      <c r="A191" s="263"/>
      <c r="B191" s="264"/>
      <c r="C191" s="266"/>
      <c r="D191" s="260"/>
      <c r="E191" s="21">
        <f t="shared" si="57"/>
        <v>22248.2</v>
      </c>
      <c r="F191" s="22">
        <f t="shared" si="57"/>
        <v>7654.59</v>
      </c>
      <c r="G191" s="22">
        <f t="shared" si="57"/>
        <v>54735.17</v>
      </c>
      <c r="H191" s="22">
        <f t="shared" si="57"/>
        <v>674.96</v>
      </c>
      <c r="I191" s="22">
        <f t="shared" si="57"/>
        <v>0</v>
      </c>
      <c r="J191" s="24">
        <f t="shared" ref="J191:J229" si="59">SUM(E191:I191)</f>
        <v>85312.92</v>
      </c>
      <c r="K191" s="53">
        <f>K193+K195+K197+K199++K213+K215+K217+K227+K229</f>
        <v>39446.49</v>
      </c>
      <c r="L191" s="22">
        <f>L193+L195+L197+L199++L213+L215+L217+L227+L229</f>
        <v>0</v>
      </c>
      <c r="M191" s="24">
        <f t="shared" si="58"/>
        <v>39446.49</v>
      </c>
      <c r="N191" s="53">
        <f>N193+N195+N197+N199++N213+N215+N217+N227+N229</f>
        <v>0</v>
      </c>
      <c r="O191" s="22">
        <f>O193+O195+O197+O199++O213+O215+O217+O227+O229</f>
        <v>33111.96</v>
      </c>
      <c r="P191" s="24">
        <f t="shared" ref="P191:P229" si="60">SUM(N191:O191)</f>
        <v>33111.96</v>
      </c>
      <c r="Q191" s="25">
        <f t="shared" ref="Q191:Q229" si="61">P191+M191+J191</f>
        <v>157871.37</v>
      </c>
    </row>
    <row r="192" spans="1:20" x14ac:dyDescent="0.3">
      <c r="A192" s="269" t="s">
        <v>142</v>
      </c>
      <c r="B192" s="250"/>
      <c r="C192" s="252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68980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68980</v>
      </c>
    </row>
    <row r="193" spans="1:20" x14ac:dyDescent="0.3">
      <c r="A193" s="248"/>
      <c r="B193" s="255"/>
      <c r="C193" s="257"/>
      <c r="D193" s="36"/>
      <c r="E193" s="42">
        <v>7968.36</v>
      </c>
      <c r="F193" s="43">
        <v>2657.06</v>
      </c>
      <c r="G193" s="43">
        <v>2142.77</v>
      </c>
      <c r="H193" s="43">
        <v>0</v>
      </c>
      <c r="I193" s="43"/>
      <c r="J193" s="34">
        <f t="shared" si="59"/>
        <v>12768.19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12768.19</v>
      </c>
      <c r="R193" s="93"/>
      <c r="S193" s="93"/>
      <c r="T193" s="93"/>
    </row>
    <row r="194" spans="1:20" x14ac:dyDescent="0.3">
      <c r="A194" s="253" t="s">
        <v>143</v>
      </c>
      <c r="B194" s="255"/>
      <c r="C194" s="257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59"/>
        <v>2150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2150</v>
      </c>
    </row>
    <row r="195" spans="1:20" x14ac:dyDescent="0.3">
      <c r="A195" s="253"/>
      <c r="B195" s="255"/>
      <c r="C195" s="257"/>
      <c r="D195" s="36"/>
      <c r="E195" s="42"/>
      <c r="F195" s="43"/>
      <c r="G195" s="43">
        <v>511.11</v>
      </c>
      <c r="H195" s="43"/>
      <c r="I195" s="43"/>
      <c r="J195" s="34">
        <f t="shared" si="59"/>
        <v>511.11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511.11</v>
      </c>
    </row>
    <row r="196" spans="1:20" x14ac:dyDescent="0.3">
      <c r="A196" s="253" t="s">
        <v>146</v>
      </c>
      <c r="B196" s="255"/>
      <c r="C196" s="257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59"/>
        <v>15500</v>
      </c>
      <c r="K196" s="44">
        <v>2000</v>
      </c>
      <c r="L196" s="38">
        <v>0</v>
      </c>
      <c r="M196" s="40">
        <f t="shared" si="58"/>
        <v>2000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17500</v>
      </c>
    </row>
    <row r="197" spans="1:20" x14ac:dyDescent="0.3">
      <c r="A197" s="253"/>
      <c r="B197" s="255"/>
      <c r="C197" s="257"/>
      <c r="D197" s="36"/>
      <c r="E197" s="42"/>
      <c r="F197" s="43"/>
      <c r="G197" s="43">
        <v>1677.36</v>
      </c>
      <c r="H197" s="43"/>
      <c r="I197" s="43"/>
      <c r="J197" s="34">
        <f t="shared" si="59"/>
        <v>1677.36</v>
      </c>
      <c r="K197" s="55">
        <v>0</v>
      </c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1677.36</v>
      </c>
    </row>
    <row r="198" spans="1:20" ht="13.8" customHeight="1" x14ac:dyDescent="0.3">
      <c r="A198" s="253" t="s">
        <v>148</v>
      </c>
      <c r="B198" s="255"/>
      <c r="C198" s="257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9760</v>
      </c>
      <c r="H198" s="38">
        <f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20" x14ac:dyDescent="0.3">
      <c r="A199" s="253"/>
      <c r="B199" s="255"/>
      <c r="C199" s="257"/>
      <c r="D199" s="36"/>
      <c r="E199" s="42">
        <f t="shared" si="62"/>
        <v>0</v>
      </c>
      <c r="F199" s="57">
        <f t="shared" si="62"/>
        <v>0</v>
      </c>
      <c r="G199" s="57">
        <f t="shared" si="62"/>
        <v>2340.89</v>
      </c>
      <c r="H199" s="57">
        <f t="shared" si="62"/>
        <v>378</v>
      </c>
      <c r="I199" s="57">
        <f t="shared" si="62"/>
        <v>0</v>
      </c>
      <c r="J199" s="34">
        <f t="shared" si="59"/>
        <v>2718.89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33111.96</v>
      </c>
      <c r="P199" s="34">
        <f t="shared" si="60"/>
        <v>33111.96</v>
      </c>
      <c r="Q199" s="35">
        <f t="shared" si="61"/>
        <v>35830.85</v>
      </c>
    </row>
    <row r="200" spans="1:20" ht="13.8" customHeight="1" x14ac:dyDescent="0.3">
      <c r="A200" s="253"/>
      <c r="B200" s="255" t="s">
        <v>266</v>
      </c>
      <c r="C200" s="257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59"/>
        <v>1500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11500</v>
      </c>
    </row>
    <row r="201" spans="1:20" x14ac:dyDescent="0.3">
      <c r="A201" s="253"/>
      <c r="B201" s="255"/>
      <c r="C201" s="257"/>
      <c r="D201" s="36"/>
      <c r="E201" s="42"/>
      <c r="F201" s="43"/>
      <c r="G201" s="43">
        <v>399.69</v>
      </c>
      <c r="H201" s="43"/>
      <c r="I201" s="43"/>
      <c r="J201" s="34">
        <f t="shared" si="59"/>
        <v>399.69</v>
      </c>
      <c r="K201" s="55"/>
      <c r="L201" s="43"/>
      <c r="M201" s="34">
        <f t="shared" si="58"/>
        <v>0</v>
      </c>
      <c r="N201" s="55"/>
      <c r="O201" s="43">
        <v>0</v>
      </c>
      <c r="P201" s="34">
        <f t="shared" si="60"/>
        <v>0</v>
      </c>
      <c r="Q201" s="35">
        <f t="shared" si="61"/>
        <v>399.69</v>
      </c>
    </row>
    <row r="202" spans="1:20" ht="12.75" customHeight="1" x14ac:dyDescent="0.3">
      <c r="A202" s="253"/>
      <c r="B202" s="255" t="s">
        <v>266</v>
      </c>
      <c r="C202" s="257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59"/>
        <v>2300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13544</v>
      </c>
    </row>
    <row r="203" spans="1:20" x14ac:dyDescent="0.3">
      <c r="A203" s="253"/>
      <c r="B203" s="255"/>
      <c r="C203" s="257"/>
      <c r="D203" s="36"/>
      <c r="E203" s="42"/>
      <c r="F203" s="43"/>
      <c r="G203" s="43">
        <v>683.07</v>
      </c>
      <c r="H203" s="43"/>
      <c r="I203" s="43"/>
      <c r="J203" s="34">
        <f t="shared" si="59"/>
        <v>683.07</v>
      </c>
      <c r="K203" s="55"/>
      <c r="L203" s="43"/>
      <c r="M203" s="34">
        <f t="shared" si="58"/>
        <v>0</v>
      </c>
      <c r="N203" s="55"/>
      <c r="O203" s="43">
        <v>0</v>
      </c>
      <c r="P203" s="34">
        <f t="shared" si="60"/>
        <v>0</v>
      </c>
      <c r="Q203" s="35">
        <f t="shared" si="61"/>
        <v>683.07</v>
      </c>
    </row>
    <row r="204" spans="1:20" ht="12.75" customHeight="1" x14ac:dyDescent="0.3">
      <c r="A204" s="253"/>
      <c r="B204" s="255" t="s">
        <v>266</v>
      </c>
      <c r="C204" s="257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59"/>
        <v>1800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55176</v>
      </c>
    </row>
    <row r="205" spans="1:20" x14ac:dyDescent="0.3">
      <c r="A205" s="253"/>
      <c r="B205" s="255"/>
      <c r="C205" s="257"/>
      <c r="D205" s="36"/>
      <c r="E205" s="42"/>
      <c r="F205" s="43"/>
      <c r="G205" s="43">
        <v>332.72</v>
      </c>
      <c r="H205" s="43"/>
      <c r="I205" s="43"/>
      <c r="J205" s="34">
        <f t="shared" si="59"/>
        <v>332.72</v>
      </c>
      <c r="K205" s="55"/>
      <c r="L205" s="43"/>
      <c r="M205" s="34">
        <f t="shared" si="58"/>
        <v>0</v>
      </c>
      <c r="N205" s="55"/>
      <c r="O205" s="43">
        <v>17791.96</v>
      </c>
      <c r="P205" s="34">
        <f t="shared" si="60"/>
        <v>17791.96</v>
      </c>
      <c r="Q205" s="35">
        <f t="shared" si="61"/>
        <v>18124.68</v>
      </c>
    </row>
    <row r="206" spans="1:20" ht="13.8" customHeight="1" x14ac:dyDescent="0.3">
      <c r="A206" s="253"/>
      <c r="B206" s="255" t="s">
        <v>266</v>
      </c>
      <c r="C206" s="257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59"/>
        <v>1300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17380</v>
      </c>
    </row>
    <row r="207" spans="1:20" x14ac:dyDescent="0.3">
      <c r="A207" s="253"/>
      <c r="B207" s="255"/>
      <c r="C207" s="257"/>
      <c r="D207" s="36"/>
      <c r="E207" s="42"/>
      <c r="F207" s="43"/>
      <c r="G207" s="43">
        <v>384.37</v>
      </c>
      <c r="H207" s="43"/>
      <c r="I207" s="43"/>
      <c r="J207" s="34">
        <f t="shared" si="59"/>
        <v>384.37</v>
      </c>
      <c r="K207" s="55"/>
      <c r="L207" s="43"/>
      <c r="M207" s="34">
        <f t="shared" si="58"/>
        <v>0</v>
      </c>
      <c r="N207" s="55"/>
      <c r="O207" s="43">
        <v>5360</v>
      </c>
      <c r="P207" s="34">
        <f t="shared" si="60"/>
        <v>5360</v>
      </c>
      <c r="Q207" s="35">
        <f t="shared" si="61"/>
        <v>5744.37</v>
      </c>
    </row>
    <row r="208" spans="1:20" ht="13.8" customHeight="1" x14ac:dyDescent="0.3">
      <c r="A208" s="253"/>
      <c r="B208" s="255" t="s">
        <v>266</v>
      </c>
      <c r="C208" s="257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3"/>
      <c r="B209" s="255"/>
      <c r="C209" s="257"/>
      <c r="D209" s="36"/>
      <c r="E209" s="42"/>
      <c r="F209" s="43"/>
      <c r="G209" s="43">
        <v>376.6</v>
      </c>
      <c r="H209" s="43"/>
      <c r="I209" s="43"/>
      <c r="J209" s="34">
        <f>SUM(E209:I209)</f>
        <v>376.6</v>
      </c>
      <c r="K209" s="55"/>
      <c r="L209" s="43"/>
      <c r="M209" s="34">
        <f>SUM(K209:L209)</f>
        <v>0</v>
      </c>
      <c r="N209" s="55"/>
      <c r="O209" s="43">
        <v>9960</v>
      </c>
      <c r="P209" s="34">
        <f>SUM(N209:O209)</f>
        <v>9960</v>
      </c>
      <c r="Q209" s="35">
        <f t="shared" si="61"/>
        <v>10336.6</v>
      </c>
    </row>
    <row r="210" spans="1:17" ht="13.8" customHeight="1" x14ac:dyDescent="0.3">
      <c r="A210" s="253"/>
      <c r="B210" s="255" t="s">
        <v>266</v>
      </c>
      <c r="C210" s="257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59"/>
        <v>7460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7460</v>
      </c>
    </row>
    <row r="211" spans="1:17" x14ac:dyDescent="0.3">
      <c r="A211" s="253"/>
      <c r="B211" s="255"/>
      <c r="C211" s="257"/>
      <c r="D211" s="36"/>
      <c r="E211" s="42"/>
      <c r="F211" s="43"/>
      <c r="G211" s="43">
        <v>164.44</v>
      </c>
      <c r="H211" s="43">
        <v>378</v>
      </c>
      <c r="I211" s="43"/>
      <c r="J211" s="34">
        <f t="shared" si="59"/>
        <v>542.44000000000005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542.44000000000005</v>
      </c>
    </row>
    <row r="212" spans="1:17" x14ac:dyDescent="0.3">
      <c r="A212" s="253" t="s">
        <v>150</v>
      </c>
      <c r="B212" s="255"/>
      <c r="C212" s="257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59"/>
        <v>115000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115000</v>
      </c>
    </row>
    <row r="213" spans="1:17" x14ac:dyDescent="0.3">
      <c r="A213" s="253"/>
      <c r="B213" s="255"/>
      <c r="C213" s="257"/>
      <c r="D213" s="36"/>
      <c r="E213" s="42"/>
      <c r="F213" s="43"/>
      <c r="G213" s="43">
        <v>8427.42</v>
      </c>
      <c r="H213" s="43"/>
      <c r="I213" s="43"/>
      <c r="J213" s="34">
        <f t="shared" si="59"/>
        <v>8427.42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8427.42</v>
      </c>
    </row>
    <row r="214" spans="1:17" ht="13.8" customHeight="1" x14ac:dyDescent="0.3">
      <c r="A214" s="253" t="s">
        <v>152</v>
      </c>
      <c r="B214" s="255"/>
      <c r="C214" s="257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59"/>
        <v>1500</v>
      </c>
      <c r="K214" s="44">
        <v>2500</v>
      </c>
      <c r="L214" s="38">
        <v>0</v>
      </c>
      <c r="M214" s="40">
        <f t="shared" si="58"/>
        <v>2500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4000</v>
      </c>
    </row>
    <row r="215" spans="1:17" x14ac:dyDescent="0.3">
      <c r="A215" s="253"/>
      <c r="B215" s="255"/>
      <c r="C215" s="257"/>
      <c r="D215" s="36"/>
      <c r="E215" s="42"/>
      <c r="F215" s="43"/>
      <c r="G215" s="43">
        <v>58.87</v>
      </c>
      <c r="H215" s="43"/>
      <c r="I215" s="43"/>
      <c r="J215" s="34">
        <f t="shared" si="59"/>
        <v>58.87</v>
      </c>
      <c r="K215" s="55">
        <v>0</v>
      </c>
      <c r="L215" s="43"/>
      <c r="M215" s="34">
        <f t="shared" si="58"/>
        <v>0</v>
      </c>
      <c r="N215" s="55"/>
      <c r="O215" s="43"/>
      <c r="P215" s="34">
        <f t="shared" si="60"/>
        <v>0</v>
      </c>
      <c r="Q215" s="35">
        <f t="shared" si="61"/>
        <v>58.87</v>
      </c>
    </row>
    <row r="216" spans="1:17" x14ac:dyDescent="0.3">
      <c r="A216" s="253" t="s">
        <v>154</v>
      </c>
      <c r="B216" s="255"/>
      <c r="C216" s="257" t="s">
        <v>155</v>
      </c>
      <c r="D216" s="268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79500</v>
      </c>
      <c r="H216" s="38">
        <f>H218+H220+H222+H224</f>
        <v>0</v>
      </c>
      <c r="I216" s="38">
        <f>I218+I220+I222+I224</f>
        <v>0</v>
      </c>
      <c r="J216" s="29">
        <f t="shared" si="59"/>
        <v>79500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79500</v>
      </c>
    </row>
    <row r="217" spans="1:17" x14ac:dyDescent="0.3">
      <c r="A217" s="253"/>
      <c r="B217" s="255"/>
      <c r="C217" s="257"/>
      <c r="D217" s="268"/>
      <c r="E217" s="31">
        <f t="shared" si="63"/>
        <v>0</v>
      </c>
      <c r="F217" s="32">
        <f t="shared" si="63"/>
        <v>0</v>
      </c>
      <c r="G217" s="32">
        <f t="shared" si="63"/>
        <v>28855.079999999998</v>
      </c>
      <c r="H217" s="32">
        <f t="shared" si="63"/>
        <v>0</v>
      </c>
      <c r="I217" s="32">
        <f t="shared" si="63"/>
        <v>0</v>
      </c>
      <c r="J217" s="34">
        <f t="shared" si="59"/>
        <v>28855.079999999998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28855.079999999998</v>
      </c>
    </row>
    <row r="218" spans="1:17" x14ac:dyDescent="0.3">
      <c r="A218" s="253"/>
      <c r="B218" s="255" t="s">
        <v>156</v>
      </c>
      <c r="C218" s="257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55000</v>
      </c>
    </row>
    <row r="219" spans="1:17" x14ac:dyDescent="0.3">
      <c r="A219" s="253"/>
      <c r="B219" s="255"/>
      <c r="C219" s="257"/>
      <c r="D219" s="36"/>
      <c r="E219" s="42"/>
      <c r="F219" s="43"/>
      <c r="G219" s="43">
        <v>19227.439999999999</v>
      </c>
      <c r="H219" s="43"/>
      <c r="I219" s="43"/>
      <c r="J219" s="34">
        <f t="shared" si="59"/>
        <v>19227.439999999999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19227.439999999999</v>
      </c>
    </row>
    <row r="220" spans="1:17" x14ac:dyDescent="0.3">
      <c r="A220" s="253"/>
      <c r="B220" s="255" t="s">
        <v>156</v>
      </c>
      <c r="C220" s="257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2500</v>
      </c>
    </row>
    <row r="221" spans="1:17" x14ac:dyDescent="0.3">
      <c r="A221" s="253"/>
      <c r="B221" s="255"/>
      <c r="C221" s="257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1188</v>
      </c>
    </row>
    <row r="222" spans="1:17" x14ac:dyDescent="0.3">
      <c r="A222" s="253"/>
      <c r="B222" s="255" t="s">
        <v>156</v>
      </c>
      <c r="C222" s="257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59"/>
        <v>12500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12500</v>
      </c>
    </row>
    <row r="223" spans="1:17" x14ac:dyDescent="0.3">
      <c r="A223" s="253"/>
      <c r="B223" s="255"/>
      <c r="C223" s="257"/>
      <c r="D223" s="36"/>
      <c r="E223" s="31"/>
      <c r="F223" s="43"/>
      <c r="G223" s="43">
        <v>4915.1099999999997</v>
      </c>
      <c r="H223" s="43"/>
      <c r="I223" s="43"/>
      <c r="J223" s="34">
        <f t="shared" si="59"/>
        <v>4915.1099999999997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4915.1099999999997</v>
      </c>
    </row>
    <row r="224" spans="1:17" ht="13.8" customHeight="1" x14ac:dyDescent="0.3">
      <c r="A224" s="253"/>
      <c r="B224" s="255" t="s">
        <v>156</v>
      </c>
      <c r="C224" s="257" t="s">
        <v>269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59"/>
        <v>9500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9500</v>
      </c>
    </row>
    <row r="225" spans="1:17" x14ac:dyDescent="0.3">
      <c r="A225" s="253"/>
      <c r="B225" s="255"/>
      <c r="C225" s="257"/>
      <c r="D225" s="36"/>
      <c r="E225" s="31"/>
      <c r="F225" s="43"/>
      <c r="G225" s="43">
        <v>3524.53</v>
      </c>
      <c r="H225" s="43"/>
      <c r="I225" s="43"/>
      <c r="J225" s="34">
        <f t="shared" si="59"/>
        <v>3524.53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3524.53</v>
      </c>
    </row>
    <row r="226" spans="1:17" x14ac:dyDescent="0.3">
      <c r="A226" s="253" t="s">
        <v>157</v>
      </c>
      <c r="B226" s="255"/>
      <c r="C226" s="257" t="s">
        <v>270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59"/>
        <v>81260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81260</v>
      </c>
    </row>
    <row r="227" spans="1:17" x14ac:dyDescent="0.3">
      <c r="A227" s="253"/>
      <c r="B227" s="255"/>
      <c r="C227" s="257"/>
      <c r="D227" s="36"/>
      <c r="E227" s="42">
        <v>14279.84</v>
      </c>
      <c r="F227" s="43">
        <v>4997.53</v>
      </c>
      <c r="G227" s="43">
        <v>10721.67</v>
      </c>
      <c r="H227" s="43">
        <v>296.95999999999998</v>
      </c>
      <c r="I227" s="43"/>
      <c r="J227" s="34">
        <f t="shared" si="59"/>
        <v>30296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30296</v>
      </c>
    </row>
    <row r="228" spans="1:17" x14ac:dyDescent="0.3">
      <c r="A228" s="253" t="s">
        <v>158</v>
      </c>
      <c r="B228" s="255"/>
      <c r="C228" s="257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416892</v>
      </c>
      <c r="L228" s="38">
        <v>0</v>
      </c>
      <c r="M228" s="40">
        <f t="shared" si="64"/>
        <v>416892</v>
      </c>
      <c r="N228" s="44">
        <v>0</v>
      </c>
      <c r="O228" s="38">
        <v>0</v>
      </c>
      <c r="P228" s="40">
        <f t="shared" si="60"/>
        <v>0</v>
      </c>
      <c r="Q228" s="41">
        <f t="shared" si="61"/>
        <v>418892</v>
      </c>
    </row>
    <row r="229" spans="1:17" ht="14.4" thickBot="1" x14ac:dyDescent="0.35">
      <c r="A229" s="254"/>
      <c r="B229" s="256"/>
      <c r="C229" s="258"/>
      <c r="D229" s="50"/>
      <c r="E229" s="51"/>
      <c r="F229" s="45"/>
      <c r="G229" s="45">
        <v>0</v>
      </c>
      <c r="H229" s="45"/>
      <c r="I229" s="45"/>
      <c r="J229" s="24">
        <f t="shared" si="59"/>
        <v>0</v>
      </c>
      <c r="K229" s="56">
        <v>39446.49</v>
      </c>
      <c r="L229" s="45"/>
      <c r="M229" s="24">
        <f t="shared" si="64"/>
        <v>39446.49</v>
      </c>
      <c r="N229" s="56"/>
      <c r="O229" s="45"/>
      <c r="P229" s="24">
        <f t="shared" si="60"/>
        <v>0</v>
      </c>
      <c r="Q229" s="25">
        <f t="shared" si="61"/>
        <v>39446.49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3.8" customHeight="1" x14ac:dyDescent="0.3">
      <c r="A231" s="261" t="s">
        <v>160</v>
      </c>
      <c r="B231" s="262"/>
      <c r="C231" s="265" t="s">
        <v>161</v>
      </c>
      <c r="D231" s="259"/>
      <c r="E231" s="16">
        <f t="shared" ref="E231:H232" si="65">E233+E235+E237+E239+E241+E243+E245+E247+E249+E251+E253</f>
        <v>129422</v>
      </c>
      <c r="F231" s="17">
        <f t="shared" si="65"/>
        <v>46728</v>
      </c>
      <c r="G231" s="17">
        <f t="shared" si="65"/>
        <v>46417</v>
      </c>
      <c r="H231" s="17">
        <f>H233+H235+H237+H239+H241+H243+H245+H247+H249+H251+H253</f>
        <v>10888</v>
      </c>
      <c r="I231" s="17">
        <f>I233+I235+I237+I239+I241+I243+I245+I247+I249+I251+I253</f>
        <v>0</v>
      </c>
      <c r="J231" s="19">
        <f t="shared" ref="J231:J254" si="66">SUM(E231:I231)</f>
        <v>233455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233455</v>
      </c>
    </row>
    <row r="232" spans="1:17" ht="14.4" customHeight="1" thickBot="1" x14ac:dyDescent="0.35">
      <c r="A232" s="263"/>
      <c r="B232" s="264"/>
      <c r="C232" s="266"/>
      <c r="D232" s="260"/>
      <c r="E232" s="21">
        <f t="shared" si="65"/>
        <v>36852.949999999997</v>
      </c>
      <c r="F232" s="22">
        <f t="shared" si="65"/>
        <v>13282.39</v>
      </c>
      <c r="G232" s="22">
        <f t="shared" si="65"/>
        <v>14380.43</v>
      </c>
      <c r="H232" s="22">
        <f t="shared" si="65"/>
        <v>1902.5</v>
      </c>
      <c r="I232" s="22">
        <f>I234+I236+I238+I240+I242+I244+I246+I248+I250+I252+I254</f>
        <v>0</v>
      </c>
      <c r="J232" s="24">
        <f t="shared" si="66"/>
        <v>66418.26999999999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66418.26999999999</v>
      </c>
    </row>
    <row r="233" spans="1:17" ht="13.8" customHeight="1" x14ac:dyDescent="0.3">
      <c r="A233" s="248" t="s">
        <v>162</v>
      </c>
      <c r="B233" s="250"/>
      <c r="C233" s="293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7" x14ac:dyDescent="0.3">
      <c r="A234" s="253"/>
      <c r="B234" s="255"/>
      <c r="C234" s="294"/>
      <c r="D234" s="36"/>
      <c r="E234" s="42"/>
      <c r="F234" s="43"/>
      <c r="G234" s="43"/>
      <c r="H234" s="43">
        <v>60</v>
      </c>
      <c r="I234" s="43"/>
      <c r="J234" s="34">
        <f t="shared" si="66"/>
        <v>60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60</v>
      </c>
    </row>
    <row r="235" spans="1:17" ht="13.8" customHeight="1" x14ac:dyDescent="0.3">
      <c r="A235" s="253" t="s">
        <v>165</v>
      </c>
      <c r="B235" s="255"/>
      <c r="C235" s="257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7" x14ac:dyDescent="0.3">
      <c r="A236" s="253"/>
      <c r="B236" s="255"/>
      <c r="C236" s="257"/>
      <c r="D236" s="36"/>
      <c r="E236" s="42"/>
      <c r="F236" s="43"/>
      <c r="G236" s="43"/>
      <c r="H236" s="43">
        <v>720</v>
      </c>
      <c r="I236" s="43"/>
      <c r="J236" s="34">
        <f t="shared" si="66"/>
        <v>720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720</v>
      </c>
    </row>
    <row r="237" spans="1:17" x14ac:dyDescent="0.3">
      <c r="A237" s="253" t="s">
        <v>168</v>
      </c>
      <c r="B237" s="255"/>
      <c r="C237" s="257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7" x14ac:dyDescent="0.3">
      <c r="A238" s="253"/>
      <c r="B238" s="255"/>
      <c r="C238" s="257"/>
      <c r="D238" s="36"/>
      <c r="E238" s="42"/>
      <c r="F238" s="43"/>
      <c r="G238" s="43">
        <v>0</v>
      </c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7" ht="13.8" customHeight="1" x14ac:dyDescent="0.3">
      <c r="A239" s="253" t="s">
        <v>170</v>
      </c>
      <c r="B239" s="255"/>
      <c r="C239" s="257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6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29234</v>
      </c>
    </row>
    <row r="240" spans="1:17" x14ac:dyDescent="0.3">
      <c r="A240" s="253"/>
      <c r="B240" s="255"/>
      <c r="C240" s="257"/>
      <c r="D240" s="36"/>
      <c r="E240" s="42">
        <v>6182.75</v>
      </c>
      <c r="F240" s="43">
        <v>2165.4899999999998</v>
      </c>
      <c r="G240" s="43">
        <v>450.06</v>
      </c>
      <c r="H240" s="43">
        <v>135.44</v>
      </c>
      <c r="I240" s="43"/>
      <c r="J240" s="34">
        <f t="shared" si="66"/>
        <v>8933.74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8933.74</v>
      </c>
    </row>
    <row r="241" spans="1:17" ht="13.8" customHeight="1" x14ac:dyDescent="0.3">
      <c r="A241" s="253" t="s">
        <v>170</v>
      </c>
      <c r="B241" s="255"/>
      <c r="C241" s="257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6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170006</v>
      </c>
    </row>
    <row r="242" spans="1:17" x14ac:dyDescent="0.3">
      <c r="A242" s="253"/>
      <c r="B242" s="255"/>
      <c r="C242" s="257"/>
      <c r="D242" s="36"/>
      <c r="E242" s="42">
        <v>30670.2</v>
      </c>
      <c r="F242" s="43">
        <v>11116.9</v>
      </c>
      <c r="G242" s="43">
        <v>7166.62</v>
      </c>
      <c r="H242" s="43">
        <v>131.34</v>
      </c>
      <c r="I242" s="43"/>
      <c r="J242" s="34">
        <f t="shared" si="66"/>
        <v>49085.06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49085.06</v>
      </c>
    </row>
    <row r="243" spans="1:17" ht="13.8" customHeight="1" x14ac:dyDescent="0.3">
      <c r="A243" s="253" t="s">
        <v>174</v>
      </c>
      <c r="B243" s="255"/>
      <c r="C243" s="257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6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13000</v>
      </c>
    </row>
    <row r="244" spans="1:17" x14ac:dyDescent="0.3">
      <c r="A244" s="253"/>
      <c r="B244" s="255"/>
      <c r="C244" s="257"/>
      <c r="D244" s="36"/>
      <c r="E244" s="42"/>
      <c r="F244" s="43"/>
      <c r="G244" s="43">
        <v>5153.8500000000004</v>
      </c>
      <c r="H244" s="43"/>
      <c r="I244" s="43"/>
      <c r="J244" s="34">
        <f t="shared" si="66"/>
        <v>5153.8500000000004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5153.8500000000004</v>
      </c>
    </row>
    <row r="245" spans="1:17" x14ac:dyDescent="0.3">
      <c r="A245" s="253" t="s">
        <v>176</v>
      </c>
      <c r="B245" s="255"/>
      <c r="C245" s="257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7" x14ac:dyDescent="0.3">
      <c r="A246" s="253"/>
      <c r="B246" s="255"/>
      <c r="C246" s="257"/>
      <c r="D246" s="36"/>
      <c r="E246" s="42"/>
      <c r="F246" s="43"/>
      <c r="G246" s="43">
        <v>1609.9</v>
      </c>
      <c r="H246" s="43"/>
      <c r="I246" s="43"/>
      <c r="J246" s="34">
        <f t="shared" si="66"/>
        <v>1609.9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1609.9</v>
      </c>
    </row>
    <row r="247" spans="1:17" ht="13.8" customHeight="1" x14ac:dyDescent="0.3">
      <c r="A247" s="253" t="s">
        <v>179</v>
      </c>
      <c r="B247" s="255"/>
      <c r="C247" s="257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7" x14ac:dyDescent="0.3">
      <c r="A248" s="253"/>
      <c r="B248" s="255"/>
      <c r="C248" s="257"/>
      <c r="D248" s="36"/>
      <c r="E248" s="42"/>
      <c r="F248" s="43"/>
      <c r="G248" s="43"/>
      <c r="H248" s="43">
        <v>141.12</v>
      </c>
      <c r="I248" s="43"/>
      <c r="J248" s="34">
        <f t="shared" si="66"/>
        <v>141.12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141.12</v>
      </c>
    </row>
    <row r="249" spans="1:17" ht="13.8" customHeight="1" x14ac:dyDescent="0.3">
      <c r="A249" s="253" t="s">
        <v>181</v>
      </c>
      <c r="B249" s="255"/>
      <c r="C249" s="257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7" x14ac:dyDescent="0.3">
      <c r="A250" s="253"/>
      <c r="B250" s="255"/>
      <c r="C250" s="257"/>
      <c r="D250" s="36"/>
      <c r="E250" s="42"/>
      <c r="F250" s="43"/>
      <c r="G250" s="43"/>
      <c r="H250" s="43">
        <v>50.6</v>
      </c>
      <c r="I250" s="43"/>
      <c r="J250" s="34">
        <f t="shared" si="66"/>
        <v>50.6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50.6</v>
      </c>
    </row>
    <row r="251" spans="1:17" x14ac:dyDescent="0.3">
      <c r="A251" s="253" t="s">
        <v>183</v>
      </c>
      <c r="B251" s="255"/>
      <c r="C251" s="257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6640</v>
      </c>
    </row>
    <row r="252" spans="1:17" x14ac:dyDescent="0.3">
      <c r="A252" s="253"/>
      <c r="B252" s="255"/>
      <c r="C252" s="257"/>
      <c r="D252" s="36"/>
      <c r="E252" s="42"/>
      <c r="F252" s="43"/>
      <c r="G252" s="43"/>
      <c r="H252" s="43">
        <v>664</v>
      </c>
      <c r="I252" s="43"/>
      <c r="J252" s="34">
        <f>SUM(E252:I252)</f>
        <v>664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664</v>
      </c>
    </row>
    <row r="253" spans="1:17" x14ac:dyDescent="0.3">
      <c r="A253" s="253" t="s">
        <v>307</v>
      </c>
      <c r="B253" s="255"/>
      <c r="C253" s="257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6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3000</v>
      </c>
    </row>
    <row r="254" spans="1:17" ht="14.4" thickBot="1" x14ac:dyDescent="0.35">
      <c r="A254" s="254"/>
      <c r="B254" s="256"/>
      <c r="C254" s="258"/>
      <c r="D254" s="50"/>
      <c r="E254" s="51"/>
      <c r="F254" s="45"/>
      <c r="G254" s="45">
        <v>0</v>
      </c>
      <c r="H254" s="45"/>
      <c r="I254" s="45"/>
      <c r="J254" s="24">
        <f t="shared" si="66"/>
        <v>0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ht="13.8" customHeight="1" x14ac:dyDescent="0.3">
      <c r="A256" s="261" t="s">
        <v>186</v>
      </c>
      <c r="B256" s="262"/>
      <c r="C256" s="265" t="s">
        <v>187</v>
      </c>
      <c r="D256" s="259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66625</v>
      </c>
      <c r="H256" s="17">
        <f t="shared" si="71"/>
        <v>0</v>
      </c>
      <c r="I256" s="17">
        <f>I258+I260+I262+I264+I266+I268+I270+I272+I274</f>
        <v>13561</v>
      </c>
      <c r="J256" s="19">
        <f>SUM(E256:I256)</f>
        <v>80186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176570</v>
      </c>
    </row>
    <row r="257" spans="1:17" ht="14.4" customHeight="1" thickBot="1" x14ac:dyDescent="0.35">
      <c r="A257" s="263"/>
      <c r="B257" s="264"/>
      <c r="C257" s="266"/>
      <c r="D257" s="260"/>
      <c r="E257" s="21">
        <f t="shared" si="71"/>
        <v>0</v>
      </c>
      <c r="F257" s="22">
        <f t="shared" si="71"/>
        <v>0</v>
      </c>
      <c r="G257" s="22">
        <f t="shared" si="71"/>
        <v>16526.91</v>
      </c>
      <c r="H257" s="22">
        <f t="shared" si="71"/>
        <v>0</v>
      </c>
      <c r="I257" s="22">
        <f t="shared" si="71"/>
        <v>4539.79</v>
      </c>
      <c r="J257" s="24">
        <f t="shared" ref="J257:J275" si="72">SUM(E257:I257)</f>
        <v>21066.7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73">SUM(K257:L257)</f>
        <v>0</v>
      </c>
      <c r="N257" s="53">
        <f>N259+N261+N263+N265+N267+N269+N271+N273+N275</f>
        <v>0</v>
      </c>
      <c r="O257" s="22">
        <f>O259+O261+O263+O265+O267+O269+O271+O273+O275</f>
        <v>25339.51</v>
      </c>
      <c r="P257" s="24">
        <f t="shared" ref="P257:P275" si="74">SUM(N257:O257)</f>
        <v>25339.51</v>
      </c>
      <c r="Q257" s="25">
        <f t="shared" ref="Q257:Q275" si="75">P257+M257+J257</f>
        <v>46406.21</v>
      </c>
    </row>
    <row r="258" spans="1:17" ht="13.8" hidden="1" customHeight="1" x14ac:dyDescent="0.3">
      <c r="A258" s="248" t="s">
        <v>188</v>
      </c>
      <c r="B258" s="250"/>
      <c r="C258" s="252" t="s">
        <v>189</v>
      </c>
      <c r="D258" s="26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t="13.8" hidden="1" customHeight="1" x14ac:dyDescent="0.3">
      <c r="A259" s="253"/>
      <c r="B259" s="255"/>
      <c r="C259" s="257"/>
      <c r="D259" s="268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3" t="s">
        <v>190</v>
      </c>
      <c r="B260" s="255"/>
      <c r="C260" s="257" t="s">
        <v>191</v>
      </c>
      <c r="D260" s="36" t="s">
        <v>26</v>
      </c>
      <c r="E260" s="37">
        <v>0</v>
      </c>
      <c r="F260" s="38">
        <v>0</v>
      </c>
      <c r="G260" s="38">
        <v>66425</v>
      </c>
      <c r="H260" s="38">
        <v>0</v>
      </c>
      <c r="I260" s="38">
        <v>0</v>
      </c>
      <c r="J260" s="29">
        <f t="shared" si="72"/>
        <v>66425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66425</v>
      </c>
    </row>
    <row r="261" spans="1:17" x14ac:dyDescent="0.3">
      <c r="A261" s="253"/>
      <c r="B261" s="255"/>
      <c r="C261" s="257"/>
      <c r="D261" s="36"/>
      <c r="E261" s="42"/>
      <c r="F261" s="43"/>
      <c r="G261" s="43">
        <v>16526.91</v>
      </c>
      <c r="H261" s="43"/>
      <c r="I261" s="43"/>
      <c r="J261" s="34">
        <f t="shared" si="72"/>
        <v>16526.91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16526.91</v>
      </c>
    </row>
    <row r="262" spans="1:17" ht="13.8" customHeight="1" x14ac:dyDescent="0.3">
      <c r="A262" s="253" t="s">
        <v>192</v>
      </c>
      <c r="B262" s="255"/>
      <c r="C262" s="257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2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4"/>
        <v>35384</v>
      </c>
      <c r="Q262" s="41">
        <f t="shared" si="75"/>
        <v>36249</v>
      </c>
    </row>
    <row r="263" spans="1:17" x14ac:dyDescent="0.3">
      <c r="A263" s="253"/>
      <c r="B263" s="255"/>
      <c r="C263" s="257"/>
      <c r="D263" s="36"/>
      <c r="E263" s="42"/>
      <c r="F263" s="43"/>
      <c r="G263" s="43"/>
      <c r="H263" s="43"/>
      <c r="I263" s="43">
        <v>246.74</v>
      </c>
      <c r="J263" s="34">
        <f t="shared" si="72"/>
        <v>246.74</v>
      </c>
      <c r="K263" s="55"/>
      <c r="L263" s="43"/>
      <c r="M263" s="34">
        <f t="shared" si="73"/>
        <v>0</v>
      </c>
      <c r="N263" s="55"/>
      <c r="O263" s="43">
        <v>9400.52</v>
      </c>
      <c r="P263" s="34">
        <f t="shared" si="74"/>
        <v>9400.52</v>
      </c>
      <c r="Q263" s="35">
        <f t="shared" si="75"/>
        <v>9647.26</v>
      </c>
    </row>
    <row r="264" spans="1:17" ht="13.8" customHeight="1" x14ac:dyDescent="0.3">
      <c r="A264" s="253" t="s">
        <v>192</v>
      </c>
      <c r="B264" s="255"/>
      <c r="C264" s="257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5000</v>
      </c>
    </row>
    <row r="265" spans="1:17" x14ac:dyDescent="0.3">
      <c r="A265" s="253"/>
      <c r="B265" s="255"/>
      <c r="C265" s="257"/>
      <c r="D265" s="36"/>
      <c r="E265" s="42"/>
      <c r="F265" s="43"/>
      <c r="G265" s="43"/>
      <c r="H265" s="43"/>
      <c r="I265" s="43"/>
      <c r="J265" s="34">
        <f t="shared" si="72"/>
        <v>0</v>
      </c>
      <c r="K265" s="55">
        <v>0</v>
      </c>
      <c r="L265" s="43"/>
      <c r="M265" s="34">
        <f t="shared" si="73"/>
        <v>0</v>
      </c>
      <c r="N265" s="55"/>
      <c r="O265" s="43"/>
      <c r="P265" s="34">
        <f t="shared" si="74"/>
        <v>0</v>
      </c>
      <c r="Q265" s="35">
        <f t="shared" si="75"/>
        <v>0</v>
      </c>
    </row>
    <row r="266" spans="1:17" x14ac:dyDescent="0.3">
      <c r="A266" s="253" t="s">
        <v>193</v>
      </c>
      <c r="B266" s="255"/>
      <c r="C266" s="257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3"/>
      <c r="B267" s="255"/>
      <c r="C267" s="257"/>
      <c r="D267" s="36"/>
      <c r="E267" s="42"/>
      <c r="F267" s="43"/>
      <c r="G267" s="43">
        <v>0</v>
      </c>
      <c r="H267" s="43"/>
      <c r="I267" s="43"/>
      <c r="J267" s="34">
        <f t="shared" si="72"/>
        <v>0</v>
      </c>
      <c r="K267" s="55">
        <v>0</v>
      </c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ht="13.8" customHeight="1" x14ac:dyDescent="0.3">
      <c r="A268" s="253" t="s">
        <v>195</v>
      </c>
      <c r="B268" s="255"/>
      <c r="C268" s="257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2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4"/>
        <v>15085</v>
      </c>
      <c r="Q268" s="41">
        <f t="shared" si="75"/>
        <v>18596</v>
      </c>
    </row>
    <row r="269" spans="1:17" x14ac:dyDescent="0.3">
      <c r="A269" s="253"/>
      <c r="B269" s="255"/>
      <c r="C269" s="257"/>
      <c r="D269" s="36"/>
      <c r="E269" s="42"/>
      <c r="F269" s="43"/>
      <c r="G269" s="43"/>
      <c r="H269" s="43"/>
      <c r="I269" s="43">
        <v>1188.94</v>
      </c>
      <c r="J269" s="34">
        <f t="shared" si="72"/>
        <v>1188.94</v>
      </c>
      <c r="K269" s="55"/>
      <c r="L269" s="43"/>
      <c r="M269" s="34">
        <f t="shared" si="73"/>
        <v>0</v>
      </c>
      <c r="N269" s="55"/>
      <c r="O269" s="43">
        <v>5009.82</v>
      </c>
      <c r="P269" s="34">
        <f t="shared" si="74"/>
        <v>5009.82</v>
      </c>
      <c r="Q269" s="35">
        <f t="shared" si="75"/>
        <v>6198.76</v>
      </c>
    </row>
    <row r="270" spans="1:17" x14ac:dyDescent="0.3">
      <c r="A270" s="253" t="s">
        <v>195</v>
      </c>
      <c r="B270" s="255"/>
      <c r="C270" s="251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2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4"/>
        <v>16495</v>
      </c>
      <c r="Q270" s="41">
        <f t="shared" si="75"/>
        <v>20783</v>
      </c>
    </row>
    <row r="271" spans="1:17" x14ac:dyDescent="0.3">
      <c r="A271" s="253"/>
      <c r="B271" s="255"/>
      <c r="C271" s="252"/>
      <c r="D271" s="36"/>
      <c r="E271" s="42"/>
      <c r="F271" s="43"/>
      <c r="G271" s="43"/>
      <c r="H271" s="43"/>
      <c r="I271" s="43">
        <v>1448.89</v>
      </c>
      <c r="J271" s="34">
        <f t="shared" si="72"/>
        <v>1448.89</v>
      </c>
      <c r="K271" s="55"/>
      <c r="L271" s="43"/>
      <c r="M271" s="34">
        <f t="shared" si="73"/>
        <v>0</v>
      </c>
      <c r="N271" s="55"/>
      <c r="O271" s="43">
        <v>5478.71</v>
      </c>
      <c r="P271" s="34">
        <f t="shared" si="74"/>
        <v>5478.71</v>
      </c>
      <c r="Q271" s="35">
        <f t="shared" si="75"/>
        <v>6927.6</v>
      </c>
    </row>
    <row r="272" spans="1:17" ht="12.75" customHeight="1" x14ac:dyDescent="0.3">
      <c r="A272" s="253" t="s">
        <v>195</v>
      </c>
      <c r="B272" s="255"/>
      <c r="C272" s="251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2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4"/>
        <v>16420</v>
      </c>
      <c r="Q272" s="41">
        <f t="shared" si="75"/>
        <v>21317</v>
      </c>
    </row>
    <row r="273" spans="1:17" x14ac:dyDescent="0.3">
      <c r="A273" s="253"/>
      <c r="B273" s="255"/>
      <c r="C273" s="252"/>
      <c r="D273" s="36"/>
      <c r="E273" s="42"/>
      <c r="F273" s="43"/>
      <c r="G273" s="43"/>
      <c r="H273" s="43"/>
      <c r="I273" s="43">
        <v>1655.22</v>
      </c>
      <c r="J273" s="34">
        <f t="shared" si="72"/>
        <v>1655.22</v>
      </c>
      <c r="K273" s="55"/>
      <c r="L273" s="43"/>
      <c r="M273" s="34">
        <f t="shared" si="73"/>
        <v>0</v>
      </c>
      <c r="N273" s="55"/>
      <c r="O273" s="43">
        <v>5450.46</v>
      </c>
      <c r="P273" s="34">
        <f t="shared" si="74"/>
        <v>5450.46</v>
      </c>
      <c r="Q273" s="35">
        <f t="shared" si="75"/>
        <v>7105.68</v>
      </c>
    </row>
    <row r="274" spans="1:17" ht="13.8" hidden="1" customHeight="1" x14ac:dyDescent="0.3">
      <c r="A274" s="253" t="s">
        <v>195</v>
      </c>
      <c r="B274" s="255"/>
      <c r="C274" s="257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7" ht="14.4" hidden="1" customHeight="1" thickBot="1" x14ac:dyDescent="0.35">
      <c r="A275" s="254"/>
      <c r="B275" s="256"/>
      <c r="C275" s="258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ht="13.8" customHeight="1" x14ac:dyDescent="0.3">
      <c r="A277" s="261" t="s">
        <v>200</v>
      </c>
      <c r="B277" s="262"/>
      <c r="C277" s="265" t="s">
        <v>201</v>
      </c>
      <c r="D277" s="259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customHeight="1" thickBot="1" x14ac:dyDescent="0.35">
      <c r="A278" s="263"/>
      <c r="B278" s="264"/>
      <c r="C278" s="266"/>
      <c r="D278" s="260"/>
      <c r="E278" s="21">
        <f>E280+E282+E284+E286+E304+E306+E308+E330+E332+E334</f>
        <v>111139.32</v>
      </c>
      <c r="F278" s="22">
        <f>F280+F282+F284+F286+F304+F306+F308+F330+F332+F334</f>
        <v>40576.230000000003</v>
      </c>
      <c r="G278" s="22">
        <f>G280+G282+G284+G286+G304+G306+G308+G332+G334</f>
        <v>34250.17</v>
      </c>
      <c r="H278" s="22">
        <f>H280+H282+H284+H286+H304+H306+H308+H336+H332+H334</f>
        <v>7836.01</v>
      </c>
      <c r="I278" s="22">
        <f>I280+I282+I284+I286+I304+I306+I308+I330+I332+I334</f>
        <v>0</v>
      </c>
      <c r="J278" s="24">
        <f>SUM(E278:I278)</f>
        <v>193801.73000000004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193801.73000000004</v>
      </c>
    </row>
    <row r="279" spans="1:17" ht="13.8" customHeight="1" x14ac:dyDescent="0.3">
      <c r="A279" s="248" t="s">
        <v>202</v>
      </c>
      <c r="B279" s="250"/>
      <c r="C279" s="252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488271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4" si="78">SUM(N279:O279)</f>
        <v>0</v>
      </c>
      <c r="Q279" s="64">
        <f t="shared" ref="Q279:Q334" si="79">P279+M279+J279</f>
        <v>488271</v>
      </c>
    </row>
    <row r="280" spans="1:17" x14ac:dyDescent="0.3">
      <c r="A280" s="253"/>
      <c r="B280" s="255"/>
      <c r="C280" s="257"/>
      <c r="D280" s="36"/>
      <c r="E280" s="42">
        <v>111139.32</v>
      </c>
      <c r="F280" s="43">
        <v>40576.230000000003</v>
      </c>
      <c r="G280" s="43"/>
      <c r="H280" s="43"/>
      <c r="I280" s="43"/>
      <c r="J280" s="34">
        <f t="shared" si="76"/>
        <v>151715.55000000002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151715.55000000002</v>
      </c>
    </row>
    <row r="281" spans="1:17" ht="13.8" customHeight="1" x14ac:dyDescent="0.3">
      <c r="A281" s="253" t="s">
        <v>202</v>
      </c>
      <c r="B281" s="255"/>
      <c r="C281" s="257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7" x14ac:dyDescent="0.3">
      <c r="A282" s="253"/>
      <c r="B282" s="255"/>
      <c r="C282" s="257"/>
      <c r="D282" s="36"/>
      <c r="E282" s="42"/>
      <c r="F282" s="43"/>
      <c r="G282" s="43">
        <v>996.94</v>
      </c>
      <c r="H282" s="43"/>
      <c r="I282" s="43"/>
      <c r="J282" s="34">
        <f t="shared" si="76"/>
        <v>996.94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996.94</v>
      </c>
    </row>
    <row r="283" spans="1:17" ht="13.8" customHeight="1" x14ac:dyDescent="0.3">
      <c r="A283" s="253" t="s">
        <v>202</v>
      </c>
      <c r="B283" s="255"/>
      <c r="C283" s="257" t="s">
        <v>205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76"/>
        <v>12000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12000</v>
      </c>
    </row>
    <row r="284" spans="1:17" x14ac:dyDescent="0.3">
      <c r="A284" s="253"/>
      <c r="B284" s="255"/>
      <c r="C284" s="257"/>
      <c r="D284" s="36"/>
      <c r="E284" s="42"/>
      <c r="F284" s="43"/>
      <c r="G284" s="43">
        <v>4980.72</v>
      </c>
      <c r="H284" s="43"/>
      <c r="I284" s="43"/>
      <c r="J284" s="34">
        <f t="shared" si="76"/>
        <v>4980.72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4980.72</v>
      </c>
    </row>
    <row r="285" spans="1:17" x14ac:dyDescent="0.3">
      <c r="A285" s="253" t="s">
        <v>202</v>
      </c>
      <c r="B285" s="255"/>
      <c r="C285" s="257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17850</v>
      </c>
      <c r="H285" s="38">
        <f t="shared" si="80"/>
        <v>0</v>
      </c>
      <c r="I285" s="38">
        <f t="shared" si="80"/>
        <v>0</v>
      </c>
      <c r="J285" s="40">
        <f t="shared" si="76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17850</v>
      </c>
    </row>
    <row r="286" spans="1:17" x14ac:dyDescent="0.3">
      <c r="A286" s="253"/>
      <c r="B286" s="255"/>
      <c r="C286" s="257"/>
      <c r="D286" s="36"/>
      <c r="E286" s="31">
        <f t="shared" si="80"/>
        <v>0</v>
      </c>
      <c r="F286" s="32">
        <f t="shared" si="80"/>
        <v>0</v>
      </c>
      <c r="G286" s="32">
        <f t="shared" si="80"/>
        <v>3833.64</v>
      </c>
      <c r="H286" s="32">
        <f t="shared" si="80"/>
        <v>0</v>
      </c>
      <c r="I286" s="32">
        <f t="shared" si="80"/>
        <v>0</v>
      </c>
      <c r="J286" s="34">
        <f t="shared" si="76"/>
        <v>3833.64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3833.64</v>
      </c>
    </row>
    <row r="287" spans="1:17" x14ac:dyDescent="0.3">
      <c r="A287" s="253"/>
      <c r="B287" s="255" t="s">
        <v>207</v>
      </c>
      <c r="C287" s="257" t="s">
        <v>208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7" x14ac:dyDescent="0.3">
      <c r="A288" s="253"/>
      <c r="B288" s="255"/>
      <c r="C288" s="257"/>
      <c r="D288" s="36"/>
      <c r="E288" s="42"/>
      <c r="F288" s="43"/>
      <c r="G288" s="43">
        <v>1496</v>
      </c>
      <c r="H288" s="43"/>
      <c r="I288" s="43"/>
      <c r="J288" s="34">
        <f t="shared" si="76"/>
        <v>1496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1496</v>
      </c>
    </row>
    <row r="289" spans="1:17" x14ac:dyDescent="0.3">
      <c r="A289" s="253"/>
      <c r="B289" s="255" t="s">
        <v>209</v>
      </c>
      <c r="C289" s="257" t="s">
        <v>210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3"/>
      <c r="B290" s="255"/>
      <c r="C290" s="257"/>
      <c r="D290" s="36"/>
      <c r="E290" s="42"/>
      <c r="F290" s="43"/>
      <c r="G290" s="43">
        <v>7.97</v>
      </c>
      <c r="H290" s="43"/>
      <c r="I290" s="43"/>
      <c r="J290" s="34">
        <f t="shared" si="76"/>
        <v>7.97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7.97</v>
      </c>
    </row>
    <row r="291" spans="1:17" ht="13.8" customHeight="1" x14ac:dyDescent="0.3">
      <c r="A291" s="253"/>
      <c r="B291" s="255" t="s">
        <v>211</v>
      </c>
      <c r="C291" s="257" t="s">
        <v>212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3"/>
      <c r="B292" s="255"/>
      <c r="C292" s="257"/>
      <c r="D292" s="36"/>
      <c r="E292" s="42"/>
      <c r="F292" s="43"/>
      <c r="G292" s="43">
        <v>0</v>
      </c>
      <c r="H292" s="43"/>
      <c r="I292" s="43"/>
      <c r="J292" s="34">
        <f t="shared" si="76"/>
        <v>0</v>
      </c>
      <c r="K292" s="55"/>
      <c r="L292" s="43"/>
      <c r="M292" s="34">
        <f t="shared" ref="M292:M334" si="81">SUM(K292:L292)</f>
        <v>0</v>
      </c>
      <c r="N292" s="55"/>
      <c r="O292" s="43"/>
      <c r="P292" s="33">
        <f t="shared" si="78"/>
        <v>0</v>
      </c>
      <c r="Q292" s="65">
        <f t="shared" si="79"/>
        <v>0</v>
      </c>
    </row>
    <row r="293" spans="1:17" x14ac:dyDescent="0.3">
      <c r="A293" s="253"/>
      <c r="B293" s="255" t="s">
        <v>213</v>
      </c>
      <c r="C293" s="257" t="s">
        <v>214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76"/>
        <v>500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500</v>
      </c>
    </row>
    <row r="294" spans="1:17" x14ac:dyDescent="0.3">
      <c r="A294" s="253"/>
      <c r="B294" s="255"/>
      <c r="C294" s="257"/>
      <c r="D294" s="36"/>
      <c r="E294" s="42"/>
      <c r="F294" s="43"/>
      <c r="G294" s="43">
        <v>289</v>
      </c>
      <c r="H294" s="43"/>
      <c r="I294" s="43"/>
      <c r="J294" s="34">
        <f t="shared" si="76"/>
        <v>289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289</v>
      </c>
    </row>
    <row r="295" spans="1:17" x14ac:dyDescent="0.3">
      <c r="A295" s="253"/>
      <c r="B295" s="255" t="s">
        <v>215</v>
      </c>
      <c r="C295" s="257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3"/>
      <c r="B296" s="255"/>
      <c r="C296" s="257"/>
      <c r="D296" s="36"/>
      <c r="E296" s="42"/>
      <c r="F296" s="43"/>
      <c r="G296" s="43">
        <v>1886.47</v>
      </c>
      <c r="H296" s="43"/>
      <c r="I296" s="43"/>
      <c r="J296" s="34">
        <f t="shared" si="76"/>
        <v>1886.47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1886.47</v>
      </c>
    </row>
    <row r="297" spans="1:17" ht="13.8" customHeight="1" x14ac:dyDescent="0.3">
      <c r="A297" s="253"/>
      <c r="B297" s="255" t="s">
        <v>217</v>
      </c>
      <c r="C297" s="257" t="s">
        <v>218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76"/>
        <v>800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800</v>
      </c>
    </row>
    <row r="298" spans="1:17" x14ac:dyDescent="0.3">
      <c r="A298" s="253"/>
      <c r="B298" s="255"/>
      <c r="C298" s="257"/>
      <c r="D298" s="36"/>
      <c r="E298" s="42"/>
      <c r="F298" s="43"/>
      <c r="G298" s="43">
        <v>54.2</v>
      </c>
      <c r="H298" s="43"/>
      <c r="I298" s="43"/>
      <c r="J298" s="34">
        <f t="shared" si="76"/>
        <v>54.2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54.2</v>
      </c>
    </row>
    <row r="299" spans="1:17" ht="13.8" customHeight="1" x14ac:dyDescent="0.3">
      <c r="A299" s="253"/>
      <c r="B299" s="255" t="s">
        <v>219</v>
      </c>
      <c r="C299" s="257" t="s">
        <v>220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3"/>
      <c r="B300" s="255"/>
      <c r="C300" s="257"/>
      <c r="D300" s="36"/>
      <c r="E300" s="42"/>
      <c r="F300" s="43"/>
      <c r="G300" s="43">
        <v>100</v>
      </c>
      <c r="H300" s="43"/>
      <c r="I300" s="43"/>
      <c r="J300" s="34">
        <f t="shared" si="76"/>
        <v>100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100</v>
      </c>
    </row>
    <row r="301" spans="1:17" ht="13.8" customHeight="1" x14ac:dyDescent="0.3">
      <c r="A301" s="253"/>
      <c r="B301" s="255" t="s">
        <v>221</v>
      </c>
      <c r="C301" s="257" t="s">
        <v>222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3"/>
      <c r="B302" s="255"/>
      <c r="C302" s="257"/>
      <c r="D302" s="36"/>
      <c r="E302" s="42"/>
      <c r="F302" s="43"/>
      <c r="G302" s="43">
        <v>0</v>
      </c>
      <c r="H302" s="43"/>
      <c r="I302" s="43"/>
      <c r="J302" s="34">
        <f t="shared" si="76"/>
        <v>0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0</v>
      </c>
    </row>
    <row r="303" spans="1:17" ht="13.8" customHeight="1" x14ac:dyDescent="0.3">
      <c r="A303" s="253" t="s">
        <v>202</v>
      </c>
      <c r="B303" s="249"/>
      <c r="C303" s="251" t="s">
        <v>223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76"/>
        <v>16800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16800</v>
      </c>
    </row>
    <row r="304" spans="1:17" x14ac:dyDescent="0.3">
      <c r="A304" s="253"/>
      <c r="B304" s="250"/>
      <c r="C304" s="252"/>
      <c r="D304" s="36"/>
      <c r="E304" s="42"/>
      <c r="F304" s="43"/>
      <c r="G304" s="43">
        <v>3456.2</v>
      </c>
      <c r="H304" s="43"/>
      <c r="I304" s="43"/>
      <c r="J304" s="34">
        <f t="shared" si="76"/>
        <v>3456.2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3456.2</v>
      </c>
    </row>
    <row r="305" spans="1:17" x14ac:dyDescent="0.3">
      <c r="A305" s="253" t="s">
        <v>202</v>
      </c>
      <c r="B305" s="249"/>
      <c r="C305" s="251" t="s">
        <v>224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76"/>
        <v>2000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2000</v>
      </c>
    </row>
    <row r="306" spans="1:17" x14ac:dyDescent="0.3">
      <c r="A306" s="253"/>
      <c r="B306" s="250"/>
      <c r="C306" s="252"/>
      <c r="D306" s="36"/>
      <c r="E306" s="42"/>
      <c r="F306" s="43"/>
      <c r="G306" s="43">
        <v>0</v>
      </c>
      <c r="H306" s="43"/>
      <c r="I306" s="43"/>
      <c r="J306" s="34">
        <f t="shared" ref="J306:J334" si="82">SUM(E306:I306)</f>
        <v>0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0</v>
      </c>
    </row>
    <row r="307" spans="1:17" x14ac:dyDescent="0.3">
      <c r="A307" s="253" t="s">
        <v>202</v>
      </c>
      <c r="B307" s="255"/>
      <c r="C307" s="257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52341</v>
      </c>
    </row>
    <row r="308" spans="1:17" x14ac:dyDescent="0.3">
      <c r="A308" s="253"/>
      <c r="B308" s="255"/>
      <c r="C308" s="257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20982.670000000002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20982.670000000002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20982.670000000002</v>
      </c>
    </row>
    <row r="309" spans="1:17" ht="13.8" customHeight="1" x14ac:dyDescent="0.3">
      <c r="A309" s="253"/>
      <c r="B309" s="255" t="s">
        <v>226</v>
      </c>
      <c r="C309" s="257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2"/>
        <v>2000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2000</v>
      </c>
    </row>
    <row r="310" spans="1:17" x14ac:dyDescent="0.3">
      <c r="A310" s="253"/>
      <c r="B310" s="255"/>
      <c r="C310" s="257"/>
      <c r="D310" s="36"/>
      <c r="E310" s="42"/>
      <c r="F310" s="43"/>
      <c r="G310" s="43">
        <v>663</v>
      </c>
      <c r="H310" s="43"/>
      <c r="I310" s="43"/>
      <c r="J310" s="34">
        <f t="shared" si="82"/>
        <v>663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663</v>
      </c>
    </row>
    <row r="311" spans="1:17" x14ac:dyDescent="0.3">
      <c r="A311" s="253"/>
      <c r="B311" s="255" t="s">
        <v>228</v>
      </c>
      <c r="C311" s="257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2"/>
        <v>5800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5800</v>
      </c>
    </row>
    <row r="312" spans="1:17" x14ac:dyDescent="0.3">
      <c r="A312" s="253"/>
      <c r="B312" s="255"/>
      <c r="C312" s="257"/>
      <c r="D312" s="36"/>
      <c r="E312" s="42"/>
      <c r="F312" s="43"/>
      <c r="G312" s="43">
        <v>1222.55</v>
      </c>
      <c r="H312" s="43"/>
      <c r="I312" s="43"/>
      <c r="J312" s="34">
        <f t="shared" si="82"/>
        <v>1222.55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1222.55</v>
      </c>
    </row>
    <row r="313" spans="1:17" x14ac:dyDescent="0.3">
      <c r="A313" s="253"/>
      <c r="B313" s="255" t="s">
        <v>230</v>
      </c>
      <c r="C313" s="257" t="s">
        <v>231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82"/>
        <v>1100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1100</v>
      </c>
    </row>
    <row r="314" spans="1:17" x14ac:dyDescent="0.3">
      <c r="A314" s="253"/>
      <c r="B314" s="255"/>
      <c r="C314" s="257"/>
      <c r="D314" s="36"/>
      <c r="E314" s="42"/>
      <c r="F314" s="43"/>
      <c r="G314" s="43">
        <v>1038</v>
      </c>
      <c r="H314" s="43"/>
      <c r="I314" s="43"/>
      <c r="J314" s="34">
        <f t="shared" si="82"/>
        <v>1038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1038</v>
      </c>
    </row>
    <row r="315" spans="1:17" x14ac:dyDescent="0.3">
      <c r="A315" s="253"/>
      <c r="B315" s="255" t="s">
        <v>232</v>
      </c>
      <c r="C315" s="257" t="s">
        <v>233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82"/>
        <v>110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110</v>
      </c>
    </row>
    <row r="316" spans="1:17" x14ac:dyDescent="0.3">
      <c r="A316" s="253"/>
      <c r="B316" s="255"/>
      <c r="C316" s="257"/>
      <c r="D316" s="36"/>
      <c r="E316" s="42"/>
      <c r="F316" s="43"/>
      <c r="G316" s="43">
        <v>0</v>
      </c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3"/>
      <c r="B317" s="255" t="s">
        <v>234</v>
      </c>
      <c r="C317" s="257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2"/>
        <v>2300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2300</v>
      </c>
    </row>
    <row r="318" spans="1:17" x14ac:dyDescent="0.3">
      <c r="A318" s="253"/>
      <c r="B318" s="255"/>
      <c r="C318" s="257"/>
      <c r="D318" s="36"/>
      <c r="E318" s="42"/>
      <c r="F318" s="43"/>
      <c r="G318" s="43">
        <v>1438.2</v>
      </c>
      <c r="H318" s="43"/>
      <c r="I318" s="43"/>
      <c r="J318" s="34">
        <f t="shared" si="82"/>
        <v>1438.2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1438.2</v>
      </c>
    </row>
    <row r="319" spans="1:17" x14ac:dyDescent="0.3">
      <c r="A319" s="253"/>
      <c r="B319" s="255" t="s">
        <v>236</v>
      </c>
      <c r="C319" s="257" t="s">
        <v>237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3"/>
      <c r="B320" s="255"/>
      <c r="C320" s="257"/>
      <c r="D320" s="36"/>
      <c r="E320" s="42"/>
      <c r="F320" s="43"/>
      <c r="G320" s="43">
        <v>9661.15</v>
      </c>
      <c r="H320" s="43"/>
      <c r="I320" s="43"/>
      <c r="J320" s="34">
        <f t="shared" si="82"/>
        <v>9661.15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9661.15</v>
      </c>
    </row>
    <row r="321" spans="1:17" x14ac:dyDescent="0.3">
      <c r="A321" s="253"/>
      <c r="B321" s="255" t="s">
        <v>238</v>
      </c>
      <c r="C321" s="257" t="s">
        <v>239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82"/>
        <v>7200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7200</v>
      </c>
    </row>
    <row r="322" spans="1:17" x14ac:dyDescent="0.3">
      <c r="A322" s="253"/>
      <c r="B322" s="255"/>
      <c r="C322" s="257"/>
      <c r="D322" s="36"/>
      <c r="E322" s="42"/>
      <c r="F322" s="43"/>
      <c r="G322" s="43">
        <v>1789.9</v>
      </c>
      <c r="H322" s="43"/>
      <c r="I322" s="43"/>
      <c r="J322" s="34">
        <f t="shared" si="82"/>
        <v>1789.9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1789.9</v>
      </c>
    </row>
    <row r="323" spans="1:17" x14ac:dyDescent="0.3">
      <c r="A323" s="253"/>
      <c r="B323" s="255" t="s">
        <v>240</v>
      </c>
      <c r="C323" s="257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3"/>
      <c r="B324" s="255"/>
      <c r="C324" s="257"/>
      <c r="D324" s="36"/>
      <c r="E324" s="42"/>
      <c r="F324" s="43"/>
      <c r="G324" s="43">
        <v>987.58</v>
      </c>
      <c r="H324" s="43"/>
      <c r="I324" s="43"/>
      <c r="J324" s="34">
        <f t="shared" si="82"/>
        <v>987.58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987.58</v>
      </c>
    </row>
    <row r="325" spans="1:17" ht="13.8" customHeight="1" x14ac:dyDescent="0.3">
      <c r="A325" s="253"/>
      <c r="B325" s="255" t="s">
        <v>242</v>
      </c>
      <c r="C325" s="257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2"/>
        <v>13803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13803</v>
      </c>
    </row>
    <row r="326" spans="1:17" x14ac:dyDescent="0.3">
      <c r="A326" s="253"/>
      <c r="B326" s="255"/>
      <c r="C326" s="257"/>
      <c r="D326" s="36"/>
      <c r="E326" s="42"/>
      <c r="F326" s="43"/>
      <c r="G326" s="43">
        <v>3217.77</v>
      </c>
      <c r="H326" s="43"/>
      <c r="I326" s="43"/>
      <c r="J326" s="34">
        <f t="shared" si="82"/>
        <v>3217.77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3217.77</v>
      </c>
    </row>
    <row r="327" spans="1:17" ht="13.8" hidden="1" customHeight="1" x14ac:dyDescent="0.3">
      <c r="A327" s="253"/>
      <c r="B327" s="255" t="s">
        <v>244</v>
      </c>
      <c r="C327" s="257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2"/>
        <v>0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0</v>
      </c>
    </row>
    <row r="328" spans="1:17" ht="13.8" hidden="1" customHeight="1" x14ac:dyDescent="0.3">
      <c r="A328" s="253"/>
      <c r="B328" s="255"/>
      <c r="C328" s="257"/>
      <c r="D328" s="36"/>
      <c r="E328" s="42"/>
      <c r="F328" s="43"/>
      <c r="G328" s="43">
        <v>0</v>
      </c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3"/>
      <c r="B329" s="255" t="s">
        <v>246</v>
      </c>
      <c r="C329" s="257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3"/>
      <c r="B330" s="255"/>
      <c r="C330" s="257"/>
      <c r="D330" s="36"/>
      <c r="E330" s="42"/>
      <c r="F330" s="43"/>
      <c r="G330" s="43">
        <v>964.52</v>
      </c>
      <c r="H330" s="43"/>
      <c r="I330" s="43"/>
      <c r="J330" s="34">
        <f t="shared" si="82"/>
        <v>964.52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964.52</v>
      </c>
    </row>
    <row r="331" spans="1:17" x14ac:dyDescent="0.3">
      <c r="A331" s="253" t="s">
        <v>202</v>
      </c>
      <c r="B331" s="255"/>
      <c r="C331" s="257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3"/>
      <c r="B332" s="255"/>
      <c r="C332" s="257"/>
      <c r="D332" s="36"/>
      <c r="E332" s="42"/>
      <c r="F332" s="43"/>
      <c r="G332" s="43"/>
      <c r="H332" s="43">
        <v>4220.04</v>
      </c>
      <c r="I332" s="43"/>
      <c r="J332" s="34">
        <f t="shared" si="82"/>
        <v>4220.04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4220.04</v>
      </c>
    </row>
    <row r="333" spans="1:17" x14ac:dyDescent="0.3">
      <c r="A333" s="253" t="s">
        <v>202</v>
      </c>
      <c r="B333" s="255"/>
      <c r="C333" s="257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2"/>
        <v>1843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1843</v>
      </c>
    </row>
    <row r="334" spans="1:17" x14ac:dyDescent="0.3">
      <c r="A334" s="253"/>
      <c r="B334" s="255"/>
      <c r="C334" s="257"/>
      <c r="D334" s="36"/>
      <c r="E334" s="42"/>
      <c r="F334" s="43"/>
      <c r="G334" s="43"/>
      <c r="H334" s="43">
        <v>3615.97</v>
      </c>
      <c r="I334" s="43"/>
      <c r="J334" s="34">
        <f t="shared" si="82"/>
        <v>3615.97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3615.97</v>
      </c>
    </row>
    <row r="335" spans="1:17" hidden="1" x14ac:dyDescent="0.3">
      <c r="A335" s="253" t="s">
        <v>202</v>
      </c>
      <c r="B335" s="255"/>
      <c r="C335" s="257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>SUM(E335:I335)</f>
        <v>0</v>
      </c>
      <c r="K335" s="44">
        <v>0</v>
      </c>
      <c r="L335" s="38">
        <v>0</v>
      </c>
      <c r="M335" s="40">
        <f>SUM(K335:L335)</f>
        <v>0</v>
      </c>
      <c r="N335" s="44">
        <v>0</v>
      </c>
      <c r="O335" s="38">
        <v>0</v>
      </c>
      <c r="P335" s="39">
        <f>SUM(N335:O335)</f>
        <v>0</v>
      </c>
      <c r="Q335" s="66">
        <f>P335+M335+J335</f>
        <v>0</v>
      </c>
    </row>
    <row r="336" spans="1:17" ht="14.4" hidden="1" thickBot="1" x14ac:dyDescent="0.35">
      <c r="A336" s="254"/>
      <c r="B336" s="256"/>
      <c r="C336" s="258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>P336+M336+J336</f>
        <v>0</v>
      </c>
    </row>
  </sheetData>
  <sheetProtection sheet="1" objects="1" scenarios="1"/>
  <sortState ref="R7:T279">
    <sortCondition ref="S7:S279"/>
  </sortState>
  <mergeCells count="519">
    <mergeCell ref="Q1:Q2"/>
    <mergeCell ref="E2:E3"/>
    <mergeCell ref="F2:F3"/>
    <mergeCell ref="G2:G3"/>
    <mergeCell ref="H2:H3"/>
    <mergeCell ref="I2:I3"/>
    <mergeCell ref="C258:C259"/>
    <mergeCell ref="C260:C261"/>
    <mergeCell ref="D8:D9"/>
    <mergeCell ref="D36:D37"/>
    <mergeCell ref="C89:C90"/>
    <mergeCell ref="D116:D117"/>
    <mergeCell ref="D22:D23"/>
    <mergeCell ref="D39:D40"/>
    <mergeCell ref="D28:D29"/>
    <mergeCell ref="D177:D178"/>
    <mergeCell ref="D135:D136"/>
    <mergeCell ref="D148:D149"/>
    <mergeCell ref="D139:D140"/>
    <mergeCell ref="D141:D142"/>
    <mergeCell ref="D143:D144"/>
    <mergeCell ref="D159:D160"/>
    <mergeCell ref="C185:C186"/>
    <mergeCell ref="C235:C236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8:B149"/>
    <mergeCell ref="A161:A162"/>
    <mergeCell ref="B161:B162"/>
    <mergeCell ref="C161:C162"/>
    <mergeCell ref="A163:A164"/>
    <mergeCell ref="B163:B164"/>
    <mergeCell ref="C163:C164"/>
    <mergeCell ref="C159:C160"/>
    <mergeCell ref="A156:A157"/>
    <mergeCell ref="B156:B157"/>
    <mergeCell ref="C156:C157"/>
    <mergeCell ref="A159:B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87:A18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D179:D180"/>
    <mergeCell ref="D181:D182"/>
    <mergeCell ref="D183:D184"/>
    <mergeCell ref="D185:D186"/>
    <mergeCell ref="B187:B188"/>
    <mergeCell ref="C187:C188"/>
    <mergeCell ref="D187:D188"/>
    <mergeCell ref="A196:A197"/>
    <mergeCell ref="B196:B197"/>
    <mergeCell ref="C196:C197"/>
    <mergeCell ref="C190:C191"/>
    <mergeCell ref="A192:A193"/>
    <mergeCell ref="B192:B193"/>
    <mergeCell ref="C192:C193"/>
    <mergeCell ref="A177:A178"/>
    <mergeCell ref="B177:B178"/>
    <mergeCell ref="C177:C178"/>
    <mergeCell ref="A194:A195"/>
    <mergeCell ref="B194:B195"/>
    <mergeCell ref="C194:C195"/>
    <mergeCell ref="A179:A180"/>
    <mergeCell ref="B179:B180"/>
    <mergeCell ref="C179:C180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C206:C207"/>
    <mergeCell ref="A208:A209"/>
    <mergeCell ref="B208:B209"/>
    <mergeCell ref="C208:C209"/>
    <mergeCell ref="A218:A219"/>
    <mergeCell ref="B218:B219"/>
    <mergeCell ref="C218:C219"/>
    <mergeCell ref="A220:A221"/>
    <mergeCell ref="B220:B221"/>
    <mergeCell ref="C220:C221"/>
    <mergeCell ref="A214:A215"/>
    <mergeCell ref="B214:B215"/>
    <mergeCell ref="C214:C215"/>
    <mergeCell ref="A216:A217"/>
    <mergeCell ref="B216:B217"/>
    <mergeCell ref="C216:C217"/>
    <mergeCell ref="A237:A238"/>
    <mergeCell ref="B237:B238"/>
    <mergeCell ref="C237:C238"/>
    <mergeCell ref="C231:C232"/>
    <mergeCell ref="A233:A234"/>
    <mergeCell ref="B233:B234"/>
    <mergeCell ref="C233:C234"/>
    <mergeCell ref="A228:A229"/>
    <mergeCell ref="B228:B229"/>
    <mergeCell ref="C228:C229"/>
    <mergeCell ref="A262:A263"/>
    <mergeCell ref="B262:B263"/>
    <mergeCell ref="C262:C263"/>
    <mergeCell ref="C256:C257"/>
    <mergeCell ref="A258:A259"/>
    <mergeCell ref="B258:B259"/>
    <mergeCell ref="A260:A261"/>
    <mergeCell ref="B260:B261"/>
    <mergeCell ref="A251:A252"/>
    <mergeCell ref="B251:B252"/>
    <mergeCell ref="C251:C252"/>
    <mergeCell ref="A253:A254"/>
    <mergeCell ref="B253:B254"/>
    <mergeCell ref="C253:C254"/>
    <mergeCell ref="C277:C278"/>
    <mergeCell ref="A272:A273"/>
    <mergeCell ref="B272:B273"/>
    <mergeCell ref="C272:C273"/>
    <mergeCell ref="A274:A275"/>
    <mergeCell ref="B274:B275"/>
    <mergeCell ref="C274:C275"/>
    <mergeCell ref="A264:A265"/>
    <mergeCell ref="B264:B265"/>
    <mergeCell ref="C264:C265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A325:A326"/>
    <mergeCell ref="B325:B326"/>
    <mergeCell ref="C325:C326"/>
    <mergeCell ref="A323:A324"/>
    <mergeCell ref="B323:B324"/>
    <mergeCell ref="C323:C324"/>
    <mergeCell ref="A319:A320"/>
    <mergeCell ref="B319:B320"/>
    <mergeCell ref="C319:C320"/>
    <mergeCell ref="A321:A322"/>
    <mergeCell ref="B321:B322"/>
    <mergeCell ref="C321:C322"/>
    <mergeCell ref="C247:C248"/>
    <mergeCell ref="A249:A250"/>
    <mergeCell ref="B249:B250"/>
    <mergeCell ref="C249:C250"/>
    <mergeCell ref="A222:A223"/>
    <mergeCell ref="B222:B223"/>
    <mergeCell ref="C222:C223"/>
    <mergeCell ref="A224:A225"/>
    <mergeCell ref="B224:B225"/>
    <mergeCell ref="C224:C225"/>
    <mergeCell ref="A226:A227"/>
    <mergeCell ref="B226:B227"/>
    <mergeCell ref="C226:C227"/>
    <mergeCell ref="A243:A244"/>
    <mergeCell ref="B243:B244"/>
    <mergeCell ref="C243:C244"/>
    <mergeCell ref="A239:A240"/>
    <mergeCell ref="B239:B240"/>
    <mergeCell ref="C239:C240"/>
    <mergeCell ref="A241:A242"/>
    <mergeCell ref="B241:B242"/>
    <mergeCell ref="C241:C242"/>
    <mergeCell ref="A235:A236"/>
    <mergeCell ref="B235:B236"/>
    <mergeCell ref="A333:A334"/>
    <mergeCell ref="B333:B334"/>
    <mergeCell ref="C333:C334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A190:B191"/>
    <mergeCell ref="D190:D191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A266:A267"/>
    <mergeCell ref="B266:B267"/>
    <mergeCell ref="C266:C267"/>
    <mergeCell ref="A268:A269"/>
    <mergeCell ref="B268:B269"/>
    <mergeCell ref="C268:C269"/>
    <mergeCell ref="A270:A271"/>
    <mergeCell ref="B270:B271"/>
    <mergeCell ref="C270:C271"/>
    <mergeCell ref="A245:A246"/>
    <mergeCell ref="B245:B246"/>
    <mergeCell ref="C245:C246"/>
    <mergeCell ref="A247:A248"/>
    <mergeCell ref="B247:B24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5" topLeftCell="A130" activePane="bottomLeft" state="frozen"/>
      <selection pane="bottomLeft" activeCell="G144" sqref="G144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79" t="s">
        <v>312</v>
      </c>
      <c r="B1" s="279"/>
      <c r="C1" s="279"/>
      <c r="D1" s="280"/>
      <c r="E1" s="283" t="s">
        <v>0</v>
      </c>
      <c r="F1" s="284"/>
      <c r="G1" s="284"/>
      <c r="H1" s="284"/>
      <c r="I1" s="284"/>
      <c r="J1" s="284"/>
      <c r="K1" s="284" t="s">
        <v>1</v>
      </c>
      <c r="L1" s="284"/>
      <c r="M1" s="284"/>
      <c r="N1" s="284" t="s">
        <v>2</v>
      </c>
      <c r="O1" s="284"/>
      <c r="P1" s="284"/>
      <c r="Q1" s="285" t="s">
        <v>3</v>
      </c>
    </row>
    <row r="2" spans="1:19" s="1" customFormat="1" x14ac:dyDescent="0.3">
      <c r="A2" s="279"/>
      <c r="B2" s="279"/>
      <c r="C2" s="279"/>
      <c r="D2" s="280"/>
      <c r="E2" s="287">
        <v>610</v>
      </c>
      <c r="F2" s="273">
        <v>620</v>
      </c>
      <c r="G2" s="273">
        <v>630</v>
      </c>
      <c r="H2" s="273">
        <v>640</v>
      </c>
      <c r="I2" s="273">
        <v>650</v>
      </c>
      <c r="J2" s="273" t="s">
        <v>4</v>
      </c>
      <c r="K2" s="273">
        <v>710</v>
      </c>
      <c r="L2" s="273">
        <v>720</v>
      </c>
      <c r="M2" s="273" t="s">
        <v>4</v>
      </c>
      <c r="N2" s="273">
        <v>810</v>
      </c>
      <c r="O2" s="273">
        <v>820</v>
      </c>
      <c r="P2" s="273" t="s">
        <v>4</v>
      </c>
      <c r="Q2" s="286"/>
    </row>
    <row r="3" spans="1:19" s="1" customFormat="1" ht="15" thickBot="1" x14ac:dyDescent="0.35">
      <c r="A3" s="281"/>
      <c r="B3" s="281"/>
      <c r="C3" s="281"/>
      <c r="D3" s="282"/>
      <c r="E3" s="288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" t="s">
        <v>5</v>
      </c>
    </row>
    <row r="4" spans="1:19" ht="14.4" x14ac:dyDescent="0.3">
      <c r="A4" s="275" t="s">
        <v>311</v>
      </c>
      <c r="B4" s="276"/>
      <c r="C4" s="265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1415081</v>
      </c>
      <c r="H4" s="5">
        <f t="shared" si="0"/>
        <v>230186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19" ht="15" thickBot="1" x14ac:dyDescent="0.35">
      <c r="A5" s="277"/>
      <c r="B5" s="278"/>
      <c r="C5" s="266"/>
      <c r="D5" s="11" t="s">
        <v>5</v>
      </c>
      <c r="E5" s="12">
        <f t="shared" si="0"/>
        <v>323527.58999999997</v>
      </c>
      <c r="F5" s="13">
        <f t="shared" si="0"/>
        <v>117288.84</v>
      </c>
      <c r="G5" s="13">
        <f t="shared" si="0"/>
        <v>455351.53</v>
      </c>
      <c r="H5" s="13">
        <f t="shared" si="0"/>
        <v>42733.75</v>
      </c>
      <c r="I5" s="13">
        <f t="shared" si="0"/>
        <v>6505.47</v>
      </c>
      <c r="J5" s="13">
        <f t="shared" si="1"/>
        <v>945407.17999999993</v>
      </c>
      <c r="K5" s="13">
        <f>K7+K40+K59+K86+K97+K110+K117+K136+K149+K160+K191+K232+K257+K278</f>
        <v>242858.34999999998</v>
      </c>
      <c r="L5" s="13">
        <f>L7+L40+L59+L86+L97+L110+L117+L136+L149+L160+L191+L232+L257+L278</f>
        <v>0</v>
      </c>
      <c r="M5" s="13">
        <f>SUM(K5:L5)</f>
        <v>242858.34999999998</v>
      </c>
      <c r="N5" s="13">
        <f>N7+N40+N59+N86+N97+N110+N117+N136+N149+N160+N191+N232+N257+N278</f>
        <v>0</v>
      </c>
      <c r="O5" s="13">
        <f>O7+O40+O59+O86+O97+O110+O117+O136+O149+O160+O191+O232+O257+O278</f>
        <v>81095.929999999993</v>
      </c>
      <c r="P5" s="14">
        <f>SUM(N5:O5)</f>
        <v>81095.929999999993</v>
      </c>
      <c r="Q5" s="15">
        <f>P5+M5+J5</f>
        <v>1269361.46</v>
      </c>
    </row>
    <row r="6" spans="1:19" x14ac:dyDescent="0.3">
      <c r="A6" s="261" t="s">
        <v>8</v>
      </c>
      <c r="B6" s="262"/>
      <c r="C6" s="265" t="s">
        <v>9</v>
      </c>
      <c r="D6" s="259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263"/>
      <c r="B7" s="264"/>
      <c r="C7" s="266"/>
      <c r="D7" s="260"/>
      <c r="E7" s="21">
        <f t="shared" si="2"/>
        <v>11788.2</v>
      </c>
      <c r="F7" s="22">
        <f t="shared" si="2"/>
        <v>5693.74</v>
      </c>
      <c r="G7" s="22">
        <f t="shared" si="2"/>
        <v>12461.9</v>
      </c>
      <c r="H7" s="22">
        <f t="shared" si="2"/>
        <v>6087.27</v>
      </c>
      <c r="I7" s="22">
        <f t="shared" si="2"/>
        <v>0</v>
      </c>
      <c r="J7" s="23">
        <f t="shared" si="1"/>
        <v>36031.11</v>
      </c>
      <c r="K7" s="21">
        <f>K9+K15+K17+K19+K21+K23+K35+K37</f>
        <v>6000</v>
      </c>
      <c r="L7" s="22">
        <f>L9+L15+L17+L19+L21+L23+L35+L37</f>
        <v>0</v>
      </c>
      <c r="M7" s="23">
        <f t="shared" si="3"/>
        <v>6000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42031.11</v>
      </c>
    </row>
    <row r="8" spans="1:19" x14ac:dyDescent="0.3">
      <c r="A8" s="250" t="s">
        <v>10</v>
      </c>
      <c r="B8" s="250"/>
      <c r="C8" s="252" t="s">
        <v>11</v>
      </c>
      <c r="D8" s="26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5"/>
      <c r="B9" s="255"/>
      <c r="C9" s="257"/>
      <c r="D9" s="268"/>
      <c r="E9" s="31">
        <f>E11+E13</f>
        <v>11788.2</v>
      </c>
      <c r="F9" s="32">
        <f>F11+F13</f>
        <v>5693.74</v>
      </c>
      <c r="G9" s="32">
        <f t="shared" si="4"/>
        <v>5770.9</v>
      </c>
      <c r="H9" s="32">
        <f t="shared" si="4"/>
        <v>0</v>
      </c>
      <c r="I9" s="32">
        <f t="shared" si="4"/>
        <v>0</v>
      </c>
      <c r="J9" s="33">
        <f t="shared" si="1"/>
        <v>23252.840000000004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23252.840000000004</v>
      </c>
    </row>
    <row r="10" spans="1:19" x14ac:dyDescent="0.3">
      <c r="A10" s="255"/>
      <c r="B10" s="255" t="s">
        <v>12</v>
      </c>
      <c r="C10" s="257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5"/>
      <c r="B11" s="255"/>
      <c r="C11" s="257"/>
      <c r="D11" s="36"/>
      <c r="E11" s="42">
        <v>11788.2</v>
      </c>
      <c r="F11" s="43">
        <v>4127.47</v>
      </c>
      <c r="G11" s="43">
        <v>1211.28</v>
      </c>
      <c r="H11" s="43">
        <v>0</v>
      </c>
      <c r="I11" s="43"/>
      <c r="J11" s="33">
        <f t="shared" si="7"/>
        <v>17126.95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17126.95</v>
      </c>
    </row>
    <row r="12" spans="1:19" x14ac:dyDescent="0.3">
      <c r="A12" s="255"/>
      <c r="B12" s="255" t="s">
        <v>14</v>
      </c>
      <c r="C12" s="257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5"/>
      <c r="B13" s="255"/>
      <c r="C13" s="257"/>
      <c r="D13" s="36"/>
      <c r="E13" s="42"/>
      <c r="F13" s="43">
        <v>1566.27</v>
      </c>
      <c r="G13" s="43">
        <v>4559.62</v>
      </c>
      <c r="H13" s="43"/>
      <c r="I13" s="43"/>
      <c r="J13" s="33">
        <f t="shared" si="7"/>
        <v>6125.8899999999994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6125.8899999999994</v>
      </c>
    </row>
    <row r="14" spans="1:19" x14ac:dyDescent="0.3">
      <c r="A14" s="255" t="s">
        <v>16</v>
      </c>
      <c r="B14" s="255"/>
      <c r="C14" s="257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5"/>
      <c r="B15" s="255"/>
      <c r="C15" s="257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255" t="s">
        <v>19</v>
      </c>
      <c r="B16" s="255"/>
      <c r="C16" s="257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255"/>
      <c r="B17" s="255"/>
      <c r="C17" s="257"/>
      <c r="D17" s="36"/>
      <c r="E17" s="42"/>
      <c r="F17" s="43"/>
      <c r="G17" s="43"/>
      <c r="H17" s="43">
        <v>3700</v>
      </c>
      <c r="I17" s="43"/>
      <c r="J17" s="33">
        <f t="shared" si="7"/>
        <v>3700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3700</v>
      </c>
    </row>
    <row r="18" spans="1:17" x14ac:dyDescent="0.3">
      <c r="A18" s="255" t="s">
        <v>19</v>
      </c>
      <c r="B18" s="255"/>
      <c r="C18" s="257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5"/>
      <c r="B19" s="255"/>
      <c r="C19" s="257"/>
      <c r="D19" s="36"/>
      <c r="E19" s="42"/>
      <c r="F19" s="43"/>
      <c r="G19" s="43"/>
      <c r="H19" s="43">
        <v>415</v>
      </c>
      <c r="I19" s="43"/>
      <c r="J19" s="33">
        <f t="shared" si="7"/>
        <v>415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415</v>
      </c>
    </row>
    <row r="20" spans="1:17" ht="13.8" customHeight="1" x14ac:dyDescent="0.3">
      <c r="A20" s="255" t="s">
        <v>24</v>
      </c>
      <c r="B20" s="255"/>
      <c r="C20" s="257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255"/>
      <c r="B21" s="255"/>
      <c r="C21" s="257"/>
      <c r="D21" s="36"/>
      <c r="E21" s="42"/>
      <c r="F21" s="43"/>
      <c r="G21" s="43">
        <v>850</v>
      </c>
      <c r="H21" s="43"/>
      <c r="I21" s="43"/>
      <c r="J21" s="33">
        <f t="shared" si="7"/>
        <v>850</v>
      </c>
      <c r="K21" s="42">
        <v>6000</v>
      </c>
      <c r="L21" s="43"/>
      <c r="M21" s="33">
        <f t="shared" si="3"/>
        <v>6000</v>
      </c>
      <c r="N21" s="42"/>
      <c r="O21" s="43"/>
      <c r="P21" s="34">
        <f t="shared" si="5"/>
        <v>0</v>
      </c>
      <c r="Q21" s="35">
        <f t="shared" si="6"/>
        <v>6850</v>
      </c>
    </row>
    <row r="22" spans="1:17" x14ac:dyDescent="0.3">
      <c r="A22" s="255" t="s">
        <v>27</v>
      </c>
      <c r="B22" s="255"/>
      <c r="C22" s="257" t="s">
        <v>28</v>
      </c>
      <c r="D22" s="268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255"/>
      <c r="B23" s="255"/>
      <c r="C23" s="257"/>
      <c r="D23" s="268"/>
      <c r="E23" s="31">
        <f t="shared" ref="E23:P23" si="9">E25+E29+E31+E33</f>
        <v>0</v>
      </c>
      <c r="F23" s="32">
        <f t="shared" si="9"/>
        <v>0</v>
      </c>
      <c r="G23" s="32">
        <f>G25+G27+G29+G31+G33</f>
        <v>3645</v>
      </c>
      <c r="H23" s="32">
        <f t="shared" si="9"/>
        <v>0</v>
      </c>
      <c r="I23" s="32">
        <f t="shared" si="9"/>
        <v>0</v>
      </c>
      <c r="J23" s="33">
        <f>J25+J27+J29+J31+J33</f>
        <v>3645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3645</v>
      </c>
    </row>
    <row r="24" spans="1:17" ht="13.8" customHeight="1" x14ac:dyDescent="0.3">
      <c r="A24" s="255"/>
      <c r="B24" s="255" t="s">
        <v>29</v>
      </c>
      <c r="C24" s="257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255"/>
      <c r="B25" s="255"/>
      <c r="C25" s="257"/>
      <c r="D25" s="36"/>
      <c r="E25" s="42"/>
      <c r="F25" s="43"/>
      <c r="G25" s="43">
        <v>2205</v>
      </c>
      <c r="H25" s="43"/>
      <c r="I25" s="43"/>
      <c r="J25" s="33">
        <f t="shared" si="7"/>
        <v>2205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2205</v>
      </c>
    </row>
    <row r="26" spans="1:17" x14ac:dyDescent="0.3">
      <c r="A26" s="255"/>
      <c r="B26" s="255" t="s">
        <v>32</v>
      </c>
      <c r="C26" s="257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255"/>
      <c r="B27" s="255"/>
      <c r="C27" s="257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ht="13.8" customHeight="1" x14ac:dyDescent="0.3">
      <c r="A28" s="255"/>
      <c r="B28" s="255" t="s">
        <v>32</v>
      </c>
      <c r="C28" s="251" t="s">
        <v>295</v>
      </c>
      <c r="D28" s="268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255"/>
      <c r="B29" s="255"/>
      <c r="C29" s="252"/>
      <c r="D29" s="268"/>
      <c r="E29" s="42"/>
      <c r="F29" s="43"/>
      <c r="G29" s="43">
        <v>1440</v>
      </c>
      <c r="H29" s="43"/>
      <c r="I29" s="43"/>
      <c r="J29" s="33">
        <f t="shared" si="7"/>
        <v>1440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1440</v>
      </c>
    </row>
    <row r="30" spans="1:17" ht="13.8" hidden="1" customHeight="1" x14ac:dyDescent="0.3">
      <c r="A30" s="255"/>
      <c r="B30" s="255" t="s">
        <v>32</v>
      </c>
      <c r="C30" s="251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t="13.8" hidden="1" customHeight="1" x14ac:dyDescent="0.3">
      <c r="A31" s="255"/>
      <c r="B31" s="255"/>
      <c r="C31" s="252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5"/>
      <c r="B32" s="255" t="s">
        <v>296</v>
      </c>
      <c r="C32" s="257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5"/>
      <c r="B33" s="255"/>
      <c r="C33" s="257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t="13.8" hidden="1" customHeight="1" x14ac:dyDescent="0.3">
      <c r="A34" s="255" t="s">
        <v>34</v>
      </c>
      <c r="B34" s="255"/>
      <c r="C34" s="257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ht="13.8" hidden="1" customHeight="1" x14ac:dyDescent="0.3">
      <c r="A35" s="255"/>
      <c r="B35" s="255"/>
      <c r="C35" s="257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5" t="s">
        <v>36</v>
      </c>
      <c r="B36" s="255"/>
      <c r="C36" s="257" t="s">
        <v>37</v>
      </c>
      <c r="D36" s="268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5"/>
      <c r="B37" s="255"/>
      <c r="C37" s="257"/>
      <c r="D37" s="268"/>
      <c r="E37" s="21"/>
      <c r="F37" s="22"/>
      <c r="G37" s="45">
        <v>2196</v>
      </c>
      <c r="H37" s="22"/>
      <c r="I37" s="22"/>
      <c r="J37" s="23">
        <f t="shared" si="7"/>
        <v>2196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2196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3.8" customHeight="1" x14ac:dyDescent="0.3">
      <c r="A39" s="261" t="s">
        <v>38</v>
      </c>
      <c r="B39" s="262"/>
      <c r="C39" s="265" t="s">
        <v>39</v>
      </c>
      <c r="D39" s="259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customHeight="1" thickBot="1" x14ac:dyDescent="0.35">
      <c r="A40" s="263"/>
      <c r="B40" s="264"/>
      <c r="C40" s="266"/>
      <c r="D40" s="260"/>
      <c r="E40" s="21">
        <f>E42+E44+E50+E52+E54+E56</f>
        <v>0</v>
      </c>
      <c r="F40" s="22">
        <f t="shared" si="10"/>
        <v>97.75</v>
      </c>
      <c r="G40" s="22">
        <f t="shared" si="10"/>
        <v>4827.8899999999994</v>
      </c>
      <c r="H40" s="22">
        <f t="shared" si="10"/>
        <v>0</v>
      </c>
      <c r="I40" s="22">
        <f t="shared" si="10"/>
        <v>0</v>
      </c>
      <c r="J40" s="24">
        <f t="shared" si="11"/>
        <v>4925.6399999999994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4925.6399999999994</v>
      </c>
    </row>
    <row r="41" spans="1:17" x14ac:dyDescent="0.3">
      <c r="A41" s="250" t="s">
        <v>40</v>
      </c>
      <c r="B41" s="250"/>
      <c r="C41" s="252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5"/>
      <c r="B42" s="255"/>
      <c r="C42" s="257"/>
      <c r="D42" s="36"/>
      <c r="E42" s="42"/>
      <c r="F42" s="43"/>
      <c r="G42" s="43">
        <v>1058.6400000000001</v>
      </c>
      <c r="H42" s="43"/>
      <c r="I42" s="43"/>
      <c r="J42" s="34">
        <f t="shared" si="11"/>
        <v>1058.6400000000001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1058.6400000000001</v>
      </c>
    </row>
    <row r="43" spans="1:17" x14ac:dyDescent="0.3">
      <c r="A43" s="255" t="s">
        <v>43</v>
      </c>
      <c r="B43" s="255"/>
      <c r="C43" s="257" t="s">
        <v>44</v>
      </c>
      <c r="D43" s="268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5"/>
      <c r="B44" s="255"/>
      <c r="C44" s="257"/>
      <c r="D44" s="268"/>
      <c r="E44" s="42"/>
      <c r="F44" s="43">
        <v>97.75</v>
      </c>
      <c r="G44" s="43">
        <v>500</v>
      </c>
      <c r="H44" s="43"/>
      <c r="I44" s="43"/>
      <c r="J44" s="34">
        <f t="shared" si="11"/>
        <v>597.75</v>
      </c>
      <c r="K44" s="42"/>
      <c r="L44" s="43"/>
      <c r="M44" s="34"/>
      <c r="N44" s="42"/>
      <c r="O44" s="43"/>
      <c r="P44" s="34"/>
      <c r="Q44" s="35">
        <f t="shared" si="14"/>
        <v>597.75</v>
      </c>
    </row>
    <row r="45" spans="1:17" ht="13.8" hidden="1" customHeight="1" x14ac:dyDescent="0.3">
      <c r="A45" s="255"/>
      <c r="B45" s="255" t="s">
        <v>45</v>
      </c>
      <c r="C45" s="257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t="13.8" hidden="1" customHeight="1" x14ac:dyDescent="0.3">
      <c r="A46" s="255"/>
      <c r="B46" s="255"/>
      <c r="C46" s="257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t="13.8" hidden="1" customHeight="1" x14ac:dyDescent="0.3">
      <c r="A47" s="255"/>
      <c r="B47" s="255" t="s">
        <v>47</v>
      </c>
      <c r="C47" s="257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t="13.8" hidden="1" customHeight="1" x14ac:dyDescent="0.3">
      <c r="A48" s="255"/>
      <c r="B48" s="255"/>
      <c r="C48" s="257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5" t="s">
        <v>49</v>
      </c>
      <c r="B49" s="255"/>
      <c r="C49" s="257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5"/>
      <c r="B50" s="255"/>
      <c r="C50" s="257"/>
      <c r="D50" s="36"/>
      <c r="E50" s="42"/>
      <c r="F50" s="43"/>
      <c r="G50" s="43">
        <v>63.7</v>
      </c>
      <c r="H50" s="43"/>
      <c r="I50" s="43"/>
      <c r="J50" s="34">
        <f t="shared" si="11"/>
        <v>63.7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63.7</v>
      </c>
    </row>
    <row r="51" spans="1:17" x14ac:dyDescent="0.3">
      <c r="A51" s="255" t="s">
        <v>49</v>
      </c>
      <c r="B51" s="255"/>
      <c r="C51" s="257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255"/>
      <c r="B52" s="255"/>
      <c r="C52" s="257"/>
      <c r="D52" s="36"/>
      <c r="E52" s="42"/>
      <c r="F52" s="43"/>
      <c r="G52" s="43">
        <v>2046.36</v>
      </c>
      <c r="H52" s="43"/>
      <c r="I52" s="43"/>
      <c r="J52" s="34">
        <f t="shared" si="11"/>
        <v>2046.36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2046.36</v>
      </c>
    </row>
    <row r="53" spans="1:17" x14ac:dyDescent="0.3">
      <c r="A53" s="255" t="s">
        <v>53</v>
      </c>
      <c r="B53" s="255"/>
      <c r="C53" s="257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255"/>
      <c r="B54" s="255"/>
      <c r="C54" s="257"/>
      <c r="D54" s="36"/>
      <c r="E54" s="42"/>
      <c r="F54" s="43"/>
      <c r="G54" s="43">
        <v>1159.19</v>
      </c>
      <c r="H54" s="43"/>
      <c r="I54" s="43"/>
      <c r="J54" s="34">
        <f t="shared" si="11"/>
        <v>1159.19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1159.19</v>
      </c>
    </row>
    <row r="55" spans="1:17" x14ac:dyDescent="0.3">
      <c r="A55" s="255" t="s">
        <v>55</v>
      </c>
      <c r="B55" s="255"/>
      <c r="C55" s="257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56"/>
      <c r="B56" s="256"/>
      <c r="C56" s="258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3.8" customHeight="1" x14ac:dyDescent="0.3">
      <c r="A58" s="261" t="s">
        <v>58</v>
      </c>
      <c r="B58" s="262"/>
      <c r="C58" s="265" t="s">
        <v>59</v>
      </c>
      <c r="D58" s="259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64265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7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75425</v>
      </c>
    </row>
    <row r="59" spans="1:17" ht="14.4" customHeight="1" thickBot="1" x14ac:dyDescent="0.35">
      <c r="A59" s="263"/>
      <c r="B59" s="264"/>
      <c r="C59" s="266"/>
      <c r="D59" s="260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27373.730000000003</v>
      </c>
      <c r="H59" s="22">
        <f>H61+H63+H65+H69+H71+H73+H75+H77+H79+H81+H83</f>
        <v>0.45</v>
      </c>
      <c r="I59" s="22">
        <f>I61+I63+I65+I69+I71+I73+I75+I77+I79+I81+I83</f>
        <v>0</v>
      </c>
      <c r="J59" s="24">
        <f t="shared" si="16"/>
        <v>27374.180000000004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735.7</v>
      </c>
      <c r="P59" s="24">
        <f t="shared" si="18"/>
        <v>735.7</v>
      </c>
      <c r="Q59" s="25">
        <f t="shared" si="19"/>
        <v>28109.880000000005</v>
      </c>
    </row>
    <row r="60" spans="1:17" ht="13.8" customHeight="1" x14ac:dyDescent="0.3">
      <c r="A60" s="250" t="s">
        <v>60</v>
      </c>
      <c r="B60" s="250"/>
      <c r="C60" s="252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5"/>
      <c r="B61" s="255"/>
      <c r="C61" s="257"/>
      <c r="D61" s="36"/>
      <c r="E61" s="42"/>
      <c r="F61" s="43"/>
      <c r="G61" s="43">
        <v>5099.6000000000004</v>
      </c>
      <c r="H61" s="43"/>
      <c r="I61" s="43"/>
      <c r="J61" s="34">
        <f t="shared" si="16"/>
        <v>5099.6000000000004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5099.6000000000004</v>
      </c>
    </row>
    <row r="62" spans="1:17" ht="13.8" customHeight="1" x14ac:dyDescent="0.3">
      <c r="A62" s="255" t="s">
        <v>61</v>
      </c>
      <c r="B62" s="255"/>
      <c r="C62" s="257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27221</v>
      </c>
    </row>
    <row r="63" spans="1:17" x14ac:dyDescent="0.3">
      <c r="A63" s="255"/>
      <c r="B63" s="255"/>
      <c r="C63" s="257"/>
      <c r="D63" s="36"/>
      <c r="E63" s="42"/>
      <c r="F63" s="43"/>
      <c r="G63" s="43">
        <v>12036.13</v>
      </c>
      <c r="H63" s="43"/>
      <c r="I63" s="43"/>
      <c r="J63" s="34">
        <f t="shared" si="16"/>
        <v>12036.13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12036.13</v>
      </c>
    </row>
    <row r="64" spans="1:17" ht="13.8" customHeight="1" x14ac:dyDescent="0.3">
      <c r="A64" s="255" t="s">
        <v>63</v>
      </c>
      <c r="B64" s="255"/>
      <c r="C64" s="257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5"/>
      <c r="B65" s="255"/>
      <c r="C65" s="257"/>
      <c r="D65" s="36"/>
      <c r="E65" s="42"/>
      <c r="F65" s="43"/>
      <c r="G65" s="43">
        <v>0</v>
      </c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</row>
    <row r="66" spans="1:17" ht="13.8" customHeight="1" x14ac:dyDescent="0.3">
      <c r="A66" s="255" t="s">
        <v>63</v>
      </c>
      <c r="B66" s="255"/>
      <c r="C66" s="257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8"/>
        <v>0</v>
      </c>
      <c r="Q66" s="41">
        <f t="shared" si="19"/>
        <v>3000</v>
      </c>
    </row>
    <row r="67" spans="1:17" x14ac:dyDescent="0.3">
      <c r="A67" s="255"/>
      <c r="B67" s="255"/>
      <c r="C67" s="257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ht="13.8" customHeight="1" x14ac:dyDescent="0.3">
      <c r="A68" s="255" t="s">
        <v>63</v>
      </c>
      <c r="B68" s="255"/>
      <c r="C68" s="257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5601</v>
      </c>
    </row>
    <row r="69" spans="1:17" x14ac:dyDescent="0.3">
      <c r="A69" s="255"/>
      <c r="B69" s="255"/>
      <c r="C69" s="257"/>
      <c r="D69" s="36"/>
      <c r="E69" s="42"/>
      <c r="F69" s="43"/>
      <c r="G69" s="43">
        <v>3565.9</v>
      </c>
      <c r="H69" s="43"/>
      <c r="I69" s="43"/>
      <c r="J69" s="34">
        <f t="shared" si="16"/>
        <v>3565.9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3565.9</v>
      </c>
    </row>
    <row r="70" spans="1:17" ht="13.8" hidden="1" customHeight="1" x14ac:dyDescent="0.3">
      <c r="A70" s="255" t="s">
        <v>63</v>
      </c>
      <c r="B70" s="255"/>
      <c r="C70" s="257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t="13.8" hidden="1" customHeight="1" x14ac:dyDescent="0.3">
      <c r="A71" s="255"/>
      <c r="B71" s="255"/>
      <c r="C71" s="257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49" t="s">
        <v>63</v>
      </c>
      <c r="B72" s="249"/>
      <c r="C72" s="251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8"/>
        <v>0</v>
      </c>
      <c r="Q72" s="41">
        <f t="shared" si="19"/>
        <v>6000</v>
      </c>
    </row>
    <row r="73" spans="1:17" x14ac:dyDescent="0.3">
      <c r="A73" s="250"/>
      <c r="B73" s="250"/>
      <c r="C73" s="252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0</v>
      </c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ht="13.8" customHeight="1" x14ac:dyDescent="0.3">
      <c r="A74" s="255" t="s">
        <v>65</v>
      </c>
      <c r="B74" s="255"/>
      <c r="C74" s="257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5"/>
      <c r="B75" s="255"/>
      <c r="C75" s="257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5" t="s">
        <v>68</v>
      </c>
      <c r="B76" s="255"/>
      <c r="C76" s="257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100</v>
      </c>
    </row>
    <row r="77" spans="1:17" x14ac:dyDescent="0.3">
      <c r="A77" s="255"/>
      <c r="B77" s="255"/>
      <c r="C77" s="257"/>
      <c r="D77" s="36"/>
      <c r="E77" s="42"/>
      <c r="F77" s="43"/>
      <c r="G77" s="43">
        <v>0</v>
      </c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</row>
    <row r="78" spans="1:17" x14ac:dyDescent="0.3">
      <c r="A78" s="255" t="s">
        <v>70</v>
      </c>
      <c r="B78" s="255"/>
      <c r="C78" s="257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14167</v>
      </c>
    </row>
    <row r="79" spans="1:17" x14ac:dyDescent="0.3">
      <c r="A79" s="255"/>
      <c r="B79" s="255"/>
      <c r="C79" s="257"/>
      <c r="D79" s="36"/>
      <c r="E79" s="42"/>
      <c r="F79" s="43"/>
      <c r="G79" s="43">
        <v>5936.85</v>
      </c>
      <c r="H79" s="43">
        <v>0.45</v>
      </c>
      <c r="I79" s="43"/>
      <c r="J79" s="34">
        <f t="shared" si="16"/>
        <v>5937.3</v>
      </c>
      <c r="K79" s="55"/>
      <c r="L79" s="43"/>
      <c r="M79" s="34">
        <f t="shared" si="17"/>
        <v>0</v>
      </c>
      <c r="N79" s="55"/>
      <c r="O79" s="43">
        <v>735.7</v>
      </c>
      <c r="P79" s="34">
        <f t="shared" si="18"/>
        <v>735.7</v>
      </c>
      <c r="Q79" s="35">
        <f t="shared" si="19"/>
        <v>6673</v>
      </c>
    </row>
    <row r="80" spans="1:17" x14ac:dyDescent="0.3">
      <c r="A80" s="255" t="s">
        <v>70</v>
      </c>
      <c r="B80" s="255"/>
      <c r="C80" s="257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5"/>
      <c r="B81" s="255"/>
      <c r="C81" s="257" t="s">
        <v>74</v>
      </c>
      <c r="D81" s="36"/>
      <c r="E81" s="42"/>
      <c r="F81" s="43"/>
      <c r="G81" s="43">
        <v>735.25</v>
      </c>
      <c r="H81" s="43"/>
      <c r="I81" s="43"/>
      <c r="J81" s="34">
        <f t="shared" si="16"/>
        <v>735.25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735.25</v>
      </c>
    </row>
    <row r="82" spans="1:17" ht="13.8" hidden="1" customHeight="1" x14ac:dyDescent="0.3">
      <c r="A82" s="255" t="s">
        <v>70</v>
      </c>
      <c r="B82" s="255"/>
      <c r="C82" s="257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customHeight="1" thickBot="1" x14ac:dyDescent="0.35">
      <c r="A83" s="256"/>
      <c r="B83" s="256"/>
      <c r="C83" s="258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3.8" customHeight="1" x14ac:dyDescent="0.3">
      <c r="A85" s="261" t="s">
        <v>75</v>
      </c>
      <c r="B85" s="262"/>
      <c r="C85" s="265" t="s">
        <v>76</v>
      </c>
      <c r="D85" s="259"/>
      <c r="E85" s="16">
        <f t="shared" ref="E85:I86" si="20">E87+D89+E91+E93</f>
        <v>4315</v>
      </c>
      <c r="F85" s="17">
        <f t="shared" si="20"/>
        <v>2960</v>
      </c>
      <c r="G85" s="17">
        <f t="shared" si="20"/>
        <v>11566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18849</v>
      </c>
    </row>
    <row r="86" spans="1:17" ht="14.4" customHeight="1" thickBot="1" x14ac:dyDescent="0.35">
      <c r="A86" s="263"/>
      <c r="B86" s="264"/>
      <c r="C86" s="266"/>
      <c r="D86" s="260"/>
      <c r="E86" s="21">
        <f t="shared" si="20"/>
        <v>0</v>
      </c>
      <c r="F86" s="22">
        <f t="shared" si="20"/>
        <v>421.95</v>
      </c>
      <c r="G86" s="22">
        <f t="shared" si="20"/>
        <v>5475.9800000000005</v>
      </c>
      <c r="H86" s="22">
        <f t="shared" si="20"/>
        <v>8</v>
      </c>
      <c r="I86" s="22">
        <f t="shared" si="20"/>
        <v>0</v>
      </c>
      <c r="J86" s="24">
        <f t="shared" si="21"/>
        <v>5905.93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5905.93</v>
      </c>
    </row>
    <row r="87" spans="1:17" x14ac:dyDescent="0.3">
      <c r="A87" s="250" t="s">
        <v>77</v>
      </c>
      <c r="B87" s="250"/>
      <c r="C87" s="252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1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5205</v>
      </c>
    </row>
    <row r="88" spans="1:17" x14ac:dyDescent="0.3">
      <c r="A88" s="255"/>
      <c r="B88" s="255"/>
      <c r="C88" s="257"/>
      <c r="D88" s="36"/>
      <c r="E88" s="42">
        <v>0</v>
      </c>
      <c r="F88" s="43">
        <v>0</v>
      </c>
      <c r="G88" s="43">
        <v>192.26</v>
      </c>
      <c r="H88" s="43">
        <v>8</v>
      </c>
      <c r="I88" s="43"/>
      <c r="J88" s="34">
        <f t="shared" si="21"/>
        <v>200.26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200.26</v>
      </c>
    </row>
    <row r="89" spans="1:17" ht="13.8" hidden="1" customHeight="1" x14ac:dyDescent="0.3">
      <c r="A89" s="249" t="s">
        <v>77</v>
      </c>
      <c r="B89" s="249"/>
      <c r="C89" s="251" t="s">
        <v>80</v>
      </c>
      <c r="D89" s="97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t="13.8" hidden="1" customHeight="1" x14ac:dyDescent="0.3">
      <c r="A90" s="250"/>
      <c r="B90" s="250"/>
      <c r="C90" s="252"/>
      <c r="D90" s="97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5" t="s">
        <v>81</v>
      </c>
      <c r="B91" s="255"/>
      <c r="C91" s="257" t="s">
        <v>82</v>
      </c>
      <c r="D91" s="268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1709</v>
      </c>
    </row>
    <row r="92" spans="1:17" x14ac:dyDescent="0.3">
      <c r="A92" s="255"/>
      <c r="B92" s="255"/>
      <c r="C92" s="257"/>
      <c r="D92" s="268"/>
      <c r="E92" s="42">
        <v>0</v>
      </c>
      <c r="F92" s="43">
        <v>0</v>
      </c>
      <c r="G92" s="43">
        <v>0</v>
      </c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0</v>
      </c>
    </row>
    <row r="93" spans="1:17" x14ac:dyDescent="0.3">
      <c r="A93" s="255" t="s">
        <v>83</v>
      </c>
      <c r="B93" s="255"/>
      <c r="C93" s="257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56"/>
      <c r="B94" s="256"/>
      <c r="C94" s="258"/>
      <c r="D94" s="50"/>
      <c r="E94" s="51"/>
      <c r="F94" s="45">
        <v>421.95</v>
      </c>
      <c r="G94" s="45">
        <v>5283.72</v>
      </c>
      <c r="H94" s="45"/>
      <c r="I94" s="45"/>
      <c r="J94" s="24">
        <f t="shared" si="21"/>
        <v>5705.67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5705.67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3.8" customHeight="1" x14ac:dyDescent="0.3">
      <c r="A96" s="261" t="s">
        <v>85</v>
      </c>
      <c r="B96" s="262"/>
      <c r="C96" s="265" t="s">
        <v>86</v>
      </c>
      <c r="D96" s="259"/>
      <c r="E96" s="16">
        <f t="shared" ref="E96:I97" si="25">E98+E100+E102+E104+E106</f>
        <v>78618</v>
      </c>
      <c r="F96" s="17">
        <f t="shared" si="25"/>
        <v>27747</v>
      </c>
      <c r="G96" s="17">
        <f t="shared" si="25"/>
        <v>33742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27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140380</v>
      </c>
    </row>
    <row r="97" spans="1:17" ht="14.4" customHeight="1" thickBot="1" x14ac:dyDescent="0.35">
      <c r="A97" s="263"/>
      <c r="B97" s="264"/>
      <c r="C97" s="266"/>
      <c r="D97" s="260"/>
      <c r="E97" s="21">
        <f t="shared" si="25"/>
        <v>31640.62</v>
      </c>
      <c r="F97" s="22">
        <f t="shared" si="25"/>
        <v>11087.359999999999</v>
      </c>
      <c r="G97" s="22">
        <f t="shared" si="25"/>
        <v>14698.919999999998</v>
      </c>
      <c r="H97" s="22">
        <f t="shared" si="25"/>
        <v>0</v>
      </c>
      <c r="I97" s="22">
        <f t="shared" si="25"/>
        <v>0</v>
      </c>
      <c r="J97" s="24">
        <f t="shared" si="26"/>
        <v>57426.899999999994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57426.899999999994</v>
      </c>
    </row>
    <row r="98" spans="1:17" x14ac:dyDescent="0.3">
      <c r="A98" s="250" t="s">
        <v>87</v>
      </c>
      <c r="B98" s="250"/>
      <c r="C98" s="252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5"/>
      <c r="B99" s="255"/>
      <c r="C99" s="257"/>
      <c r="D99" s="36"/>
      <c r="E99" s="42">
        <v>24142.89</v>
      </c>
      <c r="F99" s="43">
        <v>8498.5</v>
      </c>
      <c r="G99" s="43">
        <v>4457.47</v>
      </c>
      <c r="H99" s="43">
        <v>0</v>
      </c>
      <c r="I99" s="43"/>
      <c r="J99" s="34">
        <f t="shared" si="26"/>
        <v>37098.86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37098.86</v>
      </c>
    </row>
    <row r="100" spans="1:17" x14ac:dyDescent="0.3">
      <c r="A100" s="255" t="s">
        <v>89</v>
      </c>
      <c r="B100" s="255"/>
      <c r="C100" s="257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5"/>
      <c r="B101" s="255"/>
      <c r="C101" s="257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5" t="s">
        <v>91</v>
      </c>
      <c r="B102" s="255"/>
      <c r="C102" s="257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6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8"/>
        <v>0</v>
      </c>
      <c r="Q102" s="41">
        <f t="shared" si="29"/>
        <v>24323</v>
      </c>
    </row>
    <row r="103" spans="1:17" x14ac:dyDescent="0.3">
      <c r="A103" s="255"/>
      <c r="B103" s="255"/>
      <c r="C103" s="257"/>
      <c r="D103" s="36"/>
      <c r="E103" s="42">
        <v>7497.73</v>
      </c>
      <c r="F103" s="43">
        <v>2223.7199999999998</v>
      </c>
      <c r="G103" s="43">
        <v>2787.35</v>
      </c>
      <c r="H103" s="43">
        <v>0</v>
      </c>
      <c r="I103" s="43"/>
      <c r="J103" s="34">
        <f t="shared" si="26"/>
        <v>12508.8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12508.8</v>
      </c>
    </row>
    <row r="104" spans="1:17" x14ac:dyDescent="0.3">
      <c r="A104" s="255" t="s">
        <v>92</v>
      </c>
      <c r="B104" s="255"/>
      <c r="C104" s="257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26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581</v>
      </c>
    </row>
    <row r="105" spans="1:17" x14ac:dyDescent="0.3">
      <c r="A105" s="255"/>
      <c r="B105" s="255"/>
      <c r="C105" s="257"/>
      <c r="D105" s="36"/>
      <c r="E105" s="42"/>
      <c r="F105" s="43">
        <v>94.3</v>
      </c>
      <c r="G105" s="43">
        <v>291.86</v>
      </c>
      <c r="H105" s="43"/>
      <c r="I105" s="43"/>
      <c r="J105" s="34">
        <f t="shared" si="26"/>
        <v>386.16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386.16</v>
      </c>
    </row>
    <row r="106" spans="1:17" x14ac:dyDescent="0.3">
      <c r="A106" s="255" t="s">
        <v>95</v>
      </c>
      <c r="B106" s="255"/>
      <c r="C106" s="257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26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15590</v>
      </c>
    </row>
    <row r="107" spans="1:17" ht="14.4" thickBot="1" x14ac:dyDescent="0.35">
      <c r="A107" s="255"/>
      <c r="B107" s="255"/>
      <c r="C107" s="257"/>
      <c r="D107" s="36"/>
      <c r="E107" s="51"/>
      <c r="F107" s="45">
        <v>270.83999999999997</v>
      </c>
      <c r="G107" s="45">
        <v>7162.24</v>
      </c>
      <c r="H107" s="45"/>
      <c r="I107" s="45"/>
      <c r="J107" s="24">
        <f t="shared" si="26"/>
        <v>7433.08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7433.08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3.8" customHeight="1" x14ac:dyDescent="0.3">
      <c r="A109" s="261" t="s">
        <v>98</v>
      </c>
      <c r="B109" s="262"/>
      <c r="C109" s="265" t="s">
        <v>99</v>
      </c>
      <c r="D109" s="259"/>
      <c r="E109" s="16">
        <f>E111+E113</f>
        <v>0</v>
      </c>
      <c r="F109" s="17">
        <f t="shared" ref="E109:I110" si="30">F111+F113</f>
        <v>0</v>
      </c>
      <c r="G109" s="17">
        <f t="shared" si="30"/>
        <v>342240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3">SUM(N109:O109)</f>
        <v>0</v>
      </c>
      <c r="Q109" s="20">
        <f t="shared" ref="Q109:Q114" si="34">P109+M109+J109</f>
        <v>884321</v>
      </c>
    </row>
    <row r="110" spans="1:17" ht="14.4" customHeight="1" thickBot="1" x14ac:dyDescent="0.35">
      <c r="A110" s="263"/>
      <c r="B110" s="264"/>
      <c r="C110" s="266"/>
      <c r="D110" s="260"/>
      <c r="E110" s="21">
        <f t="shared" si="30"/>
        <v>0</v>
      </c>
      <c r="F110" s="22">
        <f t="shared" si="30"/>
        <v>0</v>
      </c>
      <c r="G110" s="22">
        <f t="shared" si="30"/>
        <v>80878.400000000009</v>
      </c>
      <c r="H110" s="22">
        <f t="shared" si="30"/>
        <v>0</v>
      </c>
      <c r="I110" s="22">
        <f t="shared" si="30"/>
        <v>0</v>
      </c>
      <c r="J110" s="24">
        <f t="shared" si="31"/>
        <v>80878.400000000009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80878.400000000009</v>
      </c>
    </row>
    <row r="111" spans="1:17" ht="13.8" customHeight="1" x14ac:dyDescent="0.3">
      <c r="A111" s="250" t="s">
        <v>100</v>
      </c>
      <c r="B111" s="250"/>
      <c r="C111" s="252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3"/>
        <v>0</v>
      </c>
      <c r="Q111" s="30">
        <f t="shared" si="34"/>
        <v>882221</v>
      </c>
    </row>
    <row r="112" spans="1:17" x14ac:dyDescent="0.3">
      <c r="A112" s="255"/>
      <c r="B112" s="255"/>
      <c r="C112" s="257"/>
      <c r="D112" s="36"/>
      <c r="E112" s="42"/>
      <c r="F112" s="43"/>
      <c r="G112" s="43">
        <v>78636.960000000006</v>
      </c>
      <c r="H112" s="43"/>
      <c r="I112" s="43"/>
      <c r="J112" s="34">
        <f t="shared" si="31"/>
        <v>78636.960000000006</v>
      </c>
      <c r="K112" s="42">
        <v>0</v>
      </c>
      <c r="L112" s="43"/>
      <c r="M112" s="34">
        <f t="shared" si="32"/>
        <v>0</v>
      </c>
      <c r="N112" s="55"/>
      <c r="O112" s="43"/>
      <c r="P112" s="34">
        <f t="shared" si="33"/>
        <v>0</v>
      </c>
      <c r="Q112" s="35">
        <f t="shared" si="34"/>
        <v>78636.960000000006</v>
      </c>
    </row>
    <row r="113" spans="1:17" x14ac:dyDescent="0.3">
      <c r="A113" s="255" t="s">
        <v>102</v>
      </c>
      <c r="B113" s="255"/>
      <c r="C113" s="257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2100</v>
      </c>
    </row>
    <row r="114" spans="1:17" ht="14.4" thickBot="1" x14ac:dyDescent="0.35">
      <c r="A114" s="256"/>
      <c r="B114" s="256"/>
      <c r="C114" s="258"/>
      <c r="D114" s="50"/>
      <c r="E114" s="51"/>
      <c r="F114" s="45"/>
      <c r="G114" s="45">
        <v>2241.44</v>
      </c>
      <c r="H114" s="45"/>
      <c r="I114" s="45"/>
      <c r="J114" s="24">
        <f t="shared" si="31"/>
        <v>2241.44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2241.44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3.8" customHeight="1" x14ac:dyDescent="0.3">
      <c r="A116" s="261" t="s">
        <v>105</v>
      </c>
      <c r="B116" s="262"/>
      <c r="C116" s="265" t="s">
        <v>106</v>
      </c>
      <c r="D116" s="259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42500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37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8">SUM(N116:O116)</f>
        <v>17160</v>
      </c>
      <c r="Q116" s="20">
        <f>P116+M116+J116</f>
        <v>352160</v>
      </c>
    </row>
    <row r="117" spans="1:17" ht="14.4" customHeight="1" thickBot="1" x14ac:dyDescent="0.35">
      <c r="A117" s="263"/>
      <c r="B117" s="264"/>
      <c r="C117" s="266"/>
      <c r="D117" s="260"/>
      <c r="E117" s="21">
        <f t="shared" si="35"/>
        <v>0</v>
      </c>
      <c r="F117" s="22">
        <f t="shared" si="35"/>
        <v>0</v>
      </c>
      <c r="G117" s="22">
        <f t="shared" si="35"/>
        <v>25619.91</v>
      </c>
      <c r="H117" s="22">
        <f t="shared" si="35"/>
        <v>0</v>
      </c>
      <c r="I117" s="22">
        <f t="shared" si="35"/>
        <v>993.96</v>
      </c>
      <c r="J117" s="24">
        <f t="shared" si="36"/>
        <v>26613.87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7150</v>
      </c>
      <c r="P117" s="24">
        <f t="shared" si="38"/>
        <v>7150</v>
      </c>
      <c r="Q117" s="25">
        <f t="shared" ref="Q117:Q133" si="39">P117+M117+J117</f>
        <v>33763.869999999995</v>
      </c>
    </row>
    <row r="118" spans="1:17" ht="13.8" customHeight="1" x14ac:dyDescent="0.3">
      <c r="A118" s="248" t="s">
        <v>107</v>
      </c>
      <c r="B118" s="250"/>
      <c r="C118" s="252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6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24000</v>
      </c>
    </row>
    <row r="119" spans="1:17" x14ac:dyDescent="0.3">
      <c r="A119" s="253"/>
      <c r="B119" s="255"/>
      <c r="C119" s="257"/>
      <c r="D119" s="36"/>
      <c r="E119" s="42"/>
      <c r="F119" s="43"/>
      <c r="G119" s="43">
        <v>16758</v>
      </c>
      <c r="H119" s="43"/>
      <c r="I119" s="43"/>
      <c r="J119" s="34">
        <f t="shared" si="36"/>
        <v>16758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16758</v>
      </c>
    </row>
    <row r="120" spans="1:17" ht="13.8" customHeight="1" x14ac:dyDescent="0.3">
      <c r="A120" s="248" t="s">
        <v>107</v>
      </c>
      <c r="B120" s="255"/>
      <c r="C120" s="257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6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13000</v>
      </c>
    </row>
    <row r="121" spans="1:17" x14ac:dyDescent="0.3">
      <c r="A121" s="253"/>
      <c r="B121" s="255"/>
      <c r="C121" s="257"/>
      <c r="D121" s="36"/>
      <c r="E121" s="42"/>
      <c r="F121" s="43"/>
      <c r="G121" s="43">
        <v>7514.19</v>
      </c>
      <c r="H121" s="43"/>
      <c r="I121" s="43"/>
      <c r="J121" s="34">
        <f t="shared" si="36"/>
        <v>7514.19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7514.19</v>
      </c>
    </row>
    <row r="122" spans="1:17" ht="13.8" customHeight="1" x14ac:dyDescent="0.3">
      <c r="A122" s="253" t="s">
        <v>107</v>
      </c>
      <c r="B122" s="255"/>
      <c r="C122" s="257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3"/>
      <c r="B123" s="255"/>
      <c r="C123" s="257"/>
      <c r="D123" s="36"/>
      <c r="E123" s="42"/>
      <c r="F123" s="43"/>
      <c r="G123" s="43">
        <v>1347.72</v>
      </c>
      <c r="H123" s="43"/>
      <c r="I123" s="43"/>
      <c r="J123" s="34">
        <f t="shared" si="36"/>
        <v>1347.72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1347.72</v>
      </c>
    </row>
    <row r="124" spans="1:17" ht="13.8" customHeight="1" x14ac:dyDescent="0.3">
      <c r="A124" s="253" t="s">
        <v>107</v>
      </c>
      <c r="B124" s="255"/>
      <c r="C124" s="257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3"/>
      <c r="B125" s="255"/>
      <c r="C125" s="257"/>
      <c r="D125" s="36"/>
      <c r="E125" s="42"/>
      <c r="F125" s="43"/>
      <c r="G125" s="43">
        <v>0</v>
      </c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ht="13.8" customHeight="1" x14ac:dyDescent="0.3">
      <c r="A126" s="247" t="s">
        <v>113</v>
      </c>
      <c r="B126" s="249"/>
      <c r="C126" s="251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48"/>
      <c r="B127" s="250"/>
      <c r="C127" s="252"/>
      <c r="D127" s="36"/>
      <c r="E127" s="42"/>
      <c r="F127" s="43"/>
      <c r="G127" s="43"/>
      <c r="H127" s="43"/>
      <c r="I127" s="43">
        <v>993.96</v>
      </c>
      <c r="J127" s="34">
        <f t="shared" si="36"/>
        <v>993.96</v>
      </c>
      <c r="K127" s="42"/>
      <c r="L127" s="43"/>
      <c r="M127" s="34">
        <f t="shared" si="37"/>
        <v>0</v>
      </c>
      <c r="N127" s="55"/>
      <c r="O127" s="43">
        <v>7150</v>
      </c>
      <c r="P127" s="34">
        <f t="shared" si="38"/>
        <v>7150</v>
      </c>
      <c r="Q127" s="35">
        <f t="shared" si="39"/>
        <v>8143.96</v>
      </c>
    </row>
    <row r="128" spans="1:17" x14ac:dyDescent="0.3">
      <c r="A128" s="247" t="s">
        <v>113</v>
      </c>
      <c r="B128" s="249"/>
      <c r="C128" s="251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37">
        <v>95500</v>
      </c>
      <c r="L128" s="38">
        <v>0</v>
      </c>
      <c r="M128" s="40">
        <f>SUM(K128:L128)</f>
        <v>95500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95500</v>
      </c>
    </row>
    <row r="129" spans="1:17" x14ac:dyDescent="0.3">
      <c r="A129" s="248"/>
      <c r="B129" s="250"/>
      <c r="C129" s="252"/>
      <c r="D129" s="36"/>
      <c r="E129" s="42"/>
      <c r="F129" s="43"/>
      <c r="G129" s="43"/>
      <c r="H129" s="43"/>
      <c r="I129" s="43"/>
      <c r="J129" s="34">
        <f t="shared" si="36"/>
        <v>0</v>
      </c>
      <c r="K129" s="42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47" t="s">
        <v>113</v>
      </c>
      <c r="B130" s="249"/>
      <c r="C130" s="251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>SUM(N130:O130)</f>
        <v>0</v>
      </c>
      <c r="Q130" s="41">
        <f t="shared" si="39"/>
        <v>90000</v>
      </c>
    </row>
    <row r="131" spans="1:17" x14ac:dyDescent="0.3">
      <c r="A131" s="248"/>
      <c r="B131" s="250"/>
      <c r="C131" s="252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0</v>
      </c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 t="shared" si="39"/>
        <v>0</v>
      </c>
    </row>
    <row r="132" spans="1:17" x14ac:dyDescent="0.3">
      <c r="A132" s="253" t="s">
        <v>113</v>
      </c>
      <c r="B132" s="255"/>
      <c r="C132" s="257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37">
        <v>104500</v>
      </c>
      <c r="L132" s="38">
        <v>0</v>
      </c>
      <c r="M132" s="40">
        <f>SUM(K132:L132)</f>
        <v>104500</v>
      </c>
      <c r="N132" s="44">
        <v>0</v>
      </c>
      <c r="O132" s="38">
        <v>0</v>
      </c>
      <c r="P132" s="40">
        <f t="shared" si="38"/>
        <v>0</v>
      </c>
      <c r="Q132" s="41">
        <f t="shared" si="39"/>
        <v>104500</v>
      </c>
    </row>
    <row r="133" spans="1:17" ht="14.4" thickBot="1" x14ac:dyDescent="0.35">
      <c r="A133" s="254"/>
      <c r="B133" s="256"/>
      <c r="C133" s="258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0</v>
      </c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3.8" customHeight="1" x14ac:dyDescent="0.3">
      <c r="A135" s="261" t="s">
        <v>116</v>
      </c>
      <c r="B135" s="262"/>
      <c r="C135" s="265" t="s">
        <v>117</v>
      </c>
      <c r="D135" s="259"/>
      <c r="E135" s="16">
        <f t="shared" ref="E135:I136" si="40">E137+E139+E141+E143+E145</f>
        <v>193818</v>
      </c>
      <c r="F135" s="17">
        <f t="shared" si="40"/>
        <v>66397</v>
      </c>
      <c r="G135" s="17">
        <f t="shared" si="40"/>
        <v>61786</v>
      </c>
      <c r="H135" s="17">
        <f t="shared" si="40"/>
        <v>876</v>
      </c>
      <c r="I135" s="17">
        <f t="shared" si="40"/>
        <v>0</v>
      </c>
      <c r="J135" s="18">
        <f t="shared" ref="J135:J146" si="4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4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326877</v>
      </c>
    </row>
    <row r="136" spans="1:17" ht="13.8" customHeight="1" x14ac:dyDescent="0.3">
      <c r="A136" s="270"/>
      <c r="B136" s="271"/>
      <c r="C136" s="272"/>
      <c r="D136" s="268"/>
      <c r="E136" s="31">
        <f t="shared" si="40"/>
        <v>70556.45</v>
      </c>
      <c r="F136" s="32">
        <f t="shared" si="40"/>
        <v>24155.75</v>
      </c>
      <c r="G136" s="32">
        <f t="shared" si="40"/>
        <v>23861.379999999997</v>
      </c>
      <c r="H136" s="32">
        <f t="shared" si="40"/>
        <v>346.59000000000003</v>
      </c>
      <c r="I136" s="32">
        <f t="shared" si="40"/>
        <v>0</v>
      </c>
      <c r="J136" s="33">
        <f t="shared" si="41"/>
        <v>118920.16999999998</v>
      </c>
      <c r="K136" s="31">
        <f>K138+K140+K142+K144+K146</f>
        <v>2580</v>
      </c>
      <c r="L136" s="32">
        <f>L138+L140+L142+L144+L146</f>
        <v>0</v>
      </c>
      <c r="M136" s="34">
        <f t="shared" si="42"/>
        <v>2580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>P136+M136+J136</f>
        <v>121500.16999999998</v>
      </c>
    </row>
    <row r="137" spans="1:17" x14ac:dyDescent="0.3">
      <c r="A137" s="248" t="s">
        <v>118</v>
      </c>
      <c r="B137" s="250"/>
      <c r="C137" s="252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1"/>
        <v>295179</v>
      </c>
      <c r="K137" s="26">
        <v>4000</v>
      </c>
      <c r="L137" s="27">
        <v>0</v>
      </c>
      <c r="M137" s="29">
        <f t="shared" si="42"/>
        <v>4000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3"/>
      <c r="B138" s="255"/>
      <c r="C138" s="257"/>
      <c r="D138" s="36"/>
      <c r="E138" s="42">
        <v>65193.15</v>
      </c>
      <c r="F138" s="43">
        <v>22495.91</v>
      </c>
      <c r="G138" s="43">
        <v>21659.1</v>
      </c>
      <c r="H138" s="43">
        <v>163.18</v>
      </c>
      <c r="I138" s="43"/>
      <c r="J138" s="34">
        <f t="shared" si="41"/>
        <v>109511.34</v>
      </c>
      <c r="K138" s="42">
        <v>2580</v>
      </c>
      <c r="L138" s="43"/>
      <c r="M138" s="34">
        <f t="shared" si="42"/>
        <v>2580</v>
      </c>
      <c r="N138" s="55"/>
      <c r="O138" s="43"/>
      <c r="P138" s="34">
        <f t="shared" si="43"/>
        <v>0</v>
      </c>
      <c r="Q138" s="35">
        <f t="shared" si="44"/>
        <v>112091.34</v>
      </c>
    </row>
    <row r="139" spans="1:17" ht="13.8" customHeight="1" x14ac:dyDescent="0.3">
      <c r="A139" s="247" t="s">
        <v>121</v>
      </c>
      <c r="B139" s="249"/>
      <c r="C139" s="251" t="s">
        <v>313</v>
      </c>
      <c r="D139" s="289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41"/>
        <v>296</v>
      </c>
      <c r="K139" s="37">
        <v>0</v>
      </c>
      <c r="L139" s="38">
        <v>0</v>
      </c>
      <c r="M139" s="40">
        <f t="shared" si="42"/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296</v>
      </c>
    </row>
    <row r="140" spans="1:17" ht="13.8" customHeight="1" x14ac:dyDescent="0.3">
      <c r="A140" s="248"/>
      <c r="B140" s="250"/>
      <c r="C140" s="252"/>
      <c r="D140" s="290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x14ac:dyDescent="0.3">
      <c r="A141" s="253" t="s">
        <v>122</v>
      </c>
      <c r="B141" s="255"/>
      <c r="C141" s="257" t="s">
        <v>301</v>
      </c>
      <c r="D141" s="268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 t="shared" si="42"/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3"/>
      <c r="B142" s="255"/>
      <c r="C142" s="257"/>
      <c r="D142" s="268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 t="shared" si="42"/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3" t="s">
        <v>123</v>
      </c>
      <c r="B143" s="255"/>
      <c r="C143" s="257" t="s">
        <v>300</v>
      </c>
      <c r="D143" s="268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41"/>
        <v>250</v>
      </c>
      <c r="K143" s="37">
        <v>0</v>
      </c>
      <c r="L143" s="38">
        <v>0</v>
      </c>
      <c r="M143" s="40">
        <f t="shared" si="42"/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250</v>
      </c>
    </row>
    <row r="144" spans="1:17" ht="14.4" thickBot="1" x14ac:dyDescent="0.35">
      <c r="A144" s="254"/>
      <c r="B144" s="256"/>
      <c r="C144" s="258"/>
      <c r="D144" s="268"/>
      <c r="E144" s="42"/>
      <c r="F144" s="43"/>
      <c r="G144" s="43">
        <v>96.57</v>
      </c>
      <c r="H144" s="43"/>
      <c r="I144" s="43"/>
      <c r="J144" s="33">
        <f t="shared" si="41"/>
        <v>96.57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96.57</v>
      </c>
    </row>
    <row r="145" spans="1:18" x14ac:dyDescent="0.3">
      <c r="A145" s="253" t="s">
        <v>123</v>
      </c>
      <c r="B145" s="255"/>
      <c r="C145" s="257" t="s">
        <v>124</v>
      </c>
      <c r="D145" s="36" t="s">
        <v>125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41"/>
        <v>27002</v>
      </c>
      <c r="K145" s="37">
        <v>0</v>
      </c>
      <c r="L145" s="38">
        <v>0</v>
      </c>
      <c r="M145" s="40">
        <f t="shared" si="42"/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27002</v>
      </c>
    </row>
    <row r="146" spans="1:18" ht="14.4" thickBot="1" x14ac:dyDescent="0.35">
      <c r="A146" s="254"/>
      <c r="B146" s="256"/>
      <c r="C146" s="258"/>
      <c r="D146" s="50"/>
      <c r="E146" s="51">
        <v>5363.3</v>
      </c>
      <c r="F146" s="45">
        <v>1659.84</v>
      </c>
      <c r="G146" s="45">
        <v>1809.71</v>
      </c>
      <c r="H146" s="45">
        <v>183.41</v>
      </c>
      <c r="I146" s="45"/>
      <c r="J146" s="23">
        <f t="shared" si="41"/>
        <v>9016.26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9016.26</v>
      </c>
    </row>
    <row r="147" spans="1:18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8" ht="13.8" customHeight="1" x14ac:dyDescent="0.3">
      <c r="A148" s="261" t="s">
        <v>126</v>
      </c>
      <c r="B148" s="262"/>
      <c r="C148" s="265" t="s">
        <v>127</v>
      </c>
      <c r="D148" s="291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185500</v>
      </c>
      <c r="I148" s="17">
        <f>I150+I152+I154+I156</f>
        <v>0</v>
      </c>
      <c r="J148" s="19">
        <f>SUM(E148:I148)</f>
        <v>237013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237013</v>
      </c>
      <c r="R148" s="9">
        <v>237013</v>
      </c>
    </row>
    <row r="149" spans="1:18" ht="14.4" customHeight="1" thickBot="1" x14ac:dyDescent="0.35">
      <c r="A149" s="263"/>
      <c r="B149" s="264"/>
      <c r="C149" s="266"/>
      <c r="D149" s="292"/>
      <c r="E149" s="21">
        <f t="shared" si="45"/>
        <v>0</v>
      </c>
      <c r="F149" s="22">
        <f t="shared" si="45"/>
        <v>0</v>
      </c>
      <c r="G149" s="22">
        <f t="shared" si="45"/>
        <v>50134</v>
      </c>
      <c r="H149" s="22">
        <f t="shared" si="45"/>
        <v>25200</v>
      </c>
      <c r="I149" s="22">
        <f>I151+I153+I155+I157</f>
        <v>0</v>
      </c>
      <c r="J149" s="24">
        <f>SUM(E149:I149)</f>
        <v>75334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75334</v>
      </c>
    </row>
    <row r="150" spans="1:18" ht="13.8" customHeight="1" x14ac:dyDescent="0.3">
      <c r="A150" s="248" t="s">
        <v>128</v>
      </c>
      <c r="B150" s="250"/>
      <c r="C150" s="252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8" x14ac:dyDescent="0.3">
      <c r="A151" s="253"/>
      <c r="B151" s="255"/>
      <c r="C151" s="257"/>
      <c r="D151" s="59"/>
      <c r="E151" s="42"/>
      <c r="F151" s="43"/>
      <c r="G151" s="43"/>
      <c r="H151" s="43">
        <v>24500</v>
      </c>
      <c r="I151" s="43"/>
      <c r="J151" s="34">
        <f t="shared" si="48"/>
        <v>24500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24500</v>
      </c>
    </row>
    <row r="152" spans="1:18" ht="13.8" customHeight="1" x14ac:dyDescent="0.3">
      <c r="A152" s="253" t="s">
        <v>128</v>
      </c>
      <c r="B152" s="255"/>
      <c r="C152" s="257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8"/>
        <v>3000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3000</v>
      </c>
    </row>
    <row r="153" spans="1:18" x14ac:dyDescent="0.3">
      <c r="A153" s="253"/>
      <c r="B153" s="255"/>
      <c r="C153" s="257"/>
      <c r="D153" s="59"/>
      <c r="E153" s="42"/>
      <c r="F153" s="43"/>
      <c r="G153" s="43"/>
      <c r="H153" s="43">
        <v>700</v>
      </c>
      <c r="I153" s="43"/>
      <c r="J153" s="34">
        <f t="shared" si="48"/>
        <v>700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700</v>
      </c>
    </row>
    <row r="154" spans="1:18" x14ac:dyDescent="0.3">
      <c r="A154" s="253" t="s">
        <v>132</v>
      </c>
      <c r="B154" s="255"/>
      <c r="C154" s="257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8" x14ac:dyDescent="0.3">
      <c r="A155" s="253"/>
      <c r="B155" s="255"/>
      <c r="C155" s="257"/>
      <c r="D155" s="59"/>
      <c r="E155" s="42"/>
      <c r="F155" s="43"/>
      <c r="G155" s="43">
        <v>50134</v>
      </c>
      <c r="H155" s="43">
        <v>0</v>
      </c>
      <c r="I155" s="43"/>
      <c r="J155" s="34">
        <f>SUM(E155:I155)</f>
        <v>50134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50134</v>
      </c>
    </row>
    <row r="156" spans="1:18" x14ac:dyDescent="0.3">
      <c r="A156" s="253" t="s">
        <v>134</v>
      </c>
      <c r="B156" s="255"/>
      <c r="C156" s="257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8" ht="14.4" thickBot="1" x14ac:dyDescent="0.35">
      <c r="A157" s="254"/>
      <c r="B157" s="256"/>
      <c r="C157" s="258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8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8" ht="13.8" customHeight="1" x14ac:dyDescent="0.3">
      <c r="A159" s="261" t="s">
        <v>136</v>
      </c>
      <c r="B159" s="262"/>
      <c r="C159" s="265" t="s">
        <v>137</v>
      </c>
      <c r="D159" s="259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103360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107241</v>
      </c>
      <c r="R159" s="9">
        <v>107241</v>
      </c>
    </row>
    <row r="160" spans="1:18" ht="13.8" customHeight="1" x14ac:dyDescent="0.3">
      <c r="A160" s="270"/>
      <c r="B160" s="271"/>
      <c r="C160" s="272"/>
      <c r="D160" s="268"/>
      <c r="E160" s="31">
        <f t="shared" si="50"/>
        <v>0</v>
      </c>
      <c r="F160" s="32">
        <f t="shared" si="50"/>
        <v>449.72</v>
      </c>
      <c r="G160" s="32">
        <f t="shared" si="50"/>
        <v>34338.28</v>
      </c>
      <c r="H160" s="32">
        <f t="shared" si="50"/>
        <v>0</v>
      </c>
      <c r="I160" s="32">
        <f t="shared" si="50"/>
        <v>0</v>
      </c>
      <c r="J160" s="34">
        <f>SUM(E160:I160)</f>
        <v>34788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36962.400000000001</v>
      </c>
    </row>
    <row r="161" spans="1:17" ht="13.8" customHeight="1" x14ac:dyDescent="0.3">
      <c r="A161" s="248" t="s">
        <v>138</v>
      </c>
      <c r="B161" s="250"/>
      <c r="C161" s="252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3"/>
      <c r="B162" s="255"/>
      <c r="C162" s="257"/>
      <c r="D162" s="36"/>
      <c r="E162" s="42"/>
      <c r="F162" s="43">
        <v>449.72</v>
      </c>
      <c r="G162" s="43"/>
      <c r="H162" s="43"/>
      <c r="I162" s="43"/>
      <c r="J162" s="34">
        <f t="shared" si="51"/>
        <v>449.72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449.72</v>
      </c>
    </row>
    <row r="163" spans="1:17" x14ac:dyDescent="0.3">
      <c r="A163" s="253" t="s">
        <v>138</v>
      </c>
      <c r="B163" s="255"/>
      <c r="C163" s="257" t="s">
        <v>259</v>
      </c>
      <c r="D163" s="36" t="s">
        <v>23</v>
      </c>
      <c r="E163" s="37">
        <v>0</v>
      </c>
      <c r="F163" s="38">
        <v>0</v>
      </c>
      <c r="G163" s="38">
        <v>46100</v>
      </c>
      <c r="H163" s="38">
        <v>0</v>
      </c>
      <c r="I163" s="38">
        <v>0</v>
      </c>
      <c r="J163" s="29">
        <f t="shared" si="51"/>
        <v>46100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46100</v>
      </c>
    </row>
    <row r="164" spans="1:17" x14ac:dyDescent="0.3">
      <c r="A164" s="253"/>
      <c r="B164" s="255"/>
      <c r="C164" s="257"/>
      <c r="D164" s="36"/>
      <c r="E164" s="42"/>
      <c r="F164" s="43"/>
      <c r="G164" s="43">
        <v>16729.72</v>
      </c>
      <c r="H164" s="43"/>
      <c r="I164" s="43"/>
      <c r="J164" s="34">
        <f t="shared" si="51"/>
        <v>16729.72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16729.72</v>
      </c>
    </row>
    <row r="165" spans="1:17" x14ac:dyDescent="0.3">
      <c r="A165" s="253" t="s">
        <v>138</v>
      </c>
      <c r="B165" s="255"/>
      <c r="C165" s="257" t="s">
        <v>260</v>
      </c>
      <c r="D165" s="268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3"/>
      <c r="B166" s="255"/>
      <c r="C166" s="257"/>
      <c r="D166" s="268"/>
      <c r="E166" s="42"/>
      <c r="F166" s="43"/>
      <c r="G166" s="43">
        <v>2499.6</v>
      </c>
      <c r="H166" s="43"/>
      <c r="I166" s="43"/>
      <c r="J166" s="34">
        <f t="shared" si="51"/>
        <v>2499.6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2499.6</v>
      </c>
    </row>
    <row r="167" spans="1:17" x14ac:dyDescent="0.3">
      <c r="A167" s="253" t="s">
        <v>138</v>
      </c>
      <c r="B167" s="255"/>
      <c r="C167" s="257" t="s">
        <v>264</v>
      </c>
      <c r="D167" s="268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3"/>
      <c r="B168" s="255"/>
      <c r="C168" s="257"/>
      <c r="D168" s="268"/>
      <c r="E168" s="42"/>
      <c r="F168" s="43"/>
      <c r="G168" s="43">
        <v>0</v>
      </c>
      <c r="H168" s="43"/>
      <c r="I168" s="43"/>
      <c r="J168" s="34">
        <f t="shared" si="51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0</v>
      </c>
    </row>
    <row r="169" spans="1:17" ht="13.8" customHeight="1" x14ac:dyDescent="0.3">
      <c r="A169" s="253" t="s">
        <v>138</v>
      </c>
      <c r="B169" s="255"/>
      <c r="C169" s="257" t="s">
        <v>302</v>
      </c>
      <c r="D169" s="268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3"/>
      <c r="B170" s="255"/>
      <c r="C170" s="257"/>
      <c r="D170" s="268"/>
      <c r="E170" s="42"/>
      <c r="F170" s="43"/>
      <c r="G170" s="43">
        <v>0</v>
      </c>
      <c r="H170" s="43"/>
      <c r="I170" s="43"/>
      <c r="J170" s="34">
        <f t="shared" si="51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3" t="s">
        <v>138</v>
      </c>
      <c r="B171" s="255"/>
      <c r="C171" s="257" t="s">
        <v>303</v>
      </c>
      <c r="D171" s="268"/>
      <c r="E171" s="37">
        <v>0</v>
      </c>
      <c r="F171" s="38">
        <v>0</v>
      </c>
      <c r="G171" s="38">
        <v>33870</v>
      </c>
      <c r="H171" s="38">
        <v>0</v>
      </c>
      <c r="I171" s="38">
        <v>0</v>
      </c>
      <c r="J171" s="29">
        <f t="shared" si="51"/>
        <v>33870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36870</v>
      </c>
    </row>
    <row r="172" spans="1:17" x14ac:dyDescent="0.3">
      <c r="A172" s="253"/>
      <c r="B172" s="255"/>
      <c r="C172" s="257"/>
      <c r="D172" s="268"/>
      <c r="E172" s="42"/>
      <c r="F172" s="43"/>
      <c r="G172" s="43">
        <v>11973.67</v>
      </c>
      <c r="H172" s="43"/>
      <c r="I172" s="43"/>
      <c r="J172" s="34">
        <f t="shared" si="51"/>
        <v>11973.67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14148.07</v>
      </c>
    </row>
    <row r="173" spans="1:17" x14ac:dyDescent="0.3">
      <c r="A173" s="253" t="s">
        <v>138</v>
      </c>
      <c r="B173" s="255"/>
      <c r="C173" s="257" t="s">
        <v>262</v>
      </c>
      <c r="D173" s="268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3"/>
      <c r="B174" s="255"/>
      <c r="C174" s="257"/>
      <c r="D174" s="268"/>
      <c r="E174" s="42"/>
      <c r="F174" s="43"/>
      <c r="G174" s="43">
        <v>2002.13</v>
      </c>
      <c r="H174" s="43"/>
      <c r="I174" s="43"/>
      <c r="J174" s="34">
        <f t="shared" si="51"/>
        <v>2002.13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2002.13</v>
      </c>
    </row>
    <row r="175" spans="1:17" x14ac:dyDescent="0.3">
      <c r="A175" s="253" t="s">
        <v>138</v>
      </c>
      <c r="B175" s="255"/>
      <c r="C175" s="257" t="s">
        <v>216</v>
      </c>
      <c r="D175" s="268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5">SUM(N175:O175)</f>
        <v>0</v>
      </c>
      <c r="Q175" s="41">
        <f t="shared" si="53"/>
        <v>150</v>
      </c>
    </row>
    <row r="176" spans="1:17" x14ac:dyDescent="0.3">
      <c r="A176" s="253"/>
      <c r="B176" s="255"/>
      <c r="C176" s="257"/>
      <c r="D176" s="268"/>
      <c r="E176" s="42"/>
      <c r="F176" s="43"/>
      <c r="G176" s="43">
        <v>133.16</v>
      </c>
      <c r="H176" s="43"/>
      <c r="I176" s="43"/>
      <c r="J176" s="34">
        <f t="shared" si="51"/>
        <v>133.16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133.16</v>
      </c>
    </row>
    <row r="177" spans="1:18" x14ac:dyDescent="0.3">
      <c r="A177" s="253" t="s">
        <v>261</v>
      </c>
      <c r="B177" s="255"/>
      <c r="C177" s="257" t="s">
        <v>139</v>
      </c>
      <c r="D177" s="268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18" x14ac:dyDescent="0.3">
      <c r="A178" s="253"/>
      <c r="B178" s="255"/>
      <c r="C178" s="257"/>
      <c r="D178" s="268"/>
      <c r="E178" s="42"/>
      <c r="F178" s="43"/>
      <c r="G178" s="43">
        <v>0</v>
      </c>
      <c r="H178" s="43"/>
      <c r="I178" s="43"/>
      <c r="J178" s="34">
        <f t="shared" si="51"/>
        <v>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0</v>
      </c>
    </row>
    <row r="179" spans="1:18" x14ac:dyDescent="0.3">
      <c r="A179" s="253" t="s">
        <v>138</v>
      </c>
      <c r="B179" s="255"/>
      <c r="C179" s="257" t="s">
        <v>263</v>
      </c>
      <c r="D179" s="268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1500</v>
      </c>
    </row>
    <row r="180" spans="1:18" x14ac:dyDescent="0.3">
      <c r="A180" s="253"/>
      <c r="B180" s="255"/>
      <c r="C180" s="257"/>
      <c r="D180" s="268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1000</v>
      </c>
    </row>
    <row r="181" spans="1:18" x14ac:dyDescent="0.3">
      <c r="A181" s="253" t="s">
        <v>261</v>
      </c>
      <c r="B181" s="255"/>
      <c r="C181" s="257" t="s">
        <v>229</v>
      </c>
      <c r="D181" s="268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18" x14ac:dyDescent="0.3">
      <c r="A182" s="253"/>
      <c r="B182" s="255"/>
      <c r="C182" s="257"/>
      <c r="D182" s="268"/>
      <c r="E182" s="42"/>
      <c r="F182" s="43"/>
      <c r="G182" s="43">
        <v>0</v>
      </c>
      <c r="H182" s="43"/>
      <c r="I182" s="43"/>
      <c r="J182" s="34">
        <f t="shared" si="51"/>
        <v>0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0</v>
      </c>
    </row>
    <row r="183" spans="1:18" x14ac:dyDescent="0.3">
      <c r="A183" s="253" t="s">
        <v>292</v>
      </c>
      <c r="B183" s="255"/>
      <c r="C183" s="257" t="s">
        <v>293</v>
      </c>
      <c r="D183" s="268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18" x14ac:dyDescent="0.3">
      <c r="A184" s="253"/>
      <c r="B184" s="255"/>
      <c r="C184" s="257"/>
      <c r="D184" s="268"/>
      <c r="E184" s="42"/>
      <c r="F184" s="43"/>
      <c r="G184" s="43">
        <v>0</v>
      </c>
      <c r="H184" s="43"/>
      <c r="I184" s="43"/>
      <c r="J184" s="34">
        <f t="shared" si="51"/>
        <v>0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0</v>
      </c>
    </row>
    <row r="185" spans="1:18" ht="13.8" hidden="1" customHeight="1" x14ac:dyDescent="0.3">
      <c r="A185" s="253"/>
      <c r="B185" s="255"/>
      <c r="C185" s="257"/>
      <c r="D185" s="268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5"/>
        <v>0</v>
      </c>
      <c r="Q185" s="41">
        <f t="shared" si="53"/>
        <v>0</v>
      </c>
    </row>
    <row r="186" spans="1:18" ht="13.8" hidden="1" customHeight="1" x14ac:dyDescent="0.3">
      <c r="A186" s="253"/>
      <c r="B186" s="255"/>
      <c r="C186" s="257"/>
      <c r="D186" s="268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5"/>
        <v>0</v>
      </c>
      <c r="Q186" s="35">
        <f t="shared" si="53"/>
        <v>0</v>
      </c>
    </row>
    <row r="187" spans="1:18" ht="13.8" hidden="1" customHeight="1" x14ac:dyDescent="0.3">
      <c r="A187" s="253"/>
      <c r="B187" s="255"/>
      <c r="C187" s="257"/>
      <c r="D187" s="268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5"/>
        <v>0</v>
      </c>
      <c r="Q187" s="41">
        <f t="shared" si="53"/>
        <v>0</v>
      </c>
    </row>
    <row r="188" spans="1:18" ht="14.4" hidden="1" customHeight="1" thickBot="1" x14ac:dyDescent="0.35">
      <c r="A188" s="254"/>
      <c r="B188" s="256"/>
      <c r="C188" s="258"/>
      <c r="D188" s="260"/>
      <c r="E188" s="51"/>
      <c r="F188" s="45"/>
      <c r="G188" s="45"/>
      <c r="H188" s="45"/>
      <c r="I188" s="45"/>
      <c r="J188" s="24">
        <f t="shared" si="51"/>
        <v>0</v>
      </c>
      <c r="K188" s="56"/>
      <c r="L188" s="45"/>
      <c r="M188" s="24">
        <f t="shared" si="52"/>
        <v>0</v>
      </c>
      <c r="N188" s="56"/>
      <c r="O188" s="45"/>
      <c r="P188" s="24">
        <f t="shared" si="55"/>
        <v>0</v>
      </c>
      <c r="Q188" s="25">
        <f t="shared" si="53"/>
        <v>0</v>
      </c>
    </row>
    <row r="189" spans="1:18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8" ht="13.8" customHeight="1" x14ac:dyDescent="0.3">
      <c r="A190" s="261" t="s">
        <v>140</v>
      </c>
      <c r="B190" s="262"/>
      <c r="C190" s="265" t="s">
        <v>141</v>
      </c>
      <c r="D190" s="259"/>
      <c r="E190" s="16">
        <f t="shared" ref="E190:I191" si="57">E192+E194+E196+E198++E212+E214+E216+E226+E228</f>
        <v>89216</v>
      </c>
      <c r="F190" s="17">
        <f t="shared" si="57"/>
        <v>30619</v>
      </c>
      <c r="G190" s="17">
        <f t="shared" si="57"/>
        <v>255244</v>
      </c>
      <c r="H190" s="17">
        <f t="shared" si="57"/>
        <v>7571</v>
      </c>
      <c r="I190" s="17">
        <f t="shared" si="5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5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  <c r="R190" s="9">
        <v>924622</v>
      </c>
    </row>
    <row r="191" spans="1:18" ht="14.4" customHeight="1" thickBot="1" x14ac:dyDescent="0.35">
      <c r="A191" s="263"/>
      <c r="B191" s="264"/>
      <c r="C191" s="266"/>
      <c r="D191" s="260"/>
      <c r="E191" s="21">
        <f t="shared" si="57"/>
        <v>27240.940000000002</v>
      </c>
      <c r="F191" s="22">
        <f t="shared" si="57"/>
        <v>9358.15</v>
      </c>
      <c r="G191" s="22">
        <f t="shared" si="57"/>
        <v>83902.89</v>
      </c>
      <c r="H191" s="22">
        <f t="shared" si="57"/>
        <v>826.52</v>
      </c>
      <c r="I191" s="22">
        <f t="shared" si="57"/>
        <v>0</v>
      </c>
      <c r="J191" s="24">
        <f t="shared" ref="J191:J229" si="59">SUM(E191:I191)</f>
        <v>121328.50000000001</v>
      </c>
      <c r="K191" s="53">
        <f>K193+K195+K197+K199++K213+K215+K217+K227+K229</f>
        <v>231604.99</v>
      </c>
      <c r="L191" s="22">
        <f>L193+L195+L197+L199++L213+L215+L217+L227+L229</f>
        <v>0</v>
      </c>
      <c r="M191" s="24">
        <f t="shared" si="58"/>
        <v>231604.99</v>
      </c>
      <c r="N191" s="53">
        <f>N193+N195+N197+N199++N213+N215+N217+N227+N229</f>
        <v>0</v>
      </c>
      <c r="O191" s="22">
        <f>O193+O195+O197+O199++O213+O215+O217+O227+O229</f>
        <v>41389.949999999997</v>
      </c>
      <c r="P191" s="24">
        <f t="shared" ref="P191:P229" si="60">SUM(N191:O191)</f>
        <v>41389.949999999997</v>
      </c>
      <c r="Q191" s="25">
        <f t="shared" ref="Q191:Q229" si="61">P191+M191+J191</f>
        <v>394323.44</v>
      </c>
    </row>
    <row r="192" spans="1:18" x14ac:dyDescent="0.3">
      <c r="A192" s="269" t="s">
        <v>142</v>
      </c>
      <c r="B192" s="250"/>
      <c r="C192" s="252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68980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68980</v>
      </c>
    </row>
    <row r="193" spans="1:17" x14ac:dyDescent="0.3">
      <c r="A193" s="248"/>
      <c r="B193" s="255"/>
      <c r="C193" s="257"/>
      <c r="D193" s="36"/>
      <c r="E193" s="42">
        <v>9270.36</v>
      </c>
      <c r="F193" s="43">
        <v>3069.65</v>
      </c>
      <c r="G193" s="43">
        <v>2682.84</v>
      </c>
      <c r="H193" s="43">
        <v>0</v>
      </c>
      <c r="I193" s="43"/>
      <c r="J193" s="34">
        <f t="shared" si="59"/>
        <v>15022.85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15022.85</v>
      </c>
    </row>
    <row r="194" spans="1:17" x14ac:dyDescent="0.3">
      <c r="A194" s="253" t="s">
        <v>143</v>
      </c>
      <c r="B194" s="255"/>
      <c r="C194" s="257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59"/>
        <v>2150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2150</v>
      </c>
    </row>
    <row r="195" spans="1:17" x14ac:dyDescent="0.3">
      <c r="A195" s="253"/>
      <c r="B195" s="255"/>
      <c r="C195" s="257"/>
      <c r="D195" s="36"/>
      <c r="E195" s="42"/>
      <c r="F195" s="43"/>
      <c r="G195" s="43">
        <v>577.91999999999996</v>
      </c>
      <c r="H195" s="43"/>
      <c r="I195" s="43"/>
      <c r="J195" s="34">
        <f t="shared" si="59"/>
        <v>577.91999999999996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577.91999999999996</v>
      </c>
    </row>
    <row r="196" spans="1:17" x14ac:dyDescent="0.3">
      <c r="A196" s="253" t="s">
        <v>146</v>
      </c>
      <c r="B196" s="255"/>
      <c r="C196" s="257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59"/>
        <v>15500</v>
      </c>
      <c r="K196" s="44">
        <v>2000</v>
      </c>
      <c r="L196" s="38">
        <v>0</v>
      </c>
      <c r="M196" s="40">
        <f t="shared" si="58"/>
        <v>2000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17500</v>
      </c>
    </row>
    <row r="197" spans="1:17" x14ac:dyDescent="0.3">
      <c r="A197" s="253"/>
      <c r="B197" s="255"/>
      <c r="C197" s="257"/>
      <c r="D197" s="36"/>
      <c r="E197" s="42"/>
      <c r="F197" s="43"/>
      <c r="G197" s="43">
        <v>2295.0500000000002</v>
      </c>
      <c r="H197" s="43"/>
      <c r="I197" s="43"/>
      <c r="J197" s="34">
        <f t="shared" si="59"/>
        <v>2295.0500000000002</v>
      </c>
      <c r="K197" s="55">
        <v>0</v>
      </c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2295.0500000000002</v>
      </c>
    </row>
    <row r="198" spans="1:17" ht="13.8" customHeight="1" x14ac:dyDescent="0.3">
      <c r="A198" s="253" t="s">
        <v>148</v>
      </c>
      <c r="B198" s="255"/>
      <c r="C198" s="257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9760</v>
      </c>
      <c r="H198" s="38">
        <f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17" x14ac:dyDescent="0.3">
      <c r="A199" s="253"/>
      <c r="B199" s="255"/>
      <c r="C199" s="257"/>
      <c r="D199" s="36"/>
      <c r="E199" s="42">
        <f t="shared" si="62"/>
        <v>0</v>
      </c>
      <c r="F199" s="57">
        <f t="shared" si="62"/>
        <v>0</v>
      </c>
      <c r="G199" s="57">
        <f t="shared" si="62"/>
        <v>3047.79</v>
      </c>
      <c r="H199" s="57">
        <f t="shared" si="62"/>
        <v>529.55999999999995</v>
      </c>
      <c r="I199" s="57">
        <f t="shared" si="62"/>
        <v>0</v>
      </c>
      <c r="J199" s="34">
        <f t="shared" si="59"/>
        <v>3577.35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41389.949999999997</v>
      </c>
      <c r="P199" s="34">
        <f t="shared" si="60"/>
        <v>41389.949999999997</v>
      </c>
      <c r="Q199" s="35">
        <f t="shared" si="61"/>
        <v>44967.299999999996</v>
      </c>
    </row>
    <row r="200" spans="1:17" ht="13.8" customHeight="1" x14ac:dyDescent="0.3">
      <c r="A200" s="253"/>
      <c r="B200" s="255" t="s">
        <v>266</v>
      </c>
      <c r="C200" s="257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59"/>
        <v>1500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11500</v>
      </c>
    </row>
    <row r="201" spans="1:17" x14ac:dyDescent="0.3">
      <c r="A201" s="253"/>
      <c r="B201" s="255"/>
      <c r="C201" s="257"/>
      <c r="D201" s="36"/>
      <c r="E201" s="42"/>
      <c r="F201" s="43"/>
      <c r="G201" s="43">
        <v>492.23</v>
      </c>
      <c r="H201" s="43"/>
      <c r="I201" s="43"/>
      <c r="J201" s="34">
        <f t="shared" si="59"/>
        <v>492.23</v>
      </c>
      <c r="K201" s="55"/>
      <c r="L201" s="43"/>
      <c r="M201" s="34">
        <f t="shared" si="58"/>
        <v>0</v>
      </c>
      <c r="N201" s="55"/>
      <c r="O201" s="43">
        <v>0</v>
      </c>
      <c r="P201" s="34">
        <f t="shared" si="60"/>
        <v>0</v>
      </c>
      <c r="Q201" s="35">
        <f t="shared" si="61"/>
        <v>492.23</v>
      </c>
    </row>
    <row r="202" spans="1:17" ht="12.75" customHeight="1" x14ac:dyDescent="0.3">
      <c r="A202" s="253"/>
      <c r="B202" s="255" t="s">
        <v>266</v>
      </c>
      <c r="C202" s="257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59"/>
        <v>2300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13544</v>
      </c>
    </row>
    <row r="203" spans="1:17" x14ac:dyDescent="0.3">
      <c r="A203" s="253"/>
      <c r="B203" s="255"/>
      <c r="C203" s="257"/>
      <c r="D203" s="36"/>
      <c r="E203" s="42"/>
      <c r="F203" s="43"/>
      <c r="G203" s="43">
        <v>839.18</v>
      </c>
      <c r="H203" s="43"/>
      <c r="I203" s="43"/>
      <c r="J203" s="34">
        <f t="shared" si="59"/>
        <v>839.18</v>
      </c>
      <c r="K203" s="55"/>
      <c r="L203" s="43"/>
      <c r="M203" s="34">
        <f t="shared" si="58"/>
        <v>0</v>
      </c>
      <c r="N203" s="55"/>
      <c r="O203" s="43">
        <v>0</v>
      </c>
      <c r="P203" s="34">
        <f t="shared" si="60"/>
        <v>0</v>
      </c>
      <c r="Q203" s="35">
        <f t="shared" si="61"/>
        <v>839.18</v>
      </c>
    </row>
    <row r="204" spans="1:17" ht="12.75" customHeight="1" x14ac:dyDescent="0.3">
      <c r="A204" s="253"/>
      <c r="B204" s="255" t="s">
        <v>266</v>
      </c>
      <c r="C204" s="257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59"/>
        <v>1800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55176</v>
      </c>
    </row>
    <row r="205" spans="1:17" x14ac:dyDescent="0.3">
      <c r="A205" s="253"/>
      <c r="B205" s="255"/>
      <c r="C205" s="257"/>
      <c r="D205" s="36"/>
      <c r="E205" s="42"/>
      <c r="F205" s="43"/>
      <c r="G205" s="43">
        <v>399.99</v>
      </c>
      <c r="H205" s="43"/>
      <c r="I205" s="43"/>
      <c r="J205" s="34">
        <f t="shared" si="59"/>
        <v>399.99</v>
      </c>
      <c r="K205" s="55"/>
      <c r="L205" s="43"/>
      <c r="M205" s="34">
        <f t="shared" si="58"/>
        <v>0</v>
      </c>
      <c r="N205" s="55"/>
      <c r="O205" s="43">
        <v>22239.95</v>
      </c>
      <c r="P205" s="34">
        <f t="shared" si="60"/>
        <v>22239.95</v>
      </c>
      <c r="Q205" s="35">
        <f t="shared" si="61"/>
        <v>22639.940000000002</v>
      </c>
    </row>
    <row r="206" spans="1:17" ht="13.8" customHeight="1" x14ac:dyDescent="0.3">
      <c r="A206" s="253"/>
      <c r="B206" s="255" t="s">
        <v>266</v>
      </c>
      <c r="C206" s="257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59"/>
        <v>1300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17380</v>
      </c>
    </row>
    <row r="207" spans="1:17" x14ac:dyDescent="0.3">
      <c r="A207" s="253"/>
      <c r="B207" s="255"/>
      <c r="C207" s="257"/>
      <c r="D207" s="36"/>
      <c r="E207" s="42"/>
      <c r="F207" s="43"/>
      <c r="G207" s="43">
        <v>572.64</v>
      </c>
      <c r="H207" s="43"/>
      <c r="I207" s="43"/>
      <c r="J207" s="34">
        <f t="shared" si="59"/>
        <v>572.64</v>
      </c>
      <c r="K207" s="55"/>
      <c r="L207" s="43"/>
      <c r="M207" s="34">
        <f t="shared" si="58"/>
        <v>0</v>
      </c>
      <c r="N207" s="55"/>
      <c r="O207" s="43">
        <v>9190</v>
      </c>
      <c r="P207" s="34">
        <f t="shared" si="60"/>
        <v>9190</v>
      </c>
      <c r="Q207" s="35">
        <f t="shared" si="61"/>
        <v>9762.64</v>
      </c>
    </row>
    <row r="208" spans="1:17" ht="13.8" customHeight="1" x14ac:dyDescent="0.3">
      <c r="A208" s="253"/>
      <c r="B208" s="255" t="s">
        <v>266</v>
      </c>
      <c r="C208" s="257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3"/>
      <c r="B209" s="255"/>
      <c r="C209" s="257"/>
      <c r="D209" s="36"/>
      <c r="E209" s="42"/>
      <c r="F209" s="43"/>
      <c r="G209" s="43">
        <v>569.58000000000004</v>
      </c>
      <c r="H209" s="43"/>
      <c r="I209" s="43"/>
      <c r="J209" s="34">
        <f>SUM(E209:I209)</f>
        <v>569.58000000000004</v>
      </c>
      <c r="K209" s="55"/>
      <c r="L209" s="43"/>
      <c r="M209" s="34">
        <f>SUM(K209:L209)</f>
        <v>0</v>
      </c>
      <c r="N209" s="55"/>
      <c r="O209" s="43">
        <v>9960</v>
      </c>
      <c r="P209" s="34">
        <f>SUM(N209:O209)</f>
        <v>9960</v>
      </c>
      <c r="Q209" s="35">
        <f t="shared" si="61"/>
        <v>10529.58</v>
      </c>
    </row>
    <row r="210" spans="1:17" ht="13.8" customHeight="1" x14ac:dyDescent="0.3">
      <c r="A210" s="253"/>
      <c r="B210" s="255" t="s">
        <v>266</v>
      </c>
      <c r="C210" s="257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59"/>
        <v>7460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7460</v>
      </c>
    </row>
    <row r="211" spans="1:17" x14ac:dyDescent="0.3">
      <c r="A211" s="253"/>
      <c r="B211" s="255"/>
      <c r="C211" s="257"/>
      <c r="D211" s="36"/>
      <c r="E211" s="42"/>
      <c r="F211" s="43"/>
      <c r="G211" s="43">
        <v>174.17</v>
      </c>
      <c r="H211" s="43">
        <v>529.55999999999995</v>
      </c>
      <c r="I211" s="43"/>
      <c r="J211" s="34">
        <f t="shared" si="59"/>
        <v>703.7299999999999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703.7299999999999</v>
      </c>
    </row>
    <row r="212" spans="1:17" x14ac:dyDescent="0.3">
      <c r="A212" s="253" t="s">
        <v>150</v>
      </c>
      <c r="B212" s="255"/>
      <c r="C212" s="257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59"/>
        <v>115000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115000</v>
      </c>
    </row>
    <row r="213" spans="1:17" x14ac:dyDescent="0.3">
      <c r="A213" s="253"/>
      <c r="B213" s="255"/>
      <c r="C213" s="257"/>
      <c r="D213" s="36"/>
      <c r="E213" s="42"/>
      <c r="F213" s="43"/>
      <c r="G213" s="43">
        <v>21499.31</v>
      </c>
      <c r="H213" s="43"/>
      <c r="I213" s="43"/>
      <c r="J213" s="34">
        <f t="shared" si="59"/>
        <v>21499.31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21499.31</v>
      </c>
    </row>
    <row r="214" spans="1:17" ht="13.8" customHeight="1" x14ac:dyDescent="0.3">
      <c r="A214" s="253" t="s">
        <v>152</v>
      </c>
      <c r="B214" s="255"/>
      <c r="C214" s="257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59"/>
        <v>1500</v>
      </c>
      <c r="K214" s="44">
        <v>2500</v>
      </c>
      <c r="L214" s="38">
        <v>0</v>
      </c>
      <c r="M214" s="40">
        <f t="shared" si="58"/>
        <v>2500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4000</v>
      </c>
    </row>
    <row r="215" spans="1:17" x14ac:dyDescent="0.3">
      <c r="A215" s="253"/>
      <c r="B215" s="255"/>
      <c r="C215" s="257"/>
      <c r="D215" s="36"/>
      <c r="E215" s="42"/>
      <c r="F215" s="43"/>
      <c r="G215" s="43">
        <v>2253.2800000000002</v>
      </c>
      <c r="H215" s="43"/>
      <c r="I215" s="43"/>
      <c r="J215" s="34">
        <f t="shared" si="59"/>
        <v>2253.2800000000002</v>
      </c>
      <c r="K215" s="55">
        <v>0</v>
      </c>
      <c r="L215" s="43"/>
      <c r="M215" s="34">
        <f t="shared" si="58"/>
        <v>0</v>
      </c>
      <c r="N215" s="55"/>
      <c r="O215" s="43"/>
      <c r="P215" s="34">
        <f t="shared" si="60"/>
        <v>0</v>
      </c>
      <c r="Q215" s="35">
        <f t="shared" si="61"/>
        <v>2253.2800000000002</v>
      </c>
    </row>
    <row r="216" spans="1:17" x14ac:dyDescent="0.3">
      <c r="A216" s="253" t="s">
        <v>154</v>
      </c>
      <c r="B216" s="255"/>
      <c r="C216" s="257" t="s">
        <v>155</v>
      </c>
      <c r="D216" s="268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79500</v>
      </c>
      <c r="H216" s="38">
        <f>H218+H220+H222+H224</f>
        <v>0</v>
      </c>
      <c r="I216" s="38">
        <f>I218+I220+I222+I224</f>
        <v>0</v>
      </c>
      <c r="J216" s="29">
        <f t="shared" si="59"/>
        <v>79500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79500</v>
      </c>
    </row>
    <row r="217" spans="1:17" x14ac:dyDescent="0.3">
      <c r="A217" s="253"/>
      <c r="B217" s="255"/>
      <c r="C217" s="257"/>
      <c r="D217" s="268"/>
      <c r="E217" s="31">
        <f t="shared" si="63"/>
        <v>0</v>
      </c>
      <c r="F217" s="32">
        <f t="shared" si="63"/>
        <v>0</v>
      </c>
      <c r="G217" s="32">
        <f t="shared" si="63"/>
        <v>37806.369999999995</v>
      </c>
      <c r="H217" s="32">
        <f t="shared" si="63"/>
        <v>0</v>
      </c>
      <c r="I217" s="32">
        <f t="shared" si="63"/>
        <v>0</v>
      </c>
      <c r="J217" s="34">
        <f t="shared" si="59"/>
        <v>37806.369999999995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37806.369999999995</v>
      </c>
    </row>
    <row r="218" spans="1:17" x14ac:dyDescent="0.3">
      <c r="A218" s="253"/>
      <c r="B218" s="255" t="s">
        <v>156</v>
      </c>
      <c r="C218" s="257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55000</v>
      </c>
    </row>
    <row r="219" spans="1:17" x14ac:dyDescent="0.3">
      <c r="A219" s="253"/>
      <c r="B219" s="255"/>
      <c r="C219" s="257"/>
      <c r="D219" s="36"/>
      <c r="E219" s="42"/>
      <c r="F219" s="43"/>
      <c r="G219" s="43">
        <v>24851.05</v>
      </c>
      <c r="H219" s="43"/>
      <c r="I219" s="43"/>
      <c r="J219" s="34">
        <f t="shared" si="59"/>
        <v>24851.05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24851.05</v>
      </c>
    </row>
    <row r="220" spans="1:17" x14ac:dyDescent="0.3">
      <c r="A220" s="253"/>
      <c r="B220" s="255" t="s">
        <v>156</v>
      </c>
      <c r="C220" s="257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2500</v>
      </c>
    </row>
    <row r="221" spans="1:17" x14ac:dyDescent="0.3">
      <c r="A221" s="253"/>
      <c r="B221" s="255"/>
      <c r="C221" s="257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1188</v>
      </c>
    </row>
    <row r="222" spans="1:17" x14ac:dyDescent="0.3">
      <c r="A222" s="253"/>
      <c r="B222" s="255" t="s">
        <v>156</v>
      </c>
      <c r="C222" s="257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59"/>
        <v>12500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12500</v>
      </c>
    </row>
    <row r="223" spans="1:17" x14ac:dyDescent="0.3">
      <c r="A223" s="253"/>
      <c r="B223" s="255"/>
      <c r="C223" s="257"/>
      <c r="D223" s="36"/>
      <c r="E223" s="31"/>
      <c r="F223" s="43"/>
      <c r="G223" s="43">
        <v>8242.7900000000009</v>
      </c>
      <c r="H223" s="43"/>
      <c r="I223" s="43"/>
      <c r="J223" s="34">
        <f t="shared" si="59"/>
        <v>8242.7900000000009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8242.7900000000009</v>
      </c>
    </row>
    <row r="224" spans="1:17" ht="13.8" customHeight="1" x14ac:dyDescent="0.3">
      <c r="A224" s="253"/>
      <c r="B224" s="255" t="s">
        <v>156</v>
      </c>
      <c r="C224" s="257" t="s">
        <v>269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59"/>
        <v>9500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9500</v>
      </c>
    </row>
    <row r="225" spans="1:18" x14ac:dyDescent="0.3">
      <c r="A225" s="253"/>
      <c r="B225" s="255"/>
      <c r="C225" s="257"/>
      <c r="D225" s="36"/>
      <c r="E225" s="31"/>
      <c r="F225" s="43"/>
      <c r="G225" s="43">
        <v>3524.53</v>
      </c>
      <c r="H225" s="43"/>
      <c r="I225" s="43"/>
      <c r="J225" s="34">
        <f t="shared" si="59"/>
        <v>3524.53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3524.53</v>
      </c>
    </row>
    <row r="226" spans="1:18" x14ac:dyDescent="0.3">
      <c r="A226" s="253" t="s">
        <v>157</v>
      </c>
      <c r="B226" s="255"/>
      <c r="C226" s="257" t="s">
        <v>270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59"/>
        <v>81260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81260</v>
      </c>
    </row>
    <row r="227" spans="1:18" x14ac:dyDescent="0.3">
      <c r="A227" s="253"/>
      <c r="B227" s="255"/>
      <c r="C227" s="257"/>
      <c r="D227" s="36"/>
      <c r="E227" s="42">
        <v>17970.580000000002</v>
      </c>
      <c r="F227" s="43">
        <v>6288.5</v>
      </c>
      <c r="G227" s="43">
        <v>13389.33</v>
      </c>
      <c r="H227" s="43">
        <v>296.95999999999998</v>
      </c>
      <c r="I227" s="43"/>
      <c r="J227" s="34">
        <f t="shared" si="59"/>
        <v>37945.370000000003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37945.370000000003</v>
      </c>
    </row>
    <row r="228" spans="1:18" x14ac:dyDescent="0.3">
      <c r="A228" s="253" t="s">
        <v>158</v>
      </c>
      <c r="B228" s="255"/>
      <c r="C228" s="257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416892</v>
      </c>
      <c r="L228" s="38">
        <v>0</v>
      </c>
      <c r="M228" s="40">
        <f t="shared" si="64"/>
        <v>416892</v>
      </c>
      <c r="N228" s="44">
        <v>0</v>
      </c>
      <c r="O228" s="38">
        <v>0</v>
      </c>
      <c r="P228" s="40">
        <f t="shared" si="60"/>
        <v>0</v>
      </c>
      <c r="Q228" s="41">
        <f t="shared" si="61"/>
        <v>418892</v>
      </c>
    </row>
    <row r="229" spans="1:18" ht="14.4" thickBot="1" x14ac:dyDescent="0.35">
      <c r="A229" s="254"/>
      <c r="B229" s="256"/>
      <c r="C229" s="258"/>
      <c r="D229" s="50"/>
      <c r="E229" s="51"/>
      <c r="F229" s="45"/>
      <c r="G229" s="45">
        <v>351</v>
      </c>
      <c r="H229" s="45"/>
      <c r="I229" s="45"/>
      <c r="J229" s="24">
        <f t="shared" si="59"/>
        <v>351</v>
      </c>
      <c r="K229" s="56">
        <v>231604.99</v>
      </c>
      <c r="L229" s="45"/>
      <c r="M229" s="24">
        <f t="shared" si="64"/>
        <v>231604.99</v>
      </c>
      <c r="N229" s="56"/>
      <c r="O229" s="45"/>
      <c r="P229" s="24">
        <f t="shared" si="60"/>
        <v>0</v>
      </c>
      <c r="Q229" s="25">
        <f t="shared" si="61"/>
        <v>231955.99</v>
      </c>
    </row>
    <row r="230" spans="1:18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8" ht="13.8" customHeight="1" x14ac:dyDescent="0.3">
      <c r="A231" s="261" t="s">
        <v>160</v>
      </c>
      <c r="B231" s="262"/>
      <c r="C231" s="265" t="s">
        <v>161</v>
      </c>
      <c r="D231" s="259"/>
      <c r="E231" s="16">
        <f t="shared" ref="E231:H232" si="65">E233+E235+E237+E239+E241+E243+E245+E247+E249+E251+E253</f>
        <v>129422</v>
      </c>
      <c r="F231" s="17">
        <f t="shared" si="65"/>
        <v>46728</v>
      </c>
      <c r="G231" s="17">
        <f t="shared" si="65"/>
        <v>46417</v>
      </c>
      <c r="H231" s="17">
        <f>H233+H235+H237+H239+H241+H243+H245+H247+H249+H251+H253</f>
        <v>10888</v>
      </c>
      <c r="I231" s="17">
        <f>I233+I235+I237+I239+I241+I243+I245+I247+I249+I251+I253</f>
        <v>0</v>
      </c>
      <c r="J231" s="19">
        <f t="shared" ref="J231:J254" si="66">SUM(E231:I231)</f>
        <v>233455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233455</v>
      </c>
      <c r="R231" s="9">
        <v>233455</v>
      </c>
    </row>
    <row r="232" spans="1:18" ht="14.4" customHeight="1" thickBot="1" x14ac:dyDescent="0.35">
      <c r="A232" s="263"/>
      <c r="B232" s="264"/>
      <c r="C232" s="266"/>
      <c r="D232" s="260"/>
      <c r="E232" s="21">
        <f t="shared" si="65"/>
        <v>45800.82</v>
      </c>
      <c r="F232" s="22">
        <f t="shared" si="65"/>
        <v>16534.989999999998</v>
      </c>
      <c r="G232" s="22">
        <f t="shared" si="65"/>
        <v>17881.59</v>
      </c>
      <c r="H232" s="22">
        <f t="shared" si="65"/>
        <v>2277.54</v>
      </c>
      <c r="I232" s="22">
        <f>I234+I236+I238+I240+I242+I244+I246+I248+I250+I252+I254</f>
        <v>0</v>
      </c>
      <c r="J232" s="24">
        <f t="shared" si="66"/>
        <v>82494.939999999988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82494.939999999988</v>
      </c>
    </row>
    <row r="233" spans="1:18" ht="13.8" customHeight="1" x14ac:dyDescent="0.3">
      <c r="A233" s="248" t="s">
        <v>162</v>
      </c>
      <c r="B233" s="250"/>
      <c r="C233" s="293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8" x14ac:dyDescent="0.3">
      <c r="A234" s="253"/>
      <c r="B234" s="255"/>
      <c r="C234" s="294"/>
      <c r="D234" s="36"/>
      <c r="E234" s="42"/>
      <c r="F234" s="43"/>
      <c r="G234" s="43"/>
      <c r="H234" s="43">
        <v>60</v>
      </c>
      <c r="I234" s="43"/>
      <c r="J234" s="34">
        <f t="shared" si="66"/>
        <v>60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60</v>
      </c>
    </row>
    <row r="235" spans="1:18" ht="13.8" customHeight="1" x14ac:dyDescent="0.3">
      <c r="A235" s="253" t="s">
        <v>165</v>
      </c>
      <c r="B235" s="255"/>
      <c r="C235" s="257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8" x14ac:dyDescent="0.3">
      <c r="A236" s="253"/>
      <c r="B236" s="255"/>
      <c r="C236" s="257"/>
      <c r="D236" s="36"/>
      <c r="E236" s="42"/>
      <c r="F236" s="43"/>
      <c r="G236" s="43"/>
      <c r="H236" s="43">
        <v>900</v>
      </c>
      <c r="I236" s="43"/>
      <c r="J236" s="34">
        <f t="shared" si="66"/>
        <v>900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900</v>
      </c>
    </row>
    <row r="237" spans="1:18" x14ac:dyDescent="0.3">
      <c r="A237" s="253" t="s">
        <v>168</v>
      </c>
      <c r="B237" s="255"/>
      <c r="C237" s="257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8" x14ac:dyDescent="0.3">
      <c r="A238" s="253"/>
      <c r="B238" s="255"/>
      <c r="C238" s="257"/>
      <c r="D238" s="36"/>
      <c r="E238" s="42"/>
      <c r="F238" s="43"/>
      <c r="G238" s="43">
        <v>0</v>
      </c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8" ht="13.8" customHeight="1" x14ac:dyDescent="0.3">
      <c r="A239" s="253" t="s">
        <v>170</v>
      </c>
      <c r="B239" s="255"/>
      <c r="C239" s="257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6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29234</v>
      </c>
    </row>
    <row r="240" spans="1:18" x14ac:dyDescent="0.3">
      <c r="A240" s="253"/>
      <c r="B240" s="255"/>
      <c r="C240" s="257"/>
      <c r="D240" s="36"/>
      <c r="E240" s="42">
        <v>7572.88</v>
      </c>
      <c r="F240" s="43">
        <v>2652.49</v>
      </c>
      <c r="G240" s="43">
        <v>505.22</v>
      </c>
      <c r="H240" s="43">
        <v>135.44</v>
      </c>
      <c r="I240" s="43"/>
      <c r="J240" s="34">
        <f t="shared" si="66"/>
        <v>10866.029999999999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10866.029999999999</v>
      </c>
    </row>
    <row r="241" spans="1:18" ht="13.8" customHeight="1" x14ac:dyDescent="0.3">
      <c r="A241" s="253" t="s">
        <v>170</v>
      </c>
      <c r="B241" s="255"/>
      <c r="C241" s="257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6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170006</v>
      </c>
    </row>
    <row r="242" spans="1:18" x14ac:dyDescent="0.3">
      <c r="A242" s="253"/>
      <c r="B242" s="255"/>
      <c r="C242" s="257"/>
      <c r="D242" s="36"/>
      <c r="E242" s="42">
        <v>38227.94</v>
      </c>
      <c r="F242" s="43">
        <v>13882.5</v>
      </c>
      <c r="G242" s="43">
        <v>8804.84</v>
      </c>
      <c r="H242" s="43">
        <v>131.34</v>
      </c>
      <c r="I242" s="43"/>
      <c r="J242" s="34">
        <f t="shared" si="66"/>
        <v>61046.619999999995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61046.619999999995</v>
      </c>
    </row>
    <row r="243" spans="1:18" ht="13.8" customHeight="1" x14ac:dyDescent="0.3">
      <c r="A243" s="253" t="s">
        <v>174</v>
      </c>
      <c r="B243" s="255"/>
      <c r="C243" s="257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6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13000</v>
      </c>
    </row>
    <row r="244" spans="1:18" x14ac:dyDescent="0.3">
      <c r="A244" s="253"/>
      <c r="B244" s="255"/>
      <c r="C244" s="257"/>
      <c r="D244" s="36"/>
      <c r="E244" s="42"/>
      <c r="F244" s="43"/>
      <c r="G244" s="43">
        <v>6203.34</v>
      </c>
      <c r="H244" s="43"/>
      <c r="I244" s="43"/>
      <c r="J244" s="34">
        <f t="shared" si="66"/>
        <v>6203.34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6203.34</v>
      </c>
    </row>
    <row r="245" spans="1:18" x14ac:dyDescent="0.3">
      <c r="A245" s="253" t="s">
        <v>176</v>
      </c>
      <c r="B245" s="255"/>
      <c r="C245" s="257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8" x14ac:dyDescent="0.3">
      <c r="A246" s="253"/>
      <c r="B246" s="255"/>
      <c r="C246" s="257"/>
      <c r="D246" s="36"/>
      <c r="E246" s="42"/>
      <c r="F246" s="43"/>
      <c r="G246" s="43">
        <v>2368.19</v>
      </c>
      <c r="H246" s="43"/>
      <c r="I246" s="43"/>
      <c r="J246" s="34">
        <f t="shared" si="66"/>
        <v>2368.19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2368.19</v>
      </c>
    </row>
    <row r="247" spans="1:18" ht="13.8" customHeight="1" x14ac:dyDescent="0.3">
      <c r="A247" s="253" t="s">
        <v>179</v>
      </c>
      <c r="B247" s="255"/>
      <c r="C247" s="257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8" x14ac:dyDescent="0.3">
      <c r="A248" s="253"/>
      <c r="B248" s="255"/>
      <c r="C248" s="257"/>
      <c r="D248" s="36"/>
      <c r="E248" s="42"/>
      <c r="F248" s="43"/>
      <c r="G248" s="43"/>
      <c r="H248" s="43">
        <v>188.16</v>
      </c>
      <c r="I248" s="43"/>
      <c r="J248" s="34">
        <f t="shared" si="66"/>
        <v>188.16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188.16</v>
      </c>
    </row>
    <row r="249" spans="1:18" ht="13.8" customHeight="1" x14ac:dyDescent="0.3">
      <c r="A249" s="253" t="s">
        <v>181</v>
      </c>
      <c r="B249" s="255"/>
      <c r="C249" s="257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8" x14ac:dyDescent="0.3">
      <c r="A250" s="253"/>
      <c r="B250" s="255"/>
      <c r="C250" s="257"/>
      <c r="D250" s="36"/>
      <c r="E250" s="42"/>
      <c r="F250" s="43"/>
      <c r="G250" s="43"/>
      <c r="H250" s="43">
        <v>32.6</v>
      </c>
      <c r="I250" s="43"/>
      <c r="J250" s="34">
        <f t="shared" si="66"/>
        <v>32.6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32.6</v>
      </c>
    </row>
    <row r="251" spans="1:18" x14ac:dyDescent="0.3">
      <c r="A251" s="253" t="s">
        <v>183</v>
      </c>
      <c r="B251" s="255"/>
      <c r="C251" s="257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6640</v>
      </c>
    </row>
    <row r="252" spans="1:18" x14ac:dyDescent="0.3">
      <c r="A252" s="253"/>
      <c r="B252" s="255"/>
      <c r="C252" s="257"/>
      <c r="D252" s="36"/>
      <c r="E252" s="42"/>
      <c r="F252" s="43"/>
      <c r="G252" s="43"/>
      <c r="H252" s="43">
        <v>830</v>
      </c>
      <c r="I252" s="43"/>
      <c r="J252" s="34">
        <f>SUM(E252:I252)</f>
        <v>830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830</v>
      </c>
    </row>
    <row r="253" spans="1:18" x14ac:dyDescent="0.3">
      <c r="A253" s="253" t="s">
        <v>307</v>
      </c>
      <c r="B253" s="255"/>
      <c r="C253" s="257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6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3000</v>
      </c>
    </row>
    <row r="254" spans="1:18" ht="14.4" thickBot="1" x14ac:dyDescent="0.35">
      <c r="A254" s="254"/>
      <c r="B254" s="256"/>
      <c r="C254" s="258"/>
      <c r="D254" s="50"/>
      <c r="E254" s="51"/>
      <c r="F254" s="45"/>
      <c r="G254" s="45">
        <v>0</v>
      </c>
      <c r="H254" s="45"/>
      <c r="I254" s="45"/>
      <c r="J254" s="24">
        <f t="shared" si="66"/>
        <v>0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0</v>
      </c>
    </row>
    <row r="255" spans="1:18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8" ht="13.8" customHeight="1" x14ac:dyDescent="0.3">
      <c r="A256" s="261" t="s">
        <v>186</v>
      </c>
      <c r="B256" s="262"/>
      <c r="C256" s="265" t="s">
        <v>187</v>
      </c>
      <c r="D256" s="259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62125</v>
      </c>
      <c r="H256" s="17">
        <f t="shared" si="71"/>
        <v>0</v>
      </c>
      <c r="I256" s="17">
        <f>I258+I260+I262+I264+I266+I268+I270+I272+I274</f>
        <v>13561</v>
      </c>
      <c r="J256" s="19">
        <f>SUM(E256:I256)</f>
        <v>75686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172070</v>
      </c>
      <c r="R256" s="9">
        <v>172070</v>
      </c>
    </row>
    <row r="257" spans="1:17" ht="14.4" customHeight="1" thickBot="1" x14ac:dyDescent="0.35">
      <c r="A257" s="263"/>
      <c r="B257" s="264"/>
      <c r="C257" s="266"/>
      <c r="D257" s="260"/>
      <c r="E257" s="21">
        <f t="shared" si="71"/>
        <v>0</v>
      </c>
      <c r="F257" s="22">
        <f t="shared" si="71"/>
        <v>0</v>
      </c>
      <c r="G257" s="22">
        <f t="shared" si="71"/>
        <v>24742.66</v>
      </c>
      <c r="H257" s="22">
        <f t="shared" si="71"/>
        <v>0</v>
      </c>
      <c r="I257" s="22">
        <f t="shared" si="71"/>
        <v>5511.51</v>
      </c>
      <c r="J257" s="24">
        <f t="shared" ref="J257:J275" si="72">SUM(E257:I257)</f>
        <v>30254.17</v>
      </c>
      <c r="K257" s="53">
        <f>K259+K261+K263+K265+K267+K269+K271+K273+K275</f>
        <v>498.96</v>
      </c>
      <c r="L257" s="22">
        <f>L259+L261+L263+L265+L267+L269+L271+L273+L275</f>
        <v>0</v>
      </c>
      <c r="M257" s="24">
        <f t="shared" ref="M257:M273" si="73">SUM(K257:L257)</f>
        <v>498.96</v>
      </c>
      <c r="N257" s="53">
        <f>N259+N261+N263+N265+N267+N269+N271+N273+N275</f>
        <v>0</v>
      </c>
      <c r="O257" s="22">
        <f>O259+O261+O263+O265+O267+O269+O271+O273+O275</f>
        <v>31820.28</v>
      </c>
      <c r="P257" s="24">
        <f t="shared" ref="P257:P275" si="74">SUM(N257:O257)</f>
        <v>31820.28</v>
      </c>
      <c r="Q257" s="25">
        <f t="shared" ref="Q257:Q275" si="75">P257+M257+J257</f>
        <v>62573.409999999996</v>
      </c>
    </row>
    <row r="258" spans="1:17" ht="13.8" hidden="1" customHeight="1" x14ac:dyDescent="0.3">
      <c r="A258" s="248" t="s">
        <v>188</v>
      </c>
      <c r="B258" s="250"/>
      <c r="C258" s="252" t="s">
        <v>189</v>
      </c>
      <c r="D258" s="26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t="13.8" hidden="1" customHeight="1" x14ac:dyDescent="0.3">
      <c r="A259" s="253"/>
      <c r="B259" s="255"/>
      <c r="C259" s="257"/>
      <c r="D259" s="268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3" t="s">
        <v>190</v>
      </c>
      <c r="B260" s="255"/>
      <c r="C260" s="257" t="s">
        <v>191</v>
      </c>
      <c r="D260" s="36" t="s">
        <v>26</v>
      </c>
      <c r="E260" s="37">
        <v>0</v>
      </c>
      <c r="F260" s="38">
        <v>0</v>
      </c>
      <c r="G260" s="38">
        <v>61925</v>
      </c>
      <c r="H260" s="38">
        <v>0</v>
      </c>
      <c r="I260" s="38">
        <v>0</v>
      </c>
      <c r="J260" s="29">
        <f t="shared" si="72"/>
        <v>61925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61925</v>
      </c>
    </row>
    <row r="261" spans="1:17" x14ac:dyDescent="0.3">
      <c r="A261" s="253"/>
      <c r="B261" s="255"/>
      <c r="C261" s="257"/>
      <c r="D261" s="36"/>
      <c r="E261" s="42"/>
      <c r="F261" s="43"/>
      <c r="G261" s="43">
        <v>24742.66</v>
      </c>
      <c r="H261" s="43"/>
      <c r="I261" s="43"/>
      <c r="J261" s="34">
        <f t="shared" si="72"/>
        <v>24742.66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24742.66</v>
      </c>
    </row>
    <row r="262" spans="1:17" ht="13.8" customHeight="1" x14ac:dyDescent="0.3">
      <c r="A262" s="253" t="s">
        <v>192</v>
      </c>
      <c r="B262" s="255"/>
      <c r="C262" s="257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2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4"/>
        <v>35384</v>
      </c>
      <c r="Q262" s="41">
        <f t="shared" si="75"/>
        <v>36249</v>
      </c>
    </row>
    <row r="263" spans="1:17" x14ac:dyDescent="0.3">
      <c r="A263" s="253"/>
      <c r="B263" s="255"/>
      <c r="C263" s="257"/>
      <c r="D263" s="36"/>
      <c r="E263" s="42"/>
      <c r="F263" s="43"/>
      <c r="G263" s="43"/>
      <c r="H263" s="43"/>
      <c r="I263" s="43">
        <v>291.08999999999997</v>
      </c>
      <c r="J263" s="34">
        <f t="shared" si="72"/>
        <v>291.08999999999997</v>
      </c>
      <c r="K263" s="55"/>
      <c r="L263" s="43"/>
      <c r="M263" s="34">
        <f t="shared" si="73"/>
        <v>0</v>
      </c>
      <c r="N263" s="55"/>
      <c r="O263" s="43">
        <v>11750.65</v>
      </c>
      <c r="P263" s="34">
        <f t="shared" si="74"/>
        <v>11750.65</v>
      </c>
      <c r="Q263" s="35">
        <f t="shared" si="75"/>
        <v>12041.74</v>
      </c>
    </row>
    <row r="264" spans="1:17" ht="13.8" customHeight="1" x14ac:dyDescent="0.3">
      <c r="A264" s="253" t="s">
        <v>192</v>
      </c>
      <c r="B264" s="255"/>
      <c r="C264" s="257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5000</v>
      </c>
    </row>
    <row r="265" spans="1:17" x14ac:dyDescent="0.3">
      <c r="A265" s="253"/>
      <c r="B265" s="255"/>
      <c r="C265" s="257"/>
      <c r="D265" s="36"/>
      <c r="E265" s="42"/>
      <c r="F265" s="43"/>
      <c r="G265" s="43"/>
      <c r="H265" s="43"/>
      <c r="I265" s="43"/>
      <c r="J265" s="34">
        <f t="shared" si="72"/>
        <v>0</v>
      </c>
      <c r="K265" s="55">
        <v>498.96</v>
      </c>
      <c r="L265" s="43"/>
      <c r="M265" s="34">
        <f t="shared" si="73"/>
        <v>498.96</v>
      </c>
      <c r="N265" s="55"/>
      <c r="O265" s="43"/>
      <c r="P265" s="34">
        <f t="shared" si="74"/>
        <v>0</v>
      </c>
      <c r="Q265" s="35">
        <f t="shared" si="75"/>
        <v>498.96</v>
      </c>
    </row>
    <row r="266" spans="1:17" x14ac:dyDescent="0.3">
      <c r="A266" s="253" t="s">
        <v>193</v>
      </c>
      <c r="B266" s="255"/>
      <c r="C266" s="257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3"/>
      <c r="B267" s="255"/>
      <c r="C267" s="257"/>
      <c r="D267" s="36"/>
      <c r="E267" s="42"/>
      <c r="F267" s="43"/>
      <c r="G267" s="43">
        <v>0</v>
      </c>
      <c r="H267" s="43"/>
      <c r="I267" s="43"/>
      <c r="J267" s="34">
        <f t="shared" si="72"/>
        <v>0</v>
      </c>
      <c r="K267" s="55">
        <v>0</v>
      </c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ht="13.8" customHeight="1" x14ac:dyDescent="0.3">
      <c r="A268" s="253" t="s">
        <v>195</v>
      </c>
      <c r="B268" s="255"/>
      <c r="C268" s="257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2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4"/>
        <v>15085</v>
      </c>
      <c r="Q268" s="41">
        <f t="shared" si="75"/>
        <v>18596</v>
      </c>
    </row>
    <row r="269" spans="1:17" x14ac:dyDescent="0.3">
      <c r="A269" s="253"/>
      <c r="B269" s="255"/>
      <c r="C269" s="257"/>
      <c r="D269" s="36"/>
      <c r="E269" s="42"/>
      <c r="F269" s="43"/>
      <c r="G269" s="43"/>
      <c r="H269" s="43"/>
      <c r="I269" s="43">
        <v>1445.49</v>
      </c>
      <c r="J269" s="34">
        <f t="shared" si="72"/>
        <v>1445.49</v>
      </c>
      <c r="K269" s="55"/>
      <c r="L269" s="43"/>
      <c r="M269" s="34">
        <f t="shared" si="73"/>
        <v>0</v>
      </c>
      <c r="N269" s="55"/>
      <c r="O269" s="43">
        <v>6302.96</v>
      </c>
      <c r="P269" s="34">
        <f t="shared" si="74"/>
        <v>6302.96</v>
      </c>
      <c r="Q269" s="35">
        <f t="shared" si="75"/>
        <v>7748.45</v>
      </c>
    </row>
    <row r="270" spans="1:17" x14ac:dyDescent="0.3">
      <c r="A270" s="253" t="s">
        <v>195</v>
      </c>
      <c r="B270" s="255"/>
      <c r="C270" s="251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2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4"/>
        <v>16495</v>
      </c>
      <c r="Q270" s="41">
        <f t="shared" si="75"/>
        <v>20783</v>
      </c>
    </row>
    <row r="271" spans="1:17" x14ac:dyDescent="0.3">
      <c r="A271" s="253"/>
      <c r="B271" s="255"/>
      <c r="C271" s="252"/>
      <c r="D271" s="36"/>
      <c r="E271" s="42"/>
      <c r="F271" s="43"/>
      <c r="G271" s="43"/>
      <c r="H271" s="43"/>
      <c r="I271" s="43">
        <v>1761.83</v>
      </c>
      <c r="J271" s="34">
        <f t="shared" si="72"/>
        <v>1761.83</v>
      </c>
      <c r="K271" s="55"/>
      <c r="L271" s="43"/>
      <c r="M271" s="34">
        <f t="shared" si="73"/>
        <v>0</v>
      </c>
      <c r="N271" s="55"/>
      <c r="O271" s="43">
        <v>6897.67</v>
      </c>
      <c r="P271" s="34">
        <f t="shared" si="74"/>
        <v>6897.67</v>
      </c>
      <c r="Q271" s="35">
        <f t="shared" si="75"/>
        <v>8659.5</v>
      </c>
    </row>
    <row r="272" spans="1:17" ht="12.75" customHeight="1" x14ac:dyDescent="0.3">
      <c r="A272" s="253" t="s">
        <v>195</v>
      </c>
      <c r="B272" s="255"/>
      <c r="C272" s="251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2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4"/>
        <v>16420</v>
      </c>
      <c r="Q272" s="41">
        <f t="shared" si="75"/>
        <v>21317</v>
      </c>
    </row>
    <row r="273" spans="1:18" x14ac:dyDescent="0.3">
      <c r="A273" s="253"/>
      <c r="B273" s="255"/>
      <c r="C273" s="252"/>
      <c r="D273" s="36"/>
      <c r="E273" s="42"/>
      <c r="F273" s="43"/>
      <c r="G273" s="43"/>
      <c r="H273" s="43"/>
      <c r="I273" s="43">
        <v>2013.1</v>
      </c>
      <c r="J273" s="34">
        <f>SUM(E273:I273)</f>
        <v>2013.1</v>
      </c>
      <c r="K273" s="55"/>
      <c r="L273" s="43"/>
      <c r="M273" s="34">
        <f t="shared" si="73"/>
        <v>0</v>
      </c>
      <c r="N273" s="55"/>
      <c r="O273" s="43">
        <v>6869</v>
      </c>
      <c r="P273" s="34">
        <f t="shared" si="74"/>
        <v>6869</v>
      </c>
      <c r="Q273" s="35">
        <f t="shared" si="75"/>
        <v>8882.1</v>
      </c>
    </row>
    <row r="274" spans="1:18" ht="13.8" hidden="1" customHeight="1" x14ac:dyDescent="0.3">
      <c r="A274" s="253" t="s">
        <v>195</v>
      </c>
      <c r="B274" s="255"/>
      <c r="C274" s="257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8" ht="14.4" hidden="1" customHeight="1" thickBot="1" x14ac:dyDescent="0.35">
      <c r="A275" s="254"/>
      <c r="B275" s="256"/>
      <c r="C275" s="258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8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8" ht="13.8" customHeight="1" x14ac:dyDescent="0.3">
      <c r="A277" s="261" t="s">
        <v>200</v>
      </c>
      <c r="B277" s="262"/>
      <c r="C277" s="265" t="s">
        <v>201</v>
      </c>
      <c r="D277" s="259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  <c r="R277" s="9">
        <v>601611</v>
      </c>
    </row>
    <row r="278" spans="1:18" ht="14.4" customHeight="1" thickBot="1" x14ac:dyDescent="0.35">
      <c r="A278" s="263"/>
      <c r="B278" s="264"/>
      <c r="C278" s="266"/>
      <c r="D278" s="260"/>
      <c r="E278" s="21">
        <f>E280+E282+E284+E286+E304+E306+E308+E330+E332+E334</f>
        <v>136500.56</v>
      </c>
      <c r="F278" s="22">
        <f>F280+F282+F284+F286+F304+F306+F308+F330+F332+F334</f>
        <v>49489.43</v>
      </c>
      <c r="G278" s="22">
        <f>G280+G282+G284+G286+G304+G306+G308+G332+G334</f>
        <v>49154</v>
      </c>
      <c r="H278" s="22">
        <f>H280+H282+H284+H286+H304+H306+H308+H336+H332+H334</f>
        <v>7987.38</v>
      </c>
      <c r="I278" s="22">
        <f>I280+I282+I284+I286+I304+I306+I308+I330+I332+I334</f>
        <v>0</v>
      </c>
      <c r="J278" s="24">
        <f>SUM(E278:I278)</f>
        <v>243131.37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243131.37</v>
      </c>
    </row>
    <row r="279" spans="1:18" ht="13.8" customHeight="1" x14ac:dyDescent="0.3">
      <c r="A279" s="248" t="s">
        <v>202</v>
      </c>
      <c r="B279" s="250"/>
      <c r="C279" s="252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488271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4" si="78">SUM(N279:O279)</f>
        <v>0</v>
      </c>
      <c r="Q279" s="64">
        <f t="shared" ref="Q279:Q334" si="79">P279+M279+J279</f>
        <v>488271</v>
      </c>
    </row>
    <row r="280" spans="1:18" x14ac:dyDescent="0.3">
      <c r="A280" s="253"/>
      <c r="B280" s="255"/>
      <c r="C280" s="257"/>
      <c r="D280" s="36"/>
      <c r="E280" s="42">
        <v>136500.56</v>
      </c>
      <c r="F280" s="43">
        <v>49489.43</v>
      </c>
      <c r="G280" s="43"/>
      <c r="H280" s="43"/>
      <c r="I280" s="43"/>
      <c r="J280" s="34">
        <f t="shared" si="76"/>
        <v>185989.99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185989.99</v>
      </c>
    </row>
    <row r="281" spans="1:18" ht="13.8" customHeight="1" x14ac:dyDescent="0.3">
      <c r="A281" s="253" t="s">
        <v>202</v>
      </c>
      <c r="B281" s="255"/>
      <c r="C281" s="257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8" x14ac:dyDescent="0.3">
      <c r="A282" s="253"/>
      <c r="B282" s="255"/>
      <c r="C282" s="257"/>
      <c r="D282" s="36"/>
      <c r="E282" s="42"/>
      <c r="F282" s="43"/>
      <c r="G282" s="43">
        <v>1161.6400000000001</v>
      </c>
      <c r="H282" s="43"/>
      <c r="I282" s="43"/>
      <c r="J282" s="34">
        <f t="shared" si="76"/>
        <v>1161.6400000000001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1161.6400000000001</v>
      </c>
    </row>
    <row r="283" spans="1:18" ht="13.8" customHeight="1" x14ac:dyDescent="0.3">
      <c r="A283" s="253" t="s">
        <v>202</v>
      </c>
      <c r="B283" s="255"/>
      <c r="C283" s="257" t="s">
        <v>205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76"/>
        <v>12000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12000</v>
      </c>
    </row>
    <row r="284" spans="1:18" x14ac:dyDescent="0.3">
      <c r="A284" s="253"/>
      <c r="B284" s="255"/>
      <c r="C284" s="257"/>
      <c r="D284" s="36"/>
      <c r="E284" s="42"/>
      <c r="F284" s="43"/>
      <c r="G284" s="43">
        <v>6432.6</v>
      </c>
      <c r="H284" s="43"/>
      <c r="I284" s="43"/>
      <c r="J284" s="34">
        <f t="shared" si="76"/>
        <v>6432.6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6432.6</v>
      </c>
    </row>
    <row r="285" spans="1:18" x14ac:dyDescent="0.3">
      <c r="A285" s="253" t="s">
        <v>202</v>
      </c>
      <c r="B285" s="255"/>
      <c r="C285" s="257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17850</v>
      </c>
      <c r="H285" s="38">
        <f t="shared" si="80"/>
        <v>0</v>
      </c>
      <c r="I285" s="38">
        <f t="shared" si="80"/>
        <v>0</v>
      </c>
      <c r="J285" s="40">
        <f t="shared" si="76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17850</v>
      </c>
    </row>
    <row r="286" spans="1:18" x14ac:dyDescent="0.3">
      <c r="A286" s="253"/>
      <c r="B286" s="255"/>
      <c r="C286" s="257"/>
      <c r="D286" s="36"/>
      <c r="E286" s="31">
        <f t="shared" si="80"/>
        <v>0</v>
      </c>
      <c r="F286" s="32">
        <f t="shared" si="80"/>
        <v>0</v>
      </c>
      <c r="G286" s="32">
        <f t="shared" si="80"/>
        <v>4324.71</v>
      </c>
      <c r="H286" s="32">
        <f t="shared" si="80"/>
        <v>0</v>
      </c>
      <c r="I286" s="32">
        <f t="shared" si="80"/>
        <v>0</v>
      </c>
      <c r="J286" s="34">
        <f t="shared" si="76"/>
        <v>4324.71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4324.71</v>
      </c>
    </row>
    <row r="287" spans="1:18" x14ac:dyDescent="0.3">
      <c r="A287" s="253"/>
      <c r="B287" s="255" t="s">
        <v>207</v>
      </c>
      <c r="C287" s="257" t="s">
        <v>208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8" x14ac:dyDescent="0.3">
      <c r="A288" s="253"/>
      <c r="B288" s="255"/>
      <c r="C288" s="257"/>
      <c r="D288" s="36"/>
      <c r="E288" s="42"/>
      <c r="F288" s="43"/>
      <c r="G288" s="43">
        <v>1496</v>
      </c>
      <c r="H288" s="43"/>
      <c r="I288" s="43"/>
      <c r="J288" s="34">
        <f t="shared" si="76"/>
        <v>1496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1496</v>
      </c>
    </row>
    <row r="289" spans="1:17" x14ac:dyDescent="0.3">
      <c r="A289" s="253"/>
      <c r="B289" s="255" t="s">
        <v>209</v>
      </c>
      <c r="C289" s="257" t="s">
        <v>210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3"/>
      <c r="B290" s="255"/>
      <c r="C290" s="257"/>
      <c r="D290" s="36"/>
      <c r="E290" s="42"/>
      <c r="F290" s="43"/>
      <c r="G290" s="43">
        <v>7.97</v>
      </c>
      <c r="H290" s="43"/>
      <c r="I290" s="43"/>
      <c r="J290" s="34">
        <f t="shared" si="76"/>
        <v>7.97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7.97</v>
      </c>
    </row>
    <row r="291" spans="1:17" ht="13.8" customHeight="1" x14ac:dyDescent="0.3">
      <c r="A291" s="253"/>
      <c r="B291" s="255" t="s">
        <v>211</v>
      </c>
      <c r="C291" s="257" t="s">
        <v>212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3"/>
      <c r="B292" s="255"/>
      <c r="C292" s="257"/>
      <c r="D292" s="36"/>
      <c r="E292" s="42"/>
      <c r="F292" s="43"/>
      <c r="G292" s="43">
        <v>0</v>
      </c>
      <c r="H292" s="43"/>
      <c r="I292" s="43"/>
      <c r="J292" s="34">
        <f t="shared" si="76"/>
        <v>0</v>
      </c>
      <c r="K292" s="55"/>
      <c r="L292" s="43"/>
      <c r="M292" s="34">
        <f t="shared" ref="M292:M334" si="81">SUM(K292:L292)</f>
        <v>0</v>
      </c>
      <c r="N292" s="55"/>
      <c r="O292" s="43"/>
      <c r="P292" s="33">
        <f t="shared" si="78"/>
        <v>0</v>
      </c>
      <c r="Q292" s="65">
        <f t="shared" si="79"/>
        <v>0</v>
      </c>
    </row>
    <row r="293" spans="1:17" x14ac:dyDescent="0.3">
      <c r="A293" s="253"/>
      <c r="B293" s="255" t="s">
        <v>213</v>
      </c>
      <c r="C293" s="257" t="s">
        <v>214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76"/>
        <v>500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500</v>
      </c>
    </row>
    <row r="294" spans="1:17" x14ac:dyDescent="0.3">
      <c r="A294" s="253"/>
      <c r="B294" s="255"/>
      <c r="C294" s="257"/>
      <c r="D294" s="36"/>
      <c r="E294" s="42"/>
      <c r="F294" s="43"/>
      <c r="G294" s="43">
        <v>289</v>
      </c>
      <c r="H294" s="43"/>
      <c r="I294" s="43"/>
      <c r="J294" s="34">
        <f t="shared" si="76"/>
        <v>289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289</v>
      </c>
    </row>
    <row r="295" spans="1:17" x14ac:dyDescent="0.3">
      <c r="A295" s="253"/>
      <c r="B295" s="255" t="s">
        <v>215</v>
      </c>
      <c r="C295" s="257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3"/>
      <c r="B296" s="255"/>
      <c r="C296" s="257"/>
      <c r="D296" s="36"/>
      <c r="E296" s="42"/>
      <c r="F296" s="43"/>
      <c r="G296" s="43">
        <v>2276.39</v>
      </c>
      <c r="H296" s="43"/>
      <c r="I296" s="43"/>
      <c r="J296" s="34">
        <f t="shared" si="76"/>
        <v>2276.39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2276.39</v>
      </c>
    </row>
    <row r="297" spans="1:17" ht="13.8" customHeight="1" x14ac:dyDescent="0.3">
      <c r="A297" s="253"/>
      <c r="B297" s="255" t="s">
        <v>217</v>
      </c>
      <c r="C297" s="257" t="s">
        <v>218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76"/>
        <v>800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800</v>
      </c>
    </row>
    <row r="298" spans="1:17" x14ac:dyDescent="0.3">
      <c r="A298" s="253"/>
      <c r="B298" s="255"/>
      <c r="C298" s="257"/>
      <c r="D298" s="36"/>
      <c r="E298" s="42"/>
      <c r="F298" s="43"/>
      <c r="G298" s="43">
        <v>155.35</v>
      </c>
      <c r="H298" s="43"/>
      <c r="I298" s="43"/>
      <c r="J298" s="34">
        <f t="shared" si="76"/>
        <v>155.35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155.35</v>
      </c>
    </row>
    <row r="299" spans="1:17" ht="13.8" customHeight="1" x14ac:dyDescent="0.3">
      <c r="A299" s="253"/>
      <c r="B299" s="255" t="s">
        <v>219</v>
      </c>
      <c r="C299" s="257" t="s">
        <v>220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3"/>
      <c r="B300" s="255"/>
      <c r="C300" s="257"/>
      <c r="D300" s="36"/>
      <c r="E300" s="42"/>
      <c r="F300" s="43"/>
      <c r="G300" s="43">
        <v>100</v>
      </c>
      <c r="H300" s="43"/>
      <c r="I300" s="43"/>
      <c r="J300" s="34">
        <f t="shared" si="76"/>
        <v>100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100</v>
      </c>
    </row>
    <row r="301" spans="1:17" ht="13.8" customHeight="1" x14ac:dyDescent="0.3">
      <c r="A301" s="253"/>
      <c r="B301" s="255" t="s">
        <v>221</v>
      </c>
      <c r="C301" s="257" t="s">
        <v>222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3"/>
      <c r="B302" s="255"/>
      <c r="C302" s="257"/>
      <c r="D302" s="36"/>
      <c r="E302" s="42"/>
      <c r="F302" s="43"/>
      <c r="G302" s="43">
        <v>0</v>
      </c>
      <c r="H302" s="43"/>
      <c r="I302" s="43"/>
      <c r="J302" s="34">
        <f t="shared" si="76"/>
        <v>0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0</v>
      </c>
    </row>
    <row r="303" spans="1:17" ht="13.8" customHeight="1" x14ac:dyDescent="0.3">
      <c r="A303" s="253" t="s">
        <v>202</v>
      </c>
      <c r="B303" s="249"/>
      <c r="C303" s="251" t="s">
        <v>223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76"/>
        <v>16800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16800</v>
      </c>
    </row>
    <row r="304" spans="1:17" x14ac:dyDescent="0.3">
      <c r="A304" s="253"/>
      <c r="B304" s="250"/>
      <c r="C304" s="252"/>
      <c r="D304" s="36"/>
      <c r="E304" s="42"/>
      <c r="F304" s="43"/>
      <c r="G304" s="43">
        <v>5040.1099999999997</v>
      </c>
      <c r="H304" s="43"/>
      <c r="I304" s="43"/>
      <c r="J304" s="34">
        <f t="shared" si="76"/>
        <v>5040.1099999999997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5040.1099999999997</v>
      </c>
    </row>
    <row r="305" spans="1:17" x14ac:dyDescent="0.3">
      <c r="A305" s="253" t="s">
        <v>202</v>
      </c>
      <c r="B305" s="249"/>
      <c r="C305" s="251" t="s">
        <v>224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76"/>
        <v>2000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2000</v>
      </c>
    </row>
    <row r="306" spans="1:17" x14ac:dyDescent="0.3">
      <c r="A306" s="253"/>
      <c r="B306" s="250"/>
      <c r="C306" s="252"/>
      <c r="D306" s="36"/>
      <c r="E306" s="42"/>
      <c r="F306" s="43"/>
      <c r="G306" s="43">
        <v>0</v>
      </c>
      <c r="H306" s="43"/>
      <c r="I306" s="43"/>
      <c r="J306" s="34">
        <f t="shared" ref="J306:J334" si="82">SUM(E306:I306)</f>
        <v>0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0</v>
      </c>
    </row>
    <row r="307" spans="1:17" x14ac:dyDescent="0.3">
      <c r="A307" s="253" t="s">
        <v>202</v>
      </c>
      <c r="B307" s="255"/>
      <c r="C307" s="257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52341</v>
      </c>
    </row>
    <row r="308" spans="1:17" x14ac:dyDescent="0.3">
      <c r="A308" s="253"/>
      <c r="B308" s="255"/>
      <c r="C308" s="257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32194.940000000002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32194.940000000002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32194.940000000002</v>
      </c>
    </row>
    <row r="309" spans="1:17" ht="13.8" customHeight="1" x14ac:dyDescent="0.3">
      <c r="A309" s="253"/>
      <c r="B309" s="255" t="s">
        <v>226</v>
      </c>
      <c r="C309" s="257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2"/>
        <v>2000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2000</v>
      </c>
    </row>
    <row r="310" spans="1:17" x14ac:dyDescent="0.3">
      <c r="A310" s="253"/>
      <c r="B310" s="255"/>
      <c r="C310" s="257"/>
      <c r="D310" s="36"/>
      <c r="E310" s="42"/>
      <c r="F310" s="43"/>
      <c r="G310" s="43">
        <v>1065.8</v>
      </c>
      <c r="H310" s="43"/>
      <c r="I310" s="43"/>
      <c r="J310" s="34">
        <f t="shared" si="82"/>
        <v>1065.8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1065.8</v>
      </c>
    </row>
    <row r="311" spans="1:17" x14ac:dyDescent="0.3">
      <c r="A311" s="253"/>
      <c r="B311" s="255" t="s">
        <v>228</v>
      </c>
      <c r="C311" s="257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2"/>
        <v>5800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5800</v>
      </c>
    </row>
    <row r="312" spans="1:17" x14ac:dyDescent="0.3">
      <c r="A312" s="253"/>
      <c r="B312" s="255"/>
      <c r="C312" s="257"/>
      <c r="D312" s="36"/>
      <c r="E312" s="42"/>
      <c r="F312" s="43"/>
      <c r="G312" s="43">
        <v>1371.97</v>
      </c>
      <c r="H312" s="43"/>
      <c r="I312" s="43"/>
      <c r="J312" s="34">
        <f t="shared" si="82"/>
        <v>1371.97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1371.97</v>
      </c>
    </row>
    <row r="313" spans="1:17" x14ac:dyDescent="0.3">
      <c r="A313" s="253"/>
      <c r="B313" s="255" t="s">
        <v>230</v>
      </c>
      <c r="C313" s="257" t="s">
        <v>231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82"/>
        <v>1100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1100</v>
      </c>
    </row>
    <row r="314" spans="1:17" x14ac:dyDescent="0.3">
      <c r="A314" s="253"/>
      <c r="B314" s="255"/>
      <c r="C314" s="257"/>
      <c r="D314" s="36"/>
      <c r="E314" s="42"/>
      <c r="F314" s="43"/>
      <c r="G314" s="43">
        <v>1038</v>
      </c>
      <c r="H314" s="43"/>
      <c r="I314" s="43"/>
      <c r="J314" s="34">
        <f t="shared" si="82"/>
        <v>1038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1038</v>
      </c>
    </row>
    <row r="315" spans="1:17" x14ac:dyDescent="0.3">
      <c r="A315" s="253"/>
      <c r="B315" s="255" t="s">
        <v>232</v>
      </c>
      <c r="C315" s="257" t="s">
        <v>233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82"/>
        <v>110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110</v>
      </c>
    </row>
    <row r="316" spans="1:17" x14ac:dyDescent="0.3">
      <c r="A316" s="253"/>
      <c r="B316" s="255"/>
      <c r="C316" s="257"/>
      <c r="D316" s="36"/>
      <c r="E316" s="42"/>
      <c r="F316" s="43"/>
      <c r="G316" s="43">
        <v>0</v>
      </c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3"/>
      <c r="B317" s="255" t="s">
        <v>234</v>
      </c>
      <c r="C317" s="257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2"/>
        <v>2300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2300</v>
      </c>
    </row>
    <row r="318" spans="1:17" x14ac:dyDescent="0.3">
      <c r="A318" s="253"/>
      <c r="B318" s="255"/>
      <c r="C318" s="257"/>
      <c r="D318" s="36"/>
      <c r="E318" s="42"/>
      <c r="F318" s="43"/>
      <c r="G318" s="43">
        <v>1756.95</v>
      </c>
      <c r="H318" s="43"/>
      <c r="I318" s="43"/>
      <c r="J318" s="34">
        <f t="shared" si="82"/>
        <v>1756.95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1756.95</v>
      </c>
    </row>
    <row r="319" spans="1:17" x14ac:dyDescent="0.3">
      <c r="A319" s="253"/>
      <c r="B319" s="255" t="s">
        <v>236</v>
      </c>
      <c r="C319" s="257" t="s">
        <v>237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3"/>
      <c r="B320" s="255"/>
      <c r="C320" s="257"/>
      <c r="D320" s="36"/>
      <c r="E320" s="42"/>
      <c r="F320" s="43"/>
      <c r="G320" s="43">
        <v>17866.04</v>
      </c>
      <c r="H320" s="43"/>
      <c r="I320" s="43"/>
      <c r="J320" s="34">
        <f t="shared" si="82"/>
        <v>17866.04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17866.04</v>
      </c>
    </row>
    <row r="321" spans="1:17" x14ac:dyDescent="0.3">
      <c r="A321" s="253"/>
      <c r="B321" s="255" t="s">
        <v>238</v>
      </c>
      <c r="C321" s="257" t="s">
        <v>239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82"/>
        <v>7200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7200</v>
      </c>
    </row>
    <row r="322" spans="1:17" x14ac:dyDescent="0.3">
      <c r="A322" s="253"/>
      <c r="B322" s="255"/>
      <c r="C322" s="257"/>
      <c r="D322" s="36"/>
      <c r="E322" s="42"/>
      <c r="F322" s="43"/>
      <c r="G322" s="43">
        <v>2161.5</v>
      </c>
      <c r="H322" s="43"/>
      <c r="I322" s="43"/>
      <c r="J322" s="34">
        <f t="shared" si="82"/>
        <v>2161.5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2161.5</v>
      </c>
    </row>
    <row r="323" spans="1:17" x14ac:dyDescent="0.3">
      <c r="A323" s="253"/>
      <c r="B323" s="255" t="s">
        <v>240</v>
      </c>
      <c r="C323" s="257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3"/>
      <c r="B324" s="255"/>
      <c r="C324" s="257"/>
      <c r="D324" s="36"/>
      <c r="E324" s="42"/>
      <c r="F324" s="43"/>
      <c r="G324" s="43">
        <v>1201.4000000000001</v>
      </c>
      <c r="H324" s="43"/>
      <c r="I324" s="43"/>
      <c r="J324" s="34">
        <f t="shared" si="82"/>
        <v>1201.4000000000001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1201.4000000000001</v>
      </c>
    </row>
    <row r="325" spans="1:17" ht="13.8" customHeight="1" x14ac:dyDescent="0.3">
      <c r="A325" s="253"/>
      <c r="B325" s="255" t="s">
        <v>242</v>
      </c>
      <c r="C325" s="257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2"/>
        <v>13803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13803</v>
      </c>
    </row>
    <row r="326" spans="1:17" x14ac:dyDescent="0.3">
      <c r="A326" s="253"/>
      <c r="B326" s="255"/>
      <c r="C326" s="257"/>
      <c r="D326" s="36"/>
      <c r="E326" s="42"/>
      <c r="F326" s="43"/>
      <c r="G326" s="43">
        <v>4765.2700000000004</v>
      </c>
      <c r="H326" s="43"/>
      <c r="I326" s="43"/>
      <c r="J326" s="34">
        <f t="shared" si="82"/>
        <v>4765.2700000000004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4765.2700000000004</v>
      </c>
    </row>
    <row r="327" spans="1:17" ht="13.8" hidden="1" customHeight="1" x14ac:dyDescent="0.3">
      <c r="A327" s="253"/>
      <c r="B327" s="255" t="s">
        <v>244</v>
      </c>
      <c r="C327" s="257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2"/>
        <v>0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0</v>
      </c>
    </row>
    <row r="328" spans="1:17" ht="13.8" hidden="1" customHeight="1" x14ac:dyDescent="0.3">
      <c r="A328" s="253"/>
      <c r="B328" s="255"/>
      <c r="C328" s="257"/>
      <c r="D328" s="36"/>
      <c r="E328" s="42"/>
      <c r="F328" s="43"/>
      <c r="G328" s="43">
        <v>0</v>
      </c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3"/>
      <c r="B329" s="255" t="s">
        <v>246</v>
      </c>
      <c r="C329" s="257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3"/>
      <c r="B330" s="255"/>
      <c r="C330" s="257"/>
      <c r="D330" s="36"/>
      <c r="E330" s="42"/>
      <c r="F330" s="43"/>
      <c r="G330" s="43">
        <v>968.01</v>
      </c>
      <c r="H330" s="43"/>
      <c r="I330" s="43"/>
      <c r="J330" s="34">
        <f t="shared" si="82"/>
        <v>968.01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968.01</v>
      </c>
    </row>
    <row r="331" spans="1:17" x14ac:dyDescent="0.3">
      <c r="A331" s="253" t="s">
        <v>202</v>
      </c>
      <c r="B331" s="255"/>
      <c r="C331" s="257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3"/>
      <c r="B332" s="255"/>
      <c r="C332" s="257"/>
      <c r="D332" s="36"/>
      <c r="E332" s="42"/>
      <c r="F332" s="43"/>
      <c r="G332" s="43"/>
      <c r="H332" s="43">
        <v>4220.04</v>
      </c>
      <c r="I332" s="43"/>
      <c r="J332" s="34">
        <f t="shared" si="82"/>
        <v>4220.04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4220.04</v>
      </c>
    </row>
    <row r="333" spans="1:17" x14ac:dyDescent="0.3">
      <c r="A333" s="253" t="s">
        <v>202</v>
      </c>
      <c r="B333" s="255"/>
      <c r="C333" s="257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2"/>
        <v>1843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1843</v>
      </c>
    </row>
    <row r="334" spans="1:17" x14ac:dyDescent="0.3">
      <c r="A334" s="253"/>
      <c r="B334" s="255"/>
      <c r="C334" s="257"/>
      <c r="D334" s="36"/>
      <c r="E334" s="42"/>
      <c r="F334" s="43"/>
      <c r="G334" s="43"/>
      <c r="H334" s="43">
        <v>3767.34</v>
      </c>
      <c r="I334" s="43"/>
      <c r="J334" s="34">
        <f t="shared" si="82"/>
        <v>3767.34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3767.34</v>
      </c>
    </row>
    <row r="335" spans="1:17" hidden="1" x14ac:dyDescent="0.3">
      <c r="A335" s="253" t="s">
        <v>202</v>
      </c>
      <c r="B335" s="255"/>
      <c r="C335" s="257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>SUM(E335:I335)</f>
        <v>0</v>
      </c>
      <c r="K335" s="44">
        <v>0</v>
      </c>
      <c r="L335" s="38">
        <v>0</v>
      </c>
      <c r="M335" s="40">
        <f>SUM(K335:L335)</f>
        <v>0</v>
      </c>
      <c r="N335" s="44">
        <v>0</v>
      </c>
      <c r="O335" s="38">
        <v>0</v>
      </c>
      <c r="P335" s="39">
        <f>SUM(N335:O335)</f>
        <v>0</v>
      </c>
      <c r="Q335" s="66">
        <f>P335+M335+J335</f>
        <v>0</v>
      </c>
    </row>
    <row r="336" spans="1:17" ht="14.4" hidden="1" thickBot="1" x14ac:dyDescent="0.35">
      <c r="A336" s="254"/>
      <c r="B336" s="256"/>
      <c r="C336" s="258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>P336+M336+J336</f>
        <v>0</v>
      </c>
    </row>
  </sheetData>
  <sheetProtection sheet="1" objects="1" scenarios="1"/>
  <mergeCells count="519">
    <mergeCell ref="Q1:Q2"/>
    <mergeCell ref="E2:E3"/>
    <mergeCell ref="F2:F3"/>
    <mergeCell ref="G2:G3"/>
    <mergeCell ref="H2:H3"/>
    <mergeCell ref="I2:I3"/>
    <mergeCell ref="C260:C261"/>
    <mergeCell ref="C262:C263"/>
    <mergeCell ref="D8:D9"/>
    <mergeCell ref="D36:D37"/>
    <mergeCell ref="C89:C90"/>
    <mergeCell ref="D116:D117"/>
    <mergeCell ref="D22:D23"/>
    <mergeCell ref="D39:D40"/>
    <mergeCell ref="D28:D29"/>
    <mergeCell ref="D177:D178"/>
    <mergeCell ref="C216:C217"/>
    <mergeCell ref="D135:D136"/>
    <mergeCell ref="D148:D149"/>
    <mergeCell ref="D139:D140"/>
    <mergeCell ref="D141:D142"/>
    <mergeCell ref="D143:D144"/>
    <mergeCell ref="D159:D160"/>
    <mergeCell ref="C231:C232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8:B149"/>
    <mergeCell ref="A161:A162"/>
    <mergeCell ref="B161:B162"/>
    <mergeCell ref="C161:C162"/>
    <mergeCell ref="A163:A164"/>
    <mergeCell ref="B163:B164"/>
    <mergeCell ref="C163:C164"/>
    <mergeCell ref="C159:C160"/>
    <mergeCell ref="A156:A157"/>
    <mergeCell ref="B156:B157"/>
    <mergeCell ref="C156:C157"/>
    <mergeCell ref="A159:B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B185:B186"/>
    <mergeCell ref="C185:C186"/>
    <mergeCell ref="A187:A18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D179:D180"/>
    <mergeCell ref="D181:D182"/>
    <mergeCell ref="D183:D184"/>
    <mergeCell ref="D185:D186"/>
    <mergeCell ref="B187:B188"/>
    <mergeCell ref="C187:C188"/>
    <mergeCell ref="D187:D188"/>
    <mergeCell ref="A196:A197"/>
    <mergeCell ref="B196:B197"/>
    <mergeCell ref="C196:C197"/>
    <mergeCell ref="C190:C191"/>
    <mergeCell ref="A192:A193"/>
    <mergeCell ref="B192:B193"/>
    <mergeCell ref="C192:C193"/>
    <mergeCell ref="A190:B191"/>
    <mergeCell ref="A177:A178"/>
    <mergeCell ref="B177:B178"/>
    <mergeCell ref="C177:C178"/>
    <mergeCell ref="A194:A195"/>
    <mergeCell ref="B194:B195"/>
    <mergeCell ref="C194:C195"/>
    <mergeCell ref="A179:A180"/>
    <mergeCell ref="B179:B180"/>
    <mergeCell ref="C179:C180"/>
    <mergeCell ref="A181:A182"/>
    <mergeCell ref="B181:B182"/>
    <mergeCell ref="C181:C182"/>
    <mergeCell ref="A183:A184"/>
    <mergeCell ref="B183:B184"/>
    <mergeCell ref="C183:C184"/>
    <mergeCell ref="A185:A186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C206:C207"/>
    <mergeCell ref="A208:A209"/>
    <mergeCell ref="B208:B209"/>
    <mergeCell ref="C208:C209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8:A219"/>
    <mergeCell ref="B218:B219"/>
    <mergeCell ref="C218:C219"/>
    <mergeCell ref="A216:A217"/>
    <mergeCell ref="B216:B217"/>
    <mergeCell ref="C256:C257"/>
    <mergeCell ref="A253:A254"/>
    <mergeCell ref="B253:B254"/>
    <mergeCell ref="C253:C254"/>
    <mergeCell ref="A245:A246"/>
    <mergeCell ref="B245:B246"/>
    <mergeCell ref="C245:C246"/>
    <mergeCell ref="A241:A242"/>
    <mergeCell ref="B241:B242"/>
    <mergeCell ref="C241:C242"/>
    <mergeCell ref="A243:A244"/>
    <mergeCell ref="B243:B244"/>
    <mergeCell ref="C243:C244"/>
    <mergeCell ref="A251:A252"/>
    <mergeCell ref="B251:B252"/>
    <mergeCell ref="C251:C252"/>
    <mergeCell ref="A264:A265"/>
    <mergeCell ref="B264:B265"/>
    <mergeCell ref="C264:C265"/>
    <mergeCell ref="A258:A259"/>
    <mergeCell ref="B258:B259"/>
    <mergeCell ref="C258:C259"/>
    <mergeCell ref="A260:A261"/>
    <mergeCell ref="B260:B261"/>
    <mergeCell ref="A262:A263"/>
    <mergeCell ref="B262:B263"/>
    <mergeCell ref="C277:C278"/>
    <mergeCell ref="A279:A280"/>
    <mergeCell ref="B279:B280"/>
    <mergeCell ref="C279:C280"/>
    <mergeCell ref="A274:A275"/>
    <mergeCell ref="B274:B275"/>
    <mergeCell ref="C274:C275"/>
    <mergeCell ref="A266:A267"/>
    <mergeCell ref="B266:B267"/>
    <mergeCell ref="C266:C267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A293:A294"/>
    <mergeCell ref="B293:B294"/>
    <mergeCell ref="C293:C294"/>
    <mergeCell ref="A295:A296"/>
    <mergeCell ref="B295:B296"/>
    <mergeCell ref="C295:C296"/>
    <mergeCell ref="A289:A290"/>
    <mergeCell ref="B289:B290"/>
    <mergeCell ref="C289:C290"/>
    <mergeCell ref="A291:A292"/>
    <mergeCell ref="B291:B292"/>
    <mergeCell ref="C291:C292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309:A310"/>
    <mergeCell ref="B309:B31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27:A328"/>
    <mergeCell ref="B327:B328"/>
    <mergeCell ref="C327:C328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224:A225"/>
    <mergeCell ref="B224:B225"/>
    <mergeCell ref="C224:C225"/>
    <mergeCell ref="A226:A227"/>
    <mergeCell ref="B226:B227"/>
    <mergeCell ref="C226:C227"/>
    <mergeCell ref="A228:A229"/>
    <mergeCell ref="B228:B229"/>
    <mergeCell ref="C228:C229"/>
    <mergeCell ref="A237:A238"/>
    <mergeCell ref="B237:B238"/>
    <mergeCell ref="C237:C238"/>
    <mergeCell ref="A239:A240"/>
    <mergeCell ref="B239:B240"/>
    <mergeCell ref="C239:C240"/>
    <mergeCell ref="A233:A234"/>
    <mergeCell ref="B233:B234"/>
    <mergeCell ref="C233:C234"/>
    <mergeCell ref="A235:A236"/>
    <mergeCell ref="B235:B236"/>
    <mergeCell ref="C235:C236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D190:D191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A268:A269"/>
    <mergeCell ref="B268:B269"/>
    <mergeCell ref="C268:C269"/>
    <mergeCell ref="A270:A271"/>
    <mergeCell ref="B270:B271"/>
    <mergeCell ref="C270:C271"/>
    <mergeCell ref="A272:A273"/>
    <mergeCell ref="B272:B273"/>
    <mergeCell ref="C272:C273"/>
    <mergeCell ref="A247:A248"/>
    <mergeCell ref="B247:B248"/>
    <mergeCell ref="C247:C248"/>
    <mergeCell ref="A249:A250"/>
    <mergeCell ref="B249:B250"/>
    <mergeCell ref="C249:C25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5" topLeftCell="A128" activePane="bottomLeft" state="frozen"/>
      <selection pane="bottomLeft" activeCell="G144" sqref="G144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79" t="s">
        <v>312</v>
      </c>
      <c r="B1" s="279"/>
      <c r="C1" s="279"/>
      <c r="D1" s="280"/>
      <c r="E1" s="283" t="s">
        <v>0</v>
      </c>
      <c r="F1" s="284"/>
      <c r="G1" s="284"/>
      <c r="H1" s="284"/>
      <c r="I1" s="284"/>
      <c r="J1" s="284"/>
      <c r="K1" s="284" t="s">
        <v>1</v>
      </c>
      <c r="L1" s="284"/>
      <c r="M1" s="284"/>
      <c r="N1" s="284" t="s">
        <v>2</v>
      </c>
      <c r="O1" s="284"/>
      <c r="P1" s="284"/>
      <c r="Q1" s="285" t="s">
        <v>3</v>
      </c>
    </row>
    <row r="2" spans="1:19" s="1" customFormat="1" x14ac:dyDescent="0.3">
      <c r="A2" s="279"/>
      <c r="B2" s="279"/>
      <c r="C2" s="279"/>
      <c r="D2" s="280"/>
      <c r="E2" s="287">
        <v>610</v>
      </c>
      <c r="F2" s="273">
        <v>620</v>
      </c>
      <c r="G2" s="273">
        <v>630</v>
      </c>
      <c r="H2" s="273">
        <v>640</v>
      </c>
      <c r="I2" s="273">
        <v>650</v>
      </c>
      <c r="J2" s="273" t="s">
        <v>4</v>
      </c>
      <c r="K2" s="273">
        <v>710</v>
      </c>
      <c r="L2" s="273">
        <v>720</v>
      </c>
      <c r="M2" s="273" t="s">
        <v>4</v>
      </c>
      <c r="N2" s="273">
        <v>810</v>
      </c>
      <c r="O2" s="273">
        <v>820</v>
      </c>
      <c r="P2" s="273" t="s">
        <v>4</v>
      </c>
      <c r="Q2" s="286"/>
    </row>
    <row r="3" spans="1:19" s="1" customFormat="1" ht="15" thickBot="1" x14ac:dyDescent="0.35">
      <c r="A3" s="281"/>
      <c r="B3" s="281"/>
      <c r="C3" s="281"/>
      <c r="D3" s="282"/>
      <c r="E3" s="288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" t="s">
        <v>5</v>
      </c>
    </row>
    <row r="4" spans="1:19" ht="14.4" x14ac:dyDescent="0.3">
      <c r="A4" s="275" t="s">
        <v>311</v>
      </c>
      <c r="B4" s="276"/>
      <c r="C4" s="265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1415081</v>
      </c>
      <c r="H4" s="5">
        <f t="shared" si="0"/>
        <v>230186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19" ht="15" thickBot="1" x14ac:dyDescent="0.35">
      <c r="A5" s="277"/>
      <c r="B5" s="278"/>
      <c r="C5" s="266"/>
      <c r="D5" s="11" t="s">
        <v>5</v>
      </c>
      <c r="E5" s="12">
        <f t="shared" si="0"/>
        <v>394069.82</v>
      </c>
      <c r="F5" s="13">
        <f t="shared" si="0"/>
        <v>142826.97</v>
      </c>
      <c r="G5" s="13">
        <f t="shared" si="0"/>
        <v>555138.23</v>
      </c>
      <c r="H5" s="13">
        <f t="shared" si="0"/>
        <v>107094.85999999999</v>
      </c>
      <c r="I5" s="13">
        <f t="shared" si="0"/>
        <v>7777.2699999999995</v>
      </c>
      <c r="J5" s="13">
        <f t="shared" si="1"/>
        <v>1206907.1499999999</v>
      </c>
      <c r="K5" s="13">
        <f>K7+K40+K59+K86+K97+K110+K117+K136+K149+K160+K191+K232+K257+K278</f>
        <v>249938.34999999998</v>
      </c>
      <c r="L5" s="13">
        <f>L7+L40+L59+L86+L97+L110+L117+L136+L149+L160+L191+L232+L257+L278</f>
        <v>0</v>
      </c>
      <c r="M5" s="13">
        <f>SUM(K5:L5)</f>
        <v>249938.34999999998</v>
      </c>
      <c r="N5" s="13">
        <f>N7+N40+N59+N86+N97+N110+N117+N136+N149+N160+N191+N232+N257+N278</f>
        <v>0</v>
      </c>
      <c r="O5" s="13">
        <f>O7+O40+O59+O86+O97+O110+O117+O136+O149+O160+O191+O232+O257+O278</f>
        <v>97298.02</v>
      </c>
      <c r="P5" s="14">
        <f>SUM(N5:O5)</f>
        <v>97298.02</v>
      </c>
      <c r="Q5" s="15">
        <f>P5+M5+J5</f>
        <v>1554143.52</v>
      </c>
    </row>
    <row r="6" spans="1:19" x14ac:dyDescent="0.3">
      <c r="A6" s="261" t="s">
        <v>8</v>
      </c>
      <c r="B6" s="262"/>
      <c r="C6" s="265" t="s">
        <v>9</v>
      </c>
      <c r="D6" s="259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263"/>
      <c r="B7" s="264"/>
      <c r="C7" s="266"/>
      <c r="D7" s="260"/>
      <c r="E7" s="21">
        <f t="shared" si="2"/>
        <v>14167.66</v>
      </c>
      <c r="F7" s="22">
        <f t="shared" si="2"/>
        <v>6677.96</v>
      </c>
      <c r="G7" s="22">
        <f t="shared" si="2"/>
        <v>14059.69</v>
      </c>
      <c r="H7" s="22">
        <f t="shared" si="2"/>
        <v>6910.27</v>
      </c>
      <c r="I7" s="22">
        <f t="shared" si="2"/>
        <v>0</v>
      </c>
      <c r="J7" s="23">
        <f t="shared" si="1"/>
        <v>41815.58</v>
      </c>
      <c r="K7" s="21">
        <f>K9+K15+K17+K19+K21+K23+K35+K37</f>
        <v>7030</v>
      </c>
      <c r="L7" s="22">
        <f>L9+L15+L17+L19+L21+L23+L35+L37</f>
        <v>0</v>
      </c>
      <c r="M7" s="23">
        <f t="shared" si="3"/>
        <v>7030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48845.58</v>
      </c>
    </row>
    <row r="8" spans="1:19" x14ac:dyDescent="0.3">
      <c r="A8" s="250" t="s">
        <v>10</v>
      </c>
      <c r="B8" s="250"/>
      <c r="C8" s="252" t="s">
        <v>11</v>
      </c>
      <c r="D8" s="26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5"/>
      <c r="B9" s="255"/>
      <c r="C9" s="257"/>
      <c r="D9" s="268"/>
      <c r="E9" s="31">
        <f>E11+E13</f>
        <v>14167.66</v>
      </c>
      <c r="F9" s="32">
        <f>F11+F13</f>
        <v>6677.96</v>
      </c>
      <c r="G9" s="32">
        <f t="shared" si="4"/>
        <v>7248.6900000000005</v>
      </c>
      <c r="H9" s="32">
        <f t="shared" si="4"/>
        <v>0</v>
      </c>
      <c r="I9" s="32">
        <f t="shared" si="4"/>
        <v>0</v>
      </c>
      <c r="J9" s="33">
        <f t="shared" si="1"/>
        <v>28094.309999999998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28094.309999999998</v>
      </c>
    </row>
    <row r="10" spans="1:19" x14ac:dyDescent="0.3">
      <c r="A10" s="255"/>
      <c r="B10" s="255" t="s">
        <v>12</v>
      </c>
      <c r="C10" s="257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5"/>
      <c r="B11" s="255"/>
      <c r="C11" s="257"/>
      <c r="D11" s="36"/>
      <c r="E11" s="42">
        <v>14167.66</v>
      </c>
      <c r="F11" s="43">
        <v>4959.66</v>
      </c>
      <c r="G11" s="43">
        <v>2206.0700000000002</v>
      </c>
      <c r="H11" s="43">
        <v>0</v>
      </c>
      <c r="I11" s="43"/>
      <c r="J11" s="33">
        <f t="shared" si="7"/>
        <v>21333.39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21333.39</v>
      </c>
    </row>
    <row r="12" spans="1:19" x14ac:dyDescent="0.3">
      <c r="A12" s="255"/>
      <c r="B12" s="255" t="s">
        <v>14</v>
      </c>
      <c r="C12" s="257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5"/>
      <c r="B13" s="255"/>
      <c r="C13" s="257"/>
      <c r="D13" s="36"/>
      <c r="E13" s="42"/>
      <c r="F13" s="43">
        <v>1718.3</v>
      </c>
      <c r="G13" s="43">
        <v>5042.62</v>
      </c>
      <c r="H13" s="43"/>
      <c r="I13" s="43"/>
      <c r="J13" s="33">
        <f t="shared" si="7"/>
        <v>6760.92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6760.92</v>
      </c>
    </row>
    <row r="14" spans="1:19" x14ac:dyDescent="0.3">
      <c r="A14" s="255" t="s">
        <v>16</v>
      </c>
      <c r="B14" s="255"/>
      <c r="C14" s="257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5"/>
      <c r="B15" s="255"/>
      <c r="C15" s="257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255" t="s">
        <v>19</v>
      </c>
      <c r="B16" s="255"/>
      <c r="C16" s="257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255"/>
      <c r="B17" s="255"/>
      <c r="C17" s="257"/>
      <c r="D17" s="36"/>
      <c r="E17" s="42"/>
      <c r="F17" s="43"/>
      <c r="G17" s="43"/>
      <c r="H17" s="43">
        <v>4440</v>
      </c>
      <c r="I17" s="43"/>
      <c r="J17" s="33">
        <f t="shared" si="7"/>
        <v>4440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4440</v>
      </c>
    </row>
    <row r="18" spans="1:17" x14ac:dyDescent="0.3">
      <c r="A18" s="255" t="s">
        <v>19</v>
      </c>
      <c r="B18" s="255"/>
      <c r="C18" s="257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5"/>
      <c r="B19" s="255"/>
      <c r="C19" s="257"/>
      <c r="D19" s="36"/>
      <c r="E19" s="42"/>
      <c r="F19" s="43"/>
      <c r="G19" s="43"/>
      <c r="H19" s="43">
        <v>498</v>
      </c>
      <c r="I19" s="43"/>
      <c r="J19" s="33">
        <f t="shared" si="7"/>
        <v>498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498</v>
      </c>
    </row>
    <row r="20" spans="1:17" x14ac:dyDescent="0.3">
      <c r="A20" s="255" t="s">
        <v>24</v>
      </c>
      <c r="B20" s="255"/>
      <c r="C20" s="257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255"/>
      <c r="B21" s="255"/>
      <c r="C21" s="257"/>
      <c r="D21" s="36"/>
      <c r="E21" s="42"/>
      <c r="F21" s="43"/>
      <c r="G21" s="43">
        <v>970</v>
      </c>
      <c r="H21" s="43"/>
      <c r="I21" s="43"/>
      <c r="J21" s="33">
        <f t="shared" si="7"/>
        <v>970</v>
      </c>
      <c r="K21" s="42">
        <v>7030</v>
      </c>
      <c r="L21" s="43"/>
      <c r="M21" s="33">
        <f t="shared" si="3"/>
        <v>7030</v>
      </c>
      <c r="N21" s="42"/>
      <c r="O21" s="43"/>
      <c r="P21" s="34">
        <f t="shared" si="5"/>
        <v>0</v>
      </c>
      <c r="Q21" s="35">
        <f t="shared" si="6"/>
        <v>8000</v>
      </c>
    </row>
    <row r="22" spans="1:17" x14ac:dyDescent="0.3">
      <c r="A22" s="255" t="s">
        <v>27</v>
      </c>
      <c r="B22" s="255"/>
      <c r="C22" s="257" t="s">
        <v>28</v>
      </c>
      <c r="D22" s="268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255"/>
      <c r="B23" s="255"/>
      <c r="C23" s="257"/>
      <c r="D23" s="268"/>
      <c r="E23" s="31">
        <f t="shared" ref="E23:P23" si="9">E25+E29+E31+E33</f>
        <v>0</v>
      </c>
      <c r="F23" s="32">
        <f t="shared" si="9"/>
        <v>0</v>
      </c>
      <c r="G23" s="32">
        <f>G25+G27+G29+G31+G33</f>
        <v>3645</v>
      </c>
      <c r="H23" s="32">
        <f t="shared" si="9"/>
        <v>0</v>
      </c>
      <c r="I23" s="32">
        <f t="shared" si="9"/>
        <v>0</v>
      </c>
      <c r="J23" s="33">
        <f>J25+J27+J29+J31+J33</f>
        <v>3645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3645</v>
      </c>
    </row>
    <row r="24" spans="1:17" ht="13.8" customHeight="1" x14ac:dyDescent="0.3">
      <c r="A24" s="255"/>
      <c r="B24" s="255" t="s">
        <v>29</v>
      </c>
      <c r="C24" s="257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255"/>
      <c r="B25" s="255"/>
      <c r="C25" s="257"/>
      <c r="D25" s="36"/>
      <c r="E25" s="42"/>
      <c r="F25" s="43"/>
      <c r="G25" s="43">
        <v>2205</v>
      </c>
      <c r="H25" s="43"/>
      <c r="I25" s="43"/>
      <c r="J25" s="33">
        <f t="shared" si="7"/>
        <v>2205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2205</v>
      </c>
    </row>
    <row r="26" spans="1:17" x14ac:dyDescent="0.3">
      <c r="A26" s="255"/>
      <c r="B26" s="255" t="s">
        <v>32</v>
      </c>
      <c r="C26" s="257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255"/>
      <c r="B27" s="255"/>
      <c r="C27" s="257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5"/>
      <c r="B28" s="255" t="s">
        <v>32</v>
      </c>
      <c r="C28" s="251" t="s">
        <v>295</v>
      </c>
      <c r="D28" s="268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255"/>
      <c r="B29" s="255"/>
      <c r="C29" s="252"/>
      <c r="D29" s="268"/>
      <c r="E29" s="42"/>
      <c r="F29" s="43"/>
      <c r="G29" s="43">
        <v>1440</v>
      </c>
      <c r="H29" s="43"/>
      <c r="I29" s="43"/>
      <c r="J29" s="33">
        <f t="shared" si="7"/>
        <v>1440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1440</v>
      </c>
    </row>
    <row r="30" spans="1:17" hidden="1" x14ac:dyDescent="0.3">
      <c r="A30" s="255"/>
      <c r="B30" s="255" t="s">
        <v>32</v>
      </c>
      <c r="C30" s="251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255"/>
      <c r="B31" s="255"/>
      <c r="C31" s="252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5"/>
      <c r="B32" s="255" t="s">
        <v>296</v>
      </c>
      <c r="C32" s="257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5"/>
      <c r="B33" s="255"/>
      <c r="C33" s="257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55" t="s">
        <v>34</v>
      </c>
      <c r="B34" s="255"/>
      <c r="C34" s="257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5"/>
      <c r="B35" s="255"/>
      <c r="C35" s="257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5" t="s">
        <v>36</v>
      </c>
      <c r="B36" s="255"/>
      <c r="C36" s="257" t="s">
        <v>37</v>
      </c>
      <c r="D36" s="268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5"/>
      <c r="B37" s="255"/>
      <c r="C37" s="257"/>
      <c r="D37" s="268"/>
      <c r="E37" s="21"/>
      <c r="F37" s="22"/>
      <c r="G37" s="45">
        <v>2196</v>
      </c>
      <c r="H37" s="22"/>
      <c r="I37" s="22"/>
      <c r="J37" s="23">
        <f t="shared" si="7"/>
        <v>2196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2196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1" t="s">
        <v>38</v>
      </c>
      <c r="B39" s="262"/>
      <c r="C39" s="265" t="s">
        <v>39</v>
      </c>
      <c r="D39" s="259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263"/>
      <c r="B40" s="264"/>
      <c r="C40" s="266"/>
      <c r="D40" s="260"/>
      <c r="E40" s="21">
        <f>E42+E44+E50+E52+E54+E56</f>
        <v>0</v>
      </c>
      <c r="F40" s="22">
        <f t="shared" si="10"/>
        <v>117.3</v>
      </c>
      <c r="G40" s="22">
        <f t="shared" si="10"/>
        <v>5488.12</v>
      </c>
      <c r="H40" s="22">
        <f t="shared" si="10"/>
        <v>0</v>
      </c>
      <c r="I40" s="22">
        <f t="shared" si="10"/>
        <v>0</v>
      </c>
      <c r="J40" s="24">
        <f t="shared" si="11"/>
        <v>5605.42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5605.42</v>
      </c>
    </row>
    <row r="41" spans="1:17" x14ac:dyDescent="0.3">
      <c r="A41" s="250" t="s">
        <v>40</v>
      </c>
      <c r="B41" s="250"/>
      <c r="C41" s="252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5"/>
      <c r="B42" s="255"/>
      <c r="C42" s="257"/>
      <c r="D42" s="36"/>
      <c r="E42" s="42"/>
      <c r="F42" s="43"/>
      <c r="G42" s="43">
        <v>1344.2</v>
      </c>
      <c r="H42" s="43"/>
      <c r="I42" s="43"/>
      <c r="J42" s="34">
        <f t="shared" si="11"/>
        <v>1344.2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1344.2</v>
      </c>
    </row>
    <row r="43" spans="1:17" x14ac:dyDescent="0.3">
      <c r="A43" s="255" t="s">
        <v>43</v>
      </c>
      <c r="B43" s="255"/>
      <c r="C43" s="257" t="s">
        <v>44</v>
      </c>
      <c r="D43" s="268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5"/>
      <c r="B44" s="255"/>
      <c r="C44" s="257"/>
      <c r="D44" s="268"/>
      <c r="E44" s="42"/>
      <c r="F44" s="43">
        <v>117.3</v>
      </c>
      <c r="G44" s="43">
        <v>600</v>
      </c>
      <c r="H44" s="43"/>
      <c r="I44" s="43"/>
      <c r="J44" s="34">
        <f t="shared" si="11"/>
        <v>717.3</v>
      </c>
      <c r="K44" s="42"/>
      <c r="L44" s="43"/>
      <c r="M44" s="34"/>
      <c r="N44" s="42"/>
      <c r="O44" s="43"/>
      <c r="P44" s="34"/>
      <c r="Q44" s="35">
        <f t="shared" si="14"/>
        <v>717.3</v>
      </c>
    </row>
    <row r="45" spans="1:17" hidden="1" x14ac:dyDescent="0.3">
      <c r="A45" s="255"/>
      <c r="B45" s="255" t="s">
        <v>45</v>
      </c>
      <c r="C45" s="257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255"/>
      <c r="B46" s="255"/>
      <c r="C46" s="257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255"/>
      <c r="B47" s="255" t="s">
        <v>47</v>
      </c>
      <c r="C47" s="257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255"/>
      <c r="B48" s="255"/>
      <c r="C48" s="257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5" t="s">
        <v>49</v>
      </c>
      <c r="B49" s="255"/>
      <c r="C49" s="257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5"/>
      <c r="B50" s="255"/>
      <c r="C50" s="257"/>
      <c r="D50" s="36"/>
      <c r="E50" s="42"/>
      <c r="F50" s="43"/>
      <c r="G50" s="43">
        <v>63.7</v>
      </c>
      <c r="H50" s="43"/>
      <c r="I50" s="43"/>
      <c r="J50" s="34">
        <f t="shared" si="11"/>
        <v>63.7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63.7</v>
      </c>
    </row>
    <row r="51" spans="1:17" x14ac:dyDescent="0.3">
      <c r="A51" s="255" t="s">
        <v>49</v>
      </c>
      <c r="B51" s="255"/>
      <c r="C51" s="257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255"/>
      <c r="B52" s="255"/>
      <c r="C52" s="257"/>
      <c r="D52" s="36"/>
      <c r="E52" s="42"/>
      <c r="F52" s="43"/>
      <c r="G52" s="43">
        <v>2046.36</v>
      </c>
      <c r="H52" s="43"/>
      <c r="I52" s="43"/>
      <c r="J52" s="34">
        <f t="shared" si="11"/>
        <v>2046.36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2046.36</v>
      </c>
    </row>
    <row r="53" spans="1:17" x14ac:dyDescent="0.3">
      <c r="A53" s="255" t="s">
        <v>53</v>
      </c>
      <c r="B53" s="255"/>
      <c r="C53" s="257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255"/>
      <c r="B54" s="255"/>
      <c r="C54" s="257"/>
      <c r="D54" s="36"/>
      <c r="E54" s="42"/>
      <c r="F54" s="43"/>
      <c r="G54" s="43">
        <v>1433.86</v>
      </c>
      <c r="H54" s="43"/>
      <c r="I54" s="43"/>
      <c r="J54" s="34">
        <f t="shared" si="11"/>
        <v>1433.86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1433.86</v>
      </c>
    </row>
    <row r="55" spans="1:17" x14ac:dyDescent="0.3">
      <c r="A55" s="255" t="s">
        <v>55</v>
      </c>
      <c r="B55" s="255"/>
      <c r="C55" s="257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56"/>
      <c r="B56" s="256"/>
      <c r="C56" s="258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1" t="s">
        <v>58</v>
      </c>
      <c r="B58" s="262"/>
      <c r="C58" s="265" t="s">
        <v>59</v>
      </c>
      <c r="D58" s="259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64265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7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75425</v>
      </c>
    </row>
    <row r="59" spans="1:17" ht="14.4" thickBot="1" x14ac:dyDescent="0.35">
      <c r="A59" s="263"/>
      <c r="B59" s="264"/>
      <c r="C59" s="266"/>
      <c r="D59" s="260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31482.53</v>
      </c>
      <c r="H59" s="22">
        <f>H61+H63+H65+H69+H71+H73+H75+H77+H79+H81+H83</f>
        <v>0.54</v>
      </c>
      <c r="I59" s="22">
        <f>I61+I63+I65+I69+I71+I73+I75+I77+I79+I81+I83</f>
        <v>0</v>
      </c>
      <c r="J59" s="24">
        <f t="shared" si="16"/>
        <v>31483.07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882.84</v>
      </c>
      <c r="P59" s="24">
        <f t="shared" si="18"/>
        <v>882.84</v>
      </c>
      <c r="Q59" s="25">
        <f t="shared" si="19"/>
        <v>32365.91</v>
      </c>
    </row>
    <row r="60" spans="1:17" x14ac:dyDescent="0.3">
      <c r="A60" s="250" t="s">
        <v>60</v>
      </c>
      <c r="B60" s="250"/>
      <c r="C60" s="252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5"/>
      <c r="B61" s="255"/>
      <c r="C61" s="257"/>
      <c r="D61" s="36"/>
      <c r="E61" s="42"/>
      <c r="F61" s="43"/>
      <c r="G61" s="43">
        <v>6119.52</v>
      </c>
      <c r="H61" s="43"/>
      <c r="I61" s="43"/>
      <c r="J61" s="34">
        <f t="shared" si="16"/>
        <v>6119.52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6119.52</v>
      </c>
    </row>
    <row r="62" spans="1:17" x14ac:dyDescent="0.3">
      <c r="A62" s="255" t="s">
        <v>61</v>
      </c>
      <c r="B62" s="255"/>
      <c r="C62" s="257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27221</v>
      </c>
    </row>
    <row r="63" spans="1:17" x14ac:dyDescent="0.3">
      <c r="A63" s="255"/>
      <c r="B63" s="255"/>
      <c r="C63" s="257"/>
      <c r="D63" s="36"/>
      <c r="E63" s="42"/>
      <c r="F63" s="43"/>
      <c r="G63" s="43">
        <v>13682.2</v>
      </c>
      <c r="H63" s="43"/>
      <c r="I63" s="43"/>
      <c r="J63" s="34">
        <f t="shared" si="16"/>
        <v>13682.2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13682.2</v>
      </c>
    </row>
    <row r="64" spans="1:17" x14ac:dyDescent="0.3">
      <c r="A64" s="255" t="s">
        <v>63</v>
      </c>
      <c r="B64" s="255"/>
      <c r="C64" s="257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5"/>
      <c r="B65" s="255"/>
      <c r="C65" s="257"/>
      <c r="D65" s="36"/>
      <c r="E65" s="42"/>
      <c r="F65" s="43"/>
      <c r="G65" s="43">
        <v>19.95</v>
      </c>
      <c r="H65" s="43"/>
      <c r="I65" s="43"/>
      <c r="J65" s="34">
        <f t="shared" si="16"/>
        <v>19.95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19.95</v>
      </c>
    </row>
    <row r="66" spans="1:17" x14ac:dyDescent="0.3">
      <c r="A66" s="255" t="s">
        <v>63</v>
      </c>
      <c r="B66" s="255"/>
      <c r="C66" s="257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8"/>
        <v>0</v>
      </c>
      <c r="Q66" s="41">
        <f t="shared" si="19"/>
        <v>3000</v>
      </c>
    </row>
    <row r="67" spans="1:17" x14ac:dyDescent="0.3">
      <c r="A67" s="255"/>
      <c r="B67" s="255"/>
      <c r="C67" s="257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x14ac:dyDescent="0.3">
      <c r="A68" s="255" t="s">
        <v>63</v>
      </c>
      <c r="B68" s="255"/>
      <c r="C68" s="257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5601</v>
      </c>
    </row>
    <row r="69" spans="1:17" x14ac:dyDescent="0.3">
      <c r="A69" s="255"/>
      <c r="B69" s="255"/>
      <c r="C69" s="257"/>
      <c r="D69" s="36"/>
      <c r="E69" s="42"/>
      <c r="F69" s="43"/>
      <c r="G69" s="43">
        <v>4314.5</v>
      </c>
      <c r="H69" s="43"/>
      <c r="I69" s="43"/>
      <c r="J69" s="34">
        <f t="shared" si="16"/>
        <v>4314.5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4314.5</v>
      </c>
    </row>
    <row r="70" spans="1:17" hidden="1" x14ac:dyDescent="0.3">
      <c r="A70" s="255" t="s">
        <v>63</v>
      </c>
      <c r="B70" s="255"/>
      <c r="C70" s="257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idden="1" x14ac:dyDescent="0.3">
      <c r="A71" s="255"/>
      <c r="B71" s="255"/>
      <c r="C71" s="257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49" t="s">
        <v>63</v>
      </c>
      <c r="B72" s="249"/>
      <c r="C72" s="251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8"/>
        <v>0</v>
      </c>
      <c r="Q72" s="41">
        <f t="shared" si="19"/>
        <v>6000</v>
      </c>
    </row>
    <row r="73" spans="1:17" x14ac:dyDescent="0.3">
      <c r="A73" s="250"/>
      <c r="B73" s="250"/>
      <c r="C73" s="252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0</v>
      </c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x14ac:dyDescent="0.3">
      <c r="A74" s="255" t="s">
        <v>65</v>
      </c>
      <c r="B74" s="255"/>
      <c r="C74" s="257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5"/>
      <c r="B75" s="255"/>
      <c r="C75" s="257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5" t="s">
        <v>68</v>
      </c>
      <c r="B76" s="255"/>
      <c r="C76" s="257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100</v>
      </c>
    </row>
    <row r="77" spans="1:17" x14ac:dyDescent="0.3">
      <c r="A77" s="255"/>
      <c r="B77" s="255"/>
      <c r="C77" s="257"/>
      <c r="D77" s="36"/>
      <c r="E77" s="42"/>
      <c r="F77" s="43"/>
      <c r="G77" s="43">
        <v>8.42</v>
      </c>
      <c r="H77" s="43"/>
      <c r="I77" s="43"/>
      <c r="J77" s="34">
        <f t="shared" si="16"/>
        <v>8.42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8.42</v>
      </c>
    </row>
    <row r="78" spans="1:17" x14ac:dyDescent="0.3">
      <c r="A78" s="255" t="s">
        <v>70</v>
      </c>
      <c r="B78" s="255"/>
      <c r="C78" s="257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14167</v>
      </c>
    </row>
    <row r="79" spans="1:17" x14ac:dyDescent="0.3">
      <c r="A79" s="255"/>
      <c r="B79" s="255"/>
      <c r="C79" s="257"/>
      <c r="D79" s="36"/>
      <c r="E79" s="42"/>
      <c r="F79" s="43"/>
      <c r="G79" s="43">
        <v>6477</v>
      </c>
      <c r="H79" s="43">
        <v>0.54</v>
      </c>
      <c r="I79" s="43"/>
      <c r="J79" s="34">
        <f t="shared" si="16"/>
        <v>6477.54</v>
      </c>
      <c r="K79" s="55"/>
      <c r="L79" s="43"/>
      <c r="M79" s="34">
        <f t="shared" si="17"/>
        <v>0</v>
      </c>
      <c r="N79" s="55"/>
      <c r="O79" s="43">
        <v>882.84</v>
      </c>
      <c r="P79" s="34">
        <f t="shared" si="18"/>
        <v>882.84</v>
      </c>
      <c r="Q79" s="35">
        <f t="shared" si="19"/>
        <v>7360.38</v>
      </c>
    </row>
    <row r="80" spans="1:17" x14ac:dyDescent="0.3">
      <c r="A80" s="255" t="s">
        <v>70</v>
      </c>
      <c r="B80" s="255"/>
      <c r="C80" s="257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5"/>
      <c r="B81" s="255"/>
      <c r="C81" s="257" t="s">
        <v>74</v>
      </c>
      <c r="D81" s="36"/>
      <c r="E81" s="42"/>
      <c r="F81" s="43"/>
      <c r="G81" s="43">
        <v>860.94</v>
      </c>
      <c r="H81" s="43"/>
      <c r="I81" s="43"/>
      <c r="J81" s="34">
        <f t="shared" si="16"/>
        <v>860.94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860.94</v>
      </c>
    </row>
    <row r="82" spans="1:17" hidden="1" x14ac:dyDescent="0.3">
      <c r="A82" s="255" t="s">
        <v>70</v>
      </c>
      <c r="B82" s="255"/>
      <c r="C82" s="257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thickBot="1" x14ac:dyDescent="0.35">
      <c r="A83" s="256"/>
      <c r="B83" s="256"/>
      <c r="C83" s="258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1" t="s">
        <v>75</v>
      </c>
      <c r="B85" s="262"/>
      <c r="C85" s="265" t="s">
        <v>76</v>
      </c>
      <c r="D85" s="259"/>
      <c r="E85" s="16">
        <f t="shared" ref="E85:I86" si="20">E87+D89+E91+E93</f>
        <v>4315</v>
      </c>
      <c r="F85" s="17">
        <f t="shared" si="20"/>
        <v>2960</v>
      </c>
      <c r="G85" s="17">
        <f t="shared" si="20"/>
        <v>11566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18849</v>
      </c>
    </row>
    <row r="86" spans="1:17" ht="14.4" thickBot="1" x14ac:dyDescent="0.35">
      <c r="A86" s="263"/>
      <c r="B86" s="264"/>
      <c r="C86" s="266"/>
      <c r="D86" s="260"/>
      <c r="E86" s="21">
        <f t="shared" si="20"/>
        <v>1643</v>
      </c>
      <c r="F86" s="22">
        <f t="shared" si="20"/>
        <v>1033</v>
      </c>
      <c r="G86" s="22">
        <f t="shared" si="20"/>
        <v>6161.8600000000006</v>
      </c>
      <c r="H86" s="22">
        <f t="shared" si="20"/>
        <v>8</v>
      </c>
      <c r="I86" s="22">
        <f t="shared" si="20"/>
        <v>0</v>
      </c>
      <c r="J86" s="24">
        <f t="shared" si="21"/>
        <v>8845.86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8845.86</v>
      </c>
    </row>
    <row r="87" spans="1:17" x14ac:dyDescent="0.3">
      <c r="A87" s="250" t="s">
        <v>77</v>
      </c>
      <c r="B87" s="250"/>
      <c r="C87" s="252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1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5205</v>
      </c>
    </row>
    <row r="88" spans="1:17" x14ac:dyDescent="0.3">
      <c r="A88" s="255"/>
      <c r="B88" s="255"/>
      <c r="C88" s="257"/>
      <c r="D88" s="36"/>
      <c r="E88" s="42">
        <v>1643</v>
      </c>
      <c r="F88" s="43">
        <v>493</v>
      </c>
      <c r="G88" s="43">
        <v>310.64</v>
      </c>
      <c r="H88" s="43">
        <v>8</v>
      </c>
      <c r="I88" s="43"/>
      <c r="J88" s="34">
        <f t="shared" si="21"/>
        <v>2454.64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2454.64</v>
      </c>
    </row>
    <row r="89" spans="1:17" hidden="1" x14ac:dyDescent="0.3">
      <c r="A89" s="249" t="s">
        <v>77</v>
      </c>
      <c r="B89" s="249"/>
      <c r="C89" s="251" t="s">
        <v>80</v>
      </c>
      <c r="D89" s="98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0"/>
      <c r="B90" s="250"/>
      <c r="C90" s="252"/>
      <c r="D90" s="98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5" t="s">
        <v>81</v>
      </c>
      <c r="B91" s="255"/>
      <c r="C91" s="257" t="s">
        <v>82</v>
      </c>
      <c r="D91" s="268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1709</v>
      </c>
    </row>
    <row r="92" spans="1:17" x14ac:dyDescent="0.3">
      <c r="A92" s="255"/>
      <c r="B92" s="255"/>
      <c r="C92" s="257"/>
      <c r="D92" s="268"/>
      <c r="E92" s="42">
        <v>0</v>
      </c>
      <c r="F92" s="43">
        <v>0</v>
      </c>
      <c r="G92" s="43">
        <v>173.5</v>
      </c>
      <c r="H92" s="43"/>
      <c r="I92" s="43"/>
      <c r="J92" s="34">
        <f t="shared" si="21"/>
        <v>173.5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173.5</v>
      </c>
    </row>
    <row r="93" spans="1:17" x14ac:dyDescent="0.3">
      <c r="A93" s="255" t="s">
        <v>83</v>
      </c>
      <c r="B93" s="255"/>
      <c r="C93" s="257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56"/>
      <c r="B94" s="256"/>
      <c r="C94" s="258"/>
      <c r="D94" s="50"/>
      <c r="E94" s="51"/>
      <c r="F94" s="45">
        <v>540</v>
      </c>
      <c r="G94" s="45">
        <v>5677.72</v>
      </c>
      <c r="H94" s="45"/>
      <c r="I94" s="45"/>
      <c r="J94" s="24">
        <f t="shared" si="21"/>
        <v>6217.72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6217.72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1" t="s">
        <v>85</v>
      </c>
      <c r="B96" s="262"/>
      <c r="C96" s="265" t="s">
        <v>86</v>
      </c>
      <c r="D96" s="259"/>
      <c r="E96" s="16">
        <f t="shared" ref="E96:I97" si="25">E98+E100+E102+E104+E106</f>
        <v>78618</v>
      </c>
      <c r="F96" s="17">
        <f t="shared" si="25"/>
        <v>27747</v>
      </c>
      <c r="G96" s="17">
        <f t="shared" si="25"/>
        <v>33742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27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140380</v>
      </c>
    </row>
    <row r="97" spans="1:17" ht="14.4" thickBot="1" x14ac:dyDescent="0.35">
      <c r="A97" s="263"/>
      <c r="B97" s="264"/>
      <c r="C97" s="266"/>
      <c r="D97" s="260"/>
      <c r="E97" s="21">
        <f t="shared" si="25"/>
        <v>37849.949999999997</v>
      </c>
      <c r="F97" s="22">
        <f t="shared" si="25"/>
        <v>13251.09</v>
      </c>
      <c r="G97" s="22">
        <f t="shared" si="25"/>
        <v>17514.73</v>
      </c>
      <c r="H97" s="22">
        <f t="shared" si="25"/>
        <v>0</v>
      </c>
      <c r="I97" s="22">
        <f t="shared" si="25"/>
        <v>0</v>
      </c>
      <c r="J97" s="24">
        <f t="shared" si="26"/>
        <v>68615.76999999999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68615.76999999999</v>
      </c>
    </row>
    <row r="98" spans="1:17" x14ac:dyDescent="0.3">
      <c r="A98" s="250" t="s">
        <v>87</v>
      </c>
      <c r="B98" s="250"/>
      <c r="C98" s="252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5"/>
      <c r="B99" s="255"/>
      <c r="C99" s="257"/>
      <c r="D99" s="36"/>
      <c r="E99" s="42">
        <v>29085.34</v>
      </c>
      <c r="F99" s="43">
        <v>10114.65</v>
      </c>
      <c r="G99" s="43">
        <v>5083.1499999999996</v>
      </c>
      <c r="H99" s="43">
        <v>0</v>
      </c>
      <c r="I99" s="43"/>
      <c r="J99" s="34">
        <f t="shared" si="26"/>
        <v>44283.14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44283.14</v>
      </c>
    </row>
    <row r="100" spans="1:17" x14ac:dyDescent="0.3">
      <c r="A100" s="255" t="s">
        <v>89</v>
      </c>
      <c r="B100" s="255"/>
      <c r="C100" s="257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5"/>
      <c r="B101" s="255"/>
      <c r="C101" s="257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5" t="s">
        <v>91</v>
      </c>
      <c r="B102" s="255"/>
      <c r="C102" s="257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6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8"/>
        <v>0</v>
      </c>
      <c r="Q102" s="41">
        <f t="shared" si="29"/>
        <v>24323</v>
      </c>
    </row>
    <row r="103" spans="1:17" x14ac:dyDescent="0.3">
      <c r="A103" s="255"/>
      <c r="B103" s="255"/>
      <c r="C103" s="257"/>
      <c r="D103" s="36"/>
      <c r="E103" s="42">
        <v>8764.61</v>
      </c>
      <c r="F103" s="43">
        <v>2708.76</v>
      </c>
      <c r="G103" s="43">
        <v>3377.65</v>
      </c>
      <c r="H103" s="43">
        <v>0</v>
      </c>
      <c r="I103" s="43"/>
      <c r="J103" s="34">
        <f t="shared" si="26"/>
        <v>14851.02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14851.02</v>
      </c>
    </row>
    <row r="104" spans="1:17" x14ac:dyDescent="0.3">
      <c r="A104" s="255" t="s">
        <v>92</v>
      </c>
      <c r="B104" s="255"/>
      <c r="C104" s="257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26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581</v>
      </c>
    </row>
    <row r="105" spans="1:17" x14ac:dyDescent="0.3">
      <c r="A105" s="255"/>
      <c r="B105" s="255"/>
      <c r="C105" s="257"/>
      <c r="D105" s="36"/>
      <c r="E105" s="42"/>
      <c r="F105" s="43">
        <v>113.16</v>
      </c>
      <c r="G105" s="43">
        <v>346.86</v>
      </c>
      <c r="H105" s="43"/>
      <c r="I105" s="43"/>
      <c r="J105" s="34">
        <f t="shared" si="26"/>
        <v>460.02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460.02</v>
      </c>
    </row>
    <row r="106" spans="1:17" x14ac:dyDescent="0.3">
      <c r="A106" s="255" t="s">
        <v>95</v>
      </c>
      <c r="B106" s="255"/>
      <c r="C106" s="257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26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15590</v>
      </c>
    </row>
    <row r="107" spans="1:17" ht="14.4" thickBot="1" x14ac:dyDescent="0.35">
      <c r="A107" s="255"/>
      <c r="B107" s="255"/>
      <c r="C107" s="257"/>
      <c r="D107" s="36"/>
      <c r="E107" s="51"/>
      <c r="F107" s="45">
        <v>314.52</v>
      </c>
      <c r="G107" s="45">
        <v>8707.07</v>
      </c>
      <c r="H107" s="45"/>
      <c r="I107" s="45"/>
      <c r="J107" s="24">
        <f t="shared" si="26"/>
        <v>9021.59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9021.59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1" t="s">
        <v>98</v>
      </c>
      <c r="B109" s="262"/>
      <c r="C109" s="265" t="s">
        <v>99</v>
      </c>
      <c r="D109" s="259"/>
      <c r="E109" s="16">
        <f>E111+E113</f>
        <v>0</v>
      </c>
      <c r="F109" s="17">
        <f t="shared" ref="E109:I110" si="30">F111+F113</f>
        <v>0</v>
      </c>
      <c r="G109" s="17">
        <f t="shared" si="30"/>
        <v>342240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3">SUM(N109:O109)</f>
        <v>0</v>
      </c>
      <c r="Q109" s="20">
        <f t="shared" ref="Q109:Q114" si="34">P109+M109+J109</f>
        <v>884321</v>
      </c>
    </row>
    <row r="110" spans="1:17" ht="14.4" thickBot="1" x14ac:dyDescent="0.35">
      <c r="A110" s="263"/>
      <c r="B110" s="264"/>
      <c r="C110" s="266"/>
      <c r="D110" s="260"/>
      <c r="E110" s="21">
        <f t="shared" si="30"/>
        <v>0</v>
      </c>
      <c r="F110" s="22">
        <f t="shared" si="30"/>
        <v>0</v>
      </c>
      <c r="G110" s="22">
        <f t="shared" si="30"/>
        <v>100537.32999999999</v>
      </c>
      <c r="H110" s="22">
        <f t="shared" si="30"/>
        <v>0</v>
      </c>
      <c r="I110" s="22">
        <f t="shared" si="30"/>
        <v>0</v>
      </c>
      <c r="J110" s="24">
        <f t="shared" si="31"/>
        <v>100537.32999999999</v>
      </c>
      <c r="K110" s="21">
        <f>K112+K114</f>
        <v>5000</v>
      </c>
      <c r="L110" s="22">
        <f>L112+L114</f>
        <v>0</v>
      </c>
      <c r="M110" s="24">
        <f t="shared" si="32"/>
        <v>5000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105537.32999999999</v>
      </c>
    </row>
    <row r="111" spans="1:17" x14ac:dyDescent="0.3">
      <c r="A111" s="250" t="s">
        <v>100</v>
      </c>
      <c r="B111" s="250"/>
      <c r="C111" s="252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3"/>
        <v>0</v>
      </c>
      <c r="Q111" s="30">
        <f t="shared" si="34"/>
        <v>882221</v>
      </c>
    </row>
    <row r="112" spans="1:17" x14ac:dyDescent="0.3">
      <c r="A112" s="255"/>
      <c r="B112" s="255"/>
      <c r="C112" s="257"/>
      <c r="D112" s="36"/>
      <c r="E112" s="42"/>
      <c r="F112" s="43"/>
      <c r="G112" s="43">
        <v>97657.9</v>
      </c>
      <c r="H112" s="43"/>
      <c r="I112" s="43"/>
      <c r="J112" s="34">
        <f t="shared" si="31"/>
        <v>97657.9</v>
      </c>
      <c r="K112" s="42">
        <v>5000</v>
      </c>
      <c r="L112" s="43"/>
      <c r="M112" s="34">
        <f t="shared" si="32"/>
        <v>5000</v>
      </c>
      <c r="N112" s="55"/>
      <c r="O112" s="43"/>
      <c r="P112" s="34">
        <f t="shared" si="33"/>
        <v>0</v>
      </c>
      <c r="Q112" s="35">
        <f t="shared" si="34"/>
        <v>102657.9</v>
      </c>
    </row>
    <row r="113" spans="1:17" x14ac:dyDescent="0.3">
      <c r="A113" s="255" t="s">
        <v>102</v>
      </c>
      <c r="B113" s="255"/>
      <c r="C113" s="257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2100</v>
      </c>
    </row>
    <row r="114" spans="1:17" ht="14.4" thickBot="1" x14ac:dyDescent="0.35">
      <c r="A114" s="256"/>
      <c r="B114" s="256"/>
      <c r="C114" s="258"/>
      <c r="D114" s="50"/>
      <c r="E114" s="51"/>
      <c r="F114" s="45"/>
      <c r="G114" s="45">
        <v>2879.43</v>
      </c>
      <c r="H114" s="45"/>
      <c r="I114" s="45"/>
      <c r="J114" s="24">
        <f t="shared" si="31"/>
        <v>2879.43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2879.43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1" t="s">
        <v>105</v>
      </c>
      <c r="B116" s="262"/>
      <c r="C116" s="265" t="s">
        <v>106</v>
      </c>
      <c r="D116" s="259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42500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45000</v>
      </c>
      <c r="K116" s="16">
        <f>K118+K120+K122+K124+K126+K128+K130+K132</f>
        <v>287968</v>
      </c>
      <c r="L116" s="17">
        <f>L118+L120+L122+L124+L126+L128+L132</f>
        <v>0</v>
      </c>
      <c r="M116" s="19">
        <f t="shared" ref="M116:M129" si="37">SUM(K116:L116)</f>
        <v>287968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8">SUM(N116:O116)</f>
        <v>17160</v>
      </c>
      <c r="Q116" s="20">
        <f>P116+M116+J116</f>
        <v>350128</v>
      </c>
    </row>
    <row r="117" spans="1:17" ht="14.4" thickBot="1" x14ac:dyDescent="0.35">
      <c r="A117" s="263"/>
      <c r="B117" s="264"/>
      <c r="C117" s="266"/>
      <c r="D117" s="260"/>
      <c r="E117" s="21">
        <f t="shared" si="35"/>
        <v>0</v>
      </c>
      <c r="F117" s="22">
        <f t="shared" si="35"/>
        <v>0</v>
      </c>
      <c r="G117" s="22">
        <f t="shared" si="35"/>
        <v>29042.81</v>
      </c>
      <c r="H117" s="22">
        <f t="shared" si="35"/>
        <v>0</v>
      </c>
      <c r="I117" s="22">
        <f t="shared" si="35"/>
        <v>1165.45</v>
      </c>
      <c r="J117" s="24">
        <f t="shared" si="36"/>
        <v>30208.260000000002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8580</v>
      </c>
      <c r="P117" s="24">
        <f t="shared" si="38"/>
        <v>8580</v>
      </c>
      <c r="Q117" s="25">
        <f t="shared" ref="Q117:Q133" si="39">P117+M117+J117</f>
        <v>38788.26</v>
      </c>
    </row>
    <row r="118" spans="1:17" x14ac:dyDescent="0.3">
      <c r="A118" s="248" t="s">
        <v>107</v>
      </c>
      <c r="B118" s="250"/>
      <c r="C118" s="252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6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24000</v>
      </c>
    </row>
    <row r="119" spans="1:17" x14ac:dyDescent="0.3">
      <c r="A119" s="253"/>
      <c r="B119" s="255"/>
      <c r="C119" s="257"/>
      <c r="D119" s="36"/>
      <c r="E119" s="42"/>
      <c r="F119" s="43"/>
      <c r="G119" s="43">
        <v>19535.560000000001</v>
      </c>
      <c r="H119" s="43"/>
      <c r="I119" s="43"/>
      <c r="J119" s="34">
        <f t="shared" si="36"/>
        <v>19535.560000000001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19535.560000000001</v>
      </c>
    </row>
    <row r="120" spans="1:17" x14ac:dyDescent="0.3">
      <c r="A120" s="248" t="s">
        <v>107</v>
      </c>
      <c r="B120" s="255"/>
      <c r="C120" s="257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6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13000</v>
      </c>
    </row>
    <row r="121" spans="1:17" x14ac:dyDescent="0.3">
      <c r="A121" s="253"/>
      <c r="B121" s="255"/>
      <c r="C121" s="257"/>
      <c r="D121" s="36"/>
      <c r="E121" s="42"/>
      <c r="F121" s="43"/>
      <c r="G121" s="43">
        <v>8159.53</v>
      </c>
      <c r="H121" s="43"/>
      <c r="I121" s="43"/>
      <c r="J121" s="34">
        <f t="shared" si="36"/>
        <v>8159.53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8159.53</v>
      </c>
    </row>
    <row r="122" spans="1:17" x14ac:dyDescent="0.3">
      <c r="A122" s="253" t="s">
        <v>107</v>
      </c>
      <c r="B122" s="255"/>
      <c r="C122" s="257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3"/>
      <c r="B123" s="255"/>
      <c r="C123" s="257"/>
      <c r="D123" s="36"/>
      <c r="E123" s="42"/>
      <c r="F123" s="43"/>
      <c r="G123" s="43">
        <v>1347.72</v>
      </c>
      <c r="H123" s="43"/>
      <c r="I123" s="43"/>
      <c r="J123" s="34">
        <f t="shared" si="36"/>
        <v>1347.72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1347.72</v>
      </c>
    </row>
    <row r="124" spans="1:17" x14ac:dyDescent="0.3">
      <c r="A124" s="253" t="s">
        <v>107</v>
      </c>
      <c r="B124" s="255"/>
      <c r="C124" s="257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3"/>
      <c r="B125" s="255"/>
      <c r="C125" s="257"/>
      <c r="D125" s="36"/>
      <c r="E125" s="42"/>
      <c r="F125" s="43"/>
      <c r="G125" s="43">
        <v>0</v>
      </c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x14ac:dyDescent="0.3">
      <c r="A126" s="247" t="s">
        <v>113</v>
      </c>
      <c r="B126" s="249"/>
      <c r="C126" s="251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48"/>
      <c r="B127" s="250"/>
      <c r="C127" s="252"/>
      <c r="D127" s="36"/>
      <c r="E127" s="42"/>
      <c r="F127" s="43"/>
      <c r="G127" s="43"/>
      <c r="H127" s="43"/>
      <c r="I127" s="43">
        <v>1165.45</v>
      </c>
      <c r="J127" s="34">
        <f t="shared" si="36"/>
        <v>1165.45</v>
      </c>
      <c r="K127" s="42"/>
      <c r="L127" s="43"/>
      <c r="M127" s="34">
        <f t="shared" si="37"/>
        <v>0</v>
      </c>
      <c r="N127" s="55"/>
      <c r="O127" s="43">
        <v>8580</v>
      </c>
      <c r="P127" s="34">
        <f t="shared" si="38"/>
        <v>8580</v>
      </c>
      <c r="Q127" s="35">
        <f t="shared" si="39"/>
        <v>9745.4500000000007</v>
      </c>
    </row>
    <row r="128" spans="1:17" x14ac:dyDescent="0.3">
      <c r="A128" s="247" t="s">
        <v>113</v>
      </c>
      <c r="B128" s="249"/>
      <c r="C128" s="251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37">
        <v>95500</v>
      </c>
      <c r="L128" s="38">
        <v>0</v>
      </c>
      <c r="M128" s="40">
        <f>SUM(K128:L128)</f>
        <v>95500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95500</v>
      </c>
    </row>
    <row r="129" spans="1:17" x14ac:dyDescent="0.3">
      <c r="A129" s="248"/>
      <c r="B129" s="250"/>
      <c r="C129" s="252"/>
      <c r="D129" s="36"/>
      <c r="E129" s="42"/>
      <c r="F129" s="43"/>
      <c r="G129" s="43"/>
      <c r="H129" s="43"/>
      <c r="I129" s="43"/>
      <c r="J129" s="34">
        <f t="shared" si="36"/>
        <v>0</v>
      </c>
      <c r="K129" s="42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47" t="s">
        <v>113</v>
      </c>
      <c r="B130" s="249"/>
      <c r="C130" s="251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87968</v>
      </c>
      <c r="L130" s="38">
        <v>0</v>
      </c>
      <c r="M130" s="40">
        <f>SUM(K130:L130)</f>
        <v>87968</v>
      </c>
      <c r="N130" s="44">
        <v>0</v>
      </c>
      <c r="O130" s="38">
        <v>0</v>
      </c>
      <c r="P130" s="40">
        <f>SUM(N130:O130)</f>
        <v>0</v>
      </c>
      <c r="Q130" s="41">
        <f t="shared" si="39"/>
        <v>87968</v>
      </c>
    </row>
    <row r="131" spans="1:17" x14ac:dyDescent="0.3">
      <c r="A131" s="248"/>
      <c r="B131" s="250"/>
      <c r="C131" s="252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0</v>
      </c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 t="shared" si="39"/>
        <v>0</v>
      </c>
    </row>
    <row r="132" spans="1:17" x14ac:dyDescent="0.3">
      <c r="A132" s="253" t="s">
        <v>113</v>
      </c>
      <c r="B132" s="255"/>
      <c r="C132" s="257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37">
        <v>104500</v>
      </c>
      <c r="L132" s="38">
        <v>0</v>
      </c>
      <c r="M132" s="40">
        <f>SUM(K132:L132)</f>
        <v>104500</v>
      </c>
      <c r="N132" s="44">
        <v>0</v>
      </c>
      <c r="O132" s="38">
        <v>0</v>
      </c>
      <c r="P132" s="40">
        <f t="shared" si="38"/>
        <v>0</v>
      </c>
      <c r="Q132" s="41">
        <f t="shared" si="39"/>
        <v>104500</v>
      </c>
    </row>
    <row r="133" spans="1:17" ht="14.4" thickBot="1" x14ac:dyDescent="0.35">
      <c r="A133" s="254"/>
      <c r="B133" s="256"/>
      <c r="C133" s="258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0</v>
      </c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1" t="s">
        <v>116</v>
      </c>
      <c r="B135" s="262"/>
      <c r="C135" s="265" t="s">
        <v>117</v>
      </c>
      <c r="D135" s="259"/>
      <c r="E135" s="16">
        <f t="shared" ref="E135:I136" si="40">E137+E139+E141+E143+E145</f>
        <v>193818</v>
      </c>
      <c r="F135" s="17">
        <f t="shared" si="40"/>
        <v>66397</v>
      </c>
      <c r="G135" s="17">
        <f t="shared" si="40"/>
        <v>61786</v>
      </c>
      <c r="H135" s="17">
        <f t="shared" si="40"/>
        <v>876</v>
      </c>
      <c r="I135" s="17">
        <f t="shared" si="40"/>
        <v>0</v>
      </c>
      <c r="J135" s="18">
        <f t="shared" ref="J135:J146" si="4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4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326877</v>
      </c>
    </row>
    <row r="136" spans="1:17" x14ac:dyDescent="0.3">
      <c r="A136" s="270"/>
      <c r="B136" s="271"/>
      <c r="C136" s="272"/>
      <c r="D136" s="268"/>
      <c r="E136" s="31">
        <f t="shared" si="40"/>
        <v>90841.71</v>
      </c>
      <c r="F136" s="32">
        <f t="shared" si="40"/>
        <v>31114.370000000003</v>
      </c>
      <c r="G136" s="32">
        <f t="shared" si="40"/>
        <v>33967.14</v>
      </c>
      <c r="H136" s="32">
        <f t="shared" si="40"/>
        <v>346.59000000000003</v>
      </c>
      <c r="I136" s="32">
        <f t="shared" si="40"/>
        <v>0</v>
      </c>
      <c r="J136" s="33">
        <f t="shared" si="41"/>
        <v>156269.81000000003</v>
      </c>
      <c r="K136" s="31">
        <f>K138+K140+K142+K144+K146</f>
        <v>2580</v>
      </c>
      <c r="L136" s="32">
        <f>L138+L140+L142+L144+L146</f>
        <v>0</v>
      </c>
      <c r="M136" s="34">
        <f t="shared" si="42"/>
        <v>2580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158849.81000000003</v>
      </c>
    </row>
    <row r="137" spans="1:17" x14ac:dyDescent="0.3">
      <c r="A137" s="248" t="s">
        <v>118</v>
      </c>
      <c r="B137" s="250"/>
      <c r="C137" s="252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3"/>
      <c r="B138" s="255"/>
      <c r="C138" s="257"/>
      <c r="D138" s="36"/>
      <c r="E138" s="42">
        <v>84351.41</v>
      </c>
      <c r="F138" s="43">
        <v>29105.74</v>
      </c>
      <c r="G138" s="43">
        <v>31025.72</v>
      </c>
      <c r="H138" s="43">
        <v>163.18</v>
      </c>
      <c r="I138" s="43"/>
      <c r="J138" s="34">
        <f t="shared" si="41"/>
        <v>144646.04999999999</v>
      </c>
      <c r="K138" s="42">
        <v>2580</v>
      </c>
      <c r="L138" s="43"/>
      <c r="M138" s="34">
        <f t="shared" si="42"/>
        <v>2580</v>
      </c>
      <c r="N138" s="55"/>
      <c r="O138" s="43"/>
      <c r="P138" s="34">
        <f t="shared" si="43"/>
        <v>0</v>
      </c>
      <c r="Q138" s="35">
        <f t="shared" si="44"/>
        <v>147226.04999999999</v>
      </c>
    </row>
    <row r="139" spans="1:17" x14ac:dyDescent="0.3">
      <c r="A139" s="247" t="s">
        <v>121</v>
      </c>
      <c r="B139" s="249"/>
      <c r="C139" s="251" t="s">
        <v>313</v>
      </c>
      <c r="D139" s="289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4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296</v>
      </c>
    </row>
    <row r="140" spans="1:17" x14ac:dyDescent="0.3">
      <c r="A140" s="248"/>
      <c r="B140" s="250"/>
      <c r="C140" s="252"/>
      <c r="D140" s="290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x14ac:dyDescent="0.3">
      <c r="A141" s="253" t="s">
        <v>122</v>
      </c>
      <c r="B141" s="255"/>
      <c r="C141" s="257" t="s">
        <v>301</v>
      </c>
      <c r="D141" s="268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3"/>
      <c r="B142" s="255"/>
      <c r="C142" s="257"/>
      <c r="D142" s="268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3" t="s">
        <v>123</v>
      </c>
      <c r="B143" s="255"/>
      <c r="C143" s="257" t="s">
        <v>300</v>
      </c>
      <c r="D143" s="268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4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250</v>
      </c>
    </row>
    <row r="144" spans="1:17" ht="14.4" thickBot="1" x14ac:dyDescent="0.35">
      <c r="A144" s="254"/>
      <c r="B144" s="256"/>
      <c r="C144" s="258"/>
      <c r="D144" s="268"/>
      <c r="E144" s="42"/>
      <c r="F144" s="43"/>
      <c r="G144" s="43">
        <v>144.87</v>
      </c>
      <c r="H144" s="43"/>
      <c r="I144" s="43"/>
      <c r="J144" s="33">
        <f t="shared" si="41"/>
        <v>144.87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144.87</v>
      </c>
    </row>
    <row r="145" spans="1:17" x14ac:dyDescent="0.3">
      <c r="A145" s="253" t="s">
        <v>123</v>
      </c>
      <c r="B145" s="255"/>
      <c r="C145" s="257" t="s">
        <v>124</v>
      </c>
      <c r="D145" s="36" t="s">
        <v>125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4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27002</v>
      </c>
    </row>
    <row r="146" spans="1:17" ht="14.4" thickBot="1" x14ac:dyDescent="0.35">
      <c r="A146" s="254"/>
      <c r="B146" s="256"/>
      <c r="C146" s="258"/>
      <c r="D146" s="50"/>
      <c r="E146" s="51">
        <v>6490.3</v>
      </c>
      <c r="F146" s="45">
        <v>2008.63</v>
      </c>
      <c r="G146" s="45">
        <v>2500.5500000000002</v>
      </c>
      <c r="H146" s="45">
        <v>183.41</v>
      </c>
      <c r="I146" s="45"/>
      <c r="J146" s="23">
        <f t="shared" si="41"/>
        <v>11182.89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11182.89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1" t="s">
        <v>126</v>
      </c>
      <c r="B148" s="262"/>
      <c r="C148" s="265" t="s">
        <v>127</v>
      </c>
      <c r="D148" s="291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185500</v>
      </c>
      <c r="I148" s="17">
        <f>I150+I152+I154+I156</f>
        <v>0</v>
      </c>
      <c r="J148" s="19">
        <f>SUM(E148:I148)</f>
        <v>237013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237013</v>
      </c>
    </row>
    <row r="149" spans="1:17" ht="14.4" thickBot="1" x14ac:dyDescent="0.35">
      <c r="A149" s="263"/>
      <c r="B149" s="264"/>
      <c r="C149" s="266"/>
      <c r="D149" s="292"/>
      <c r="E149" s="21">
        <f t="shared" si="45"/>
        <v>0</v>
      </c>
      <c r="F149" s="22">
        <f t="shared" si="45"/>
        <v>0</v>
      </c>
      <c r="G149" s="22">
        <f t="shared" si="45"/>
        <v>50160.08</v>
      </c>
      <c r="H149" s="22">
        <f t="shared" si="45"/>
        <v>87150</v>
      </c>
      <c r="I149" s="22">
        <f>I151+I153+I155+I157</f>
        <v>0</v>
      </c>
      <c r="J149" s="24">
        <f>SUM(E149:I149)</f>
        <v>137310.08000000002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137310.08000000002</v>
      </c>
    </row>
    <row r="150" spans="1:17" x14ac:dyDescent="0.3">
      <c r="A150" s="248" t="s">
        <v>128</v>
      </c>
      <c r="B150" s="250"/>
      <c r="C150" s="252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7" x14ac:dyDescent="0.3">
      <c r="A151" s="253"/>
      <c r="B151" s="255"/>
      <c r="C151" s="257"/>
      <c r="D151" s="59"/>
      <c r="E151" s="42"/>
      <c r="F151" s="43"/>
      <c r="G151" s="43"/>
      <c r="H151" s="43">
        <v>86000</v>
      </c>
      <c r="I151" s="43"/>
      <c r="J151" s="34">
        <f t="shared" si="48"/>
        <v>86000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86000</v>
      </c>
    </row>
    <row r="152" spans="1:17" x14ac:dyDescent="0.3">
      <c r="A152" s="253" t="s">
        <v>128</v>
      </c>
      <c r="B152" s="255"/>
      <c r="C152" s="257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8"/>
        <v>3000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3000</v>
      </c>
    </row>
    <row r="153" spans="1:17" x14ac:dyDescent="0.3">
      <c r="A153" s="253"/>
      <c r="B153" s="255"/>
      <c r="C153" s="257"/>
      <c r="D153" s="59"/>
      <c r="E153" s="42"/>
      <c r="F153" s="43"/>
      <c r="G153" s="43"/>
      <c r="H153" s="43">
        <v>1150</v>
      </c>
      <c r="I153" s="43"/>
      <c r="J153" s="34">
        <f t="shared" si="48"/>
        <v>1150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1150</v>
      </c>
    </row>
    <row r="154" spans="1:17" x14ac:dyDescent="0.3">
      <c r="A154" s="253" t="s">
        <v>132</v>
      </c>
      <c r="B154" s="255"/>
      <c r="C154" s="257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7" ht="14.4" thickBot="1" x14ac:dyDescent="0.35">
      <c r="A155" s="254"/>
      <c r="B155" s="256"/>
      <c r="C155" s="258"/>
      <c r="D155" s="60"/>
      <c r="E155" s="51"/>
      <c r="F155" s="45"/>
      <c r="G155" s="45">
        <v>50160.08</v>
      </c>
      <c r="H155" s="45">
        <v>0</v>
      </c>
      <c r="I155" s="45"/>
      <c r="J155" s="24">
        <f>SUM(E155:I155)</f>
        <v>50160.08</v>
      </c>
      <c r="K155" s="56"/>
      <c r="L155" s="45"/>
      <c r="M155" s="24">
        <f t="shared" si="46"/>
        <v>0</v>
      </c>
      <c r="N155" s="56"/>
      <c r="O155" s="45"/>
      <c r="P155" s="24">
        <f>SUM(N155:O155)</f>
        <v>0</v>
      </c>
      <c r="Q155" s="25">
        <f>P155+M155+J155</f>
        <v>50160.08</v>
      </c>
    </row>
    <row r="156" spans="1:17" hidden="1" x14ac:dyDescent="0.3">
      <c r="A156" s="248" t="s">
        <v>134</v>
      </c>
      <c r="B156" s="250"/>
      <c r="C156" s="252" t="s">
        <v>135</v>
      </c>
      <c r="D156" s="58" t="s">
        <v>130</v>
      </c>
      <c r="E156" s="26">
        <v>0</v>
      </c>
      <c r="F156" s="27">
        <v>0</v>
      </c>
      <c r="G156" s="27">
        <v>0</v>
      </c>
      <c r="H156" s="27">
        <v>0</v>
      </c>
      <c r="I156" s="27">
        <v>0</v>
      </c>
      <c r="J156" s="29">
        <f t="shared" si="48"/>
        <v>0</v>
      </c>
      <c r="K156" s="54">
        <v>0</v>
      </c>
      <c r="L156" s="27">
        <v>0</v>
      </c>
      <c r="M156" s="29">
        <f t="shared" si="46"/>
        <v>0</v>
      </c>
      <c r="N156" s="54">
        <v>0</v>
      </c>
      <c r="O156" s="27">
        <v>0</v>
      </c>
      <c r="P156" s="29">
        <f t="shared" si="47"/>
        <v>0</v>
      </c>
      <c r="Q156" s="30">
        <f t="shared" si="49"/>
        <v>0</v>
      </c>
    </row>
    <row r="157" spans="1:17" ht="14.4" hidden="1" thickBot="1" x14ac:dyDescent="0.35">
      <c r="A157" s="254"/>
      <c r="B157" s="256"/>
      <c r="C157" s="258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1" t="s">
        <v>136</v>
      </c>
      <c r="B159" s="262"/>
      <c r="C159" s="265" t="s">
        <v>137</v>
      </c>
      <c r="D159" s="259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103360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107241</v>
      </c>
    </row>
    <row r="160" spans="1:17" x14ac:dyDescent="0.3">
      <c r="A160" s="270"/>
      <c r="B160" s="271"/>
      <c r="C160" s="272"/>
      <c r="D160" s="268"/>
      <c r="E160" s="31">
        <f t="shared" si="50"/>
        <v>0</v>
      </c>
      <c r="F160" s="32">
        <f t="shared" si="50"/>
        <v>650.78</v>
      </c>
      <c r="G160" s="32">
        <f t="shared" si="50"/>
        <v>42992.150000000009</v>
      </c>
      <c r="H160" s="32">
        <f t="shared" si="50"/>
        <v>0</v>
      </c>
      <c r="I160" s="32">
        <f t="shared" si="50"/>
        <v>0</v>
      </c>
      <c r="J160" s="34">
        <f>SUM(E160:I160)</f>
        <v>43642.930000000008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45817.330000000009</v>
      </c>
    </row>
    <row r="161" spans="1:17" x14ac:dyDescent="0.3">
      <c r="A161" s="248" t="s">
        <v>138</v>
      </c>
      <c r="B161" s="250"/>
      <c r="C161" s="252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3"/>
      <c r="B162" s="255"/>
      <c r="C162" s="257"/>
      <c r="D162" s="36"/>
      <c r="E162" s="42"/>
      <c r="F162" s="43">
        <v>650.78</v>
      </c>
      <c r="G162" s="43"/>
      <c r="H162" s="43"/>
      <c r="I162" s="43"/>
      <c r="J162" s="34">
        <f t="shared" si="51"/>
        <v>650.78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650.78</v>
      </c>
    </row>
    <row r="163" spans="1:17" x14ac:dyDescent="0.3">
      <c r="A163" s="253" t="s">
        <v>138</v>
      </c>
      <c r="B163" s="255"/>
      <c r="C163" s="257" t="s">
        <v>259</v>
      </c>
      <c r="D163" s="36" t="s">
        <v>23</v>
      </c>
      <c r="E163" s="37">
        <v>0</v>
      </c>
      <c r="F163" s="38">
        <v>0</v>
      </c>
      <c r="G163" s="38">
        <v>46100</v>
      </c>
      <c r="H163" s="38">
        <v>0</v>
      </c>
      <c r="I163" s="38">
        <v>0</v>
      </c>
      <c r="J163" s="29">
        <f t="shared" si="51"/>
        <v>46100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46100</v>
      </c>
    </row>
    <row r="164" spans="1:17" x14ac:dyDescent="0.3">
      <c r="A164" s="253"/>
      <c r="B164" s="255"/>
      <c r="C164" s="257"/>
      <c r="D164" s="36"/>
      <c r="E164" s="42"/>
      <c r="F164" s="43"/>
      <c r="G164" s="43">
        <v>20056.400000000001</v>
      </c>
      <c r="H164" s="43"/>
      <c r="I164" s="43"/>
      <c r="J164" s="34">
        <f t="shared" si="51"/>
        <v>20056.400000000001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20056.400000000001</v>
      </c>
    </row>
    <row r="165" spans="1:17" x14ac:dyDescent="0.3">
      <c r="A165" s="253" t="s">
        <v>138</v>
      </c>
      <c r="B165" s="255"/>
      <c r="C165" s="257" t="s">
        <v>260</v>
      </c>
      <c r="D165" s="268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3"/>
      <c r="B166" s="255"/>
      <c r="C166" s="257"/>
      <c r="D166" s="268"/>
      <c r="E166" s="42"/>
      <c r="F166" s="43"/>
      <c r="G166" s="43">
        <v>3462.83</v>
      </c>
      <c r="H166" s="43"/>
      <c r="I166" s="43"/>
      <c r="J166" s="34">
        <f t="shared" si="51"/>
        <v>3462.83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3462.83</v>
      </c>
    </row>
    <row r="167" spans="1:17" x14ac:dyDescent="0.3">
      <c r="A167" s="253" t="s">
        <v>138</v>
      </c>
      <c r="B167" s="255"/>
      <c r="C167" s="257" t="s">
        <v>264</v>
      </c>
      <c r="D167" s="268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3"/>
      <c r="B168" s="255"/>
      <c r="C168" s="257"/>
      <c r="D168" s="268"/>
      <c r="E168" s="42"/>
      <c r="F168" s="43"/>
      <c r="G168" s="43">
        <v>455.59</v>
      </c>
      <c r="H168" s="43"/>
      <c r="I168" s="43"/>
      <c r="J168" s="34">
        <f t="shared" si="51"/>
        <v>455.59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455.59</v>
      </c>
    </row>
    <row r="169" spans="1:17" x14ac:dyDescent="0.3">
      <c r="A169" s="253" t="s">
        <v>138</v>
      </c>
      <c r="B169" s="255"/>
      <c r="C169" s="257" t="s">
        <v>302</v>
      </c>
      <c r="D169" s="268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3"/>
      <c r="B170" s="255"/>
      <c r="C170" s="257"/>
      <c r="D170" s="268"/>
      <c r="E170" s="42"/>
      <c r="F170" s="43"/>
      <c r="G170" s="43">
        <v>0</v>
      </c>
      <c r="H170" s="43"/>
      <c r="I170" s="43"/>
      <c r="J170" s="34">
        <f t="shared" si="51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3" t="s">
        <v>138</v>
      </c>
      <c r="B171" s="255"/>
      <c r="C171" s="257" t="s">
        <v>303</v>
      </c>
      <c r="D171" s="268"/>
      <c r="E171" s="37">
        <v>0</v>
      </c>
      <c r="F171" s="38">
        <v>0</v>
      </c>
      <c r="G171" s="38">
        <v>33870</v>
      </c>
      <c r="H171" s="38">
        <v>0</v>
      </c>
      <c r="I171" s="38">
        <v>0</v>
      </c>
      <c r="J171" s="29">
        <f t="shared" si="51"/>
        <v>33870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36870</v>
      </c>
    </row>
    <row r="172" spans="1:17" x14ac:dyDescent="0.3">
      <c r="A172" s="253"/>
      <c r="B172" s="255"/>
      <c r="C172" s="257"/>
      <c r="D172" s="268"/>
      <c r="E172" s="42"/>
      <c r="F172" s="43"/>
      <c r="G172" s="43">
        <v>14516.86</v>
      </c>
      <c r="H172" s="43"/>
      <c r="I172" s="43"/>
      <c r="J172" s="34">
        <f t="shared" si="51"/>
        <v>14516.86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16691.260000000002</v>
      </c>
    </row>
    <row r="173" spans="1:17" x14ac:dyDescent="0.3">
      <c r="A173" s="253" t="s">
        <v>138</v>
      </c>
      <c r="B173" s="255"/>
      <c r="C173" s="257" t="s">
        <v>262</v>
      </c>
      <c r="D173" s="268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3"/>
      <c r="B174" s="255"/>
      <c r="C174" s="257"/>
      <c r="D174" s="268"/>
      <c r="E174" s="42"/>
      <c r="F174" s="43"/>
      <c r="G174" s="43">
        <v>2248.65</v>
      </c>
      <c r="H174" s="43"/>
      <c r="I174" s="43"/>
      <c r="J174" s="34">
        <f t="shared" si="51"/>
        <v>2248.65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2248.65</v>
      </c>
    </row>
    <row r="175" spans="1:17" x14ac:dyDescent="0.3">
      <c r="A175" s="253" t="s">
        <v>138</v>
      </c>
      <c r="B175" s="255"/>
      <c r="C175" s="257" t="s">
        <v>216</v>
      </c>
      <c r="D175" s="268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5">SUM(N175:O175)</f>
        <v>0</v>
      </c>
      <c r="Q175" s="41">
        <f t="shared" si="53"/>
        <v>150</v>
      </c>
    </row>
    <row r="176" spans="1:17" x14ac:dyDescent="0.3">
      <c r="A176" s="253"/>
      <c r="B176" s="255"/>
      <c r="C176" s="257"/>
      <c r="D176" s="268"/>
      <c r="E176" s="42"/>
      <c r="F176" s="43"/>
      <c r="G176" s="43">
        <v>133.16</v>
      </c>
      <c r="H176" s="43"/>
      <c r="I176" s="43"/>
      <c r="J176" s="34">
        <f t="shared" si="51"/>
        <v>133.16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133.16</v>
      </c>
    </row>
    <row r="177" spans="1:17" x14ac:dyDescent="0.3">
      <c r="A177" s="253" t="s">
        <v>261</v>
      </c>
      <c r="B177" s="255"/>
      <c r="C177" s="257" t="s">
        <v>139</v>
      </c>
      <c r="D177" s="268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17" x14ac:dyDescent="0.3">
      <c r="A178" s="253"/>
      <c r="B178" s="255"/>
      <c r="C178" s="257"/>
      <c r="D178" s="268"/>
      <c r="E178" s="42"/>
      <c r="F178" s="43"/>
      <c r="G178" s="43">
        <v>800</v>
      </c>
      <c r="H178" s="43"/>
      <c r="I178" s="43"/>
      <c r="J178" s="34">
        <f t="shared" si="51"/>
        <v>800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800</v>
      </c>
    </row>
    <row r="179" spans="1:17" x14ac:dyDescent="0.3">
      <c r="A179" s="253" t="s">
        <v>138</v>
      </c>
      <c r="B179" s="255"/>
      <c r="C179" s="257" t="s">
        <v>263</v>
      </c>
      <c r="D179" s="268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1500</v>
      </c>
    </row>
    <row r="180" spans="1:17" x14ac:dyDescent="0.3">
      <c r="A180" s="253"/>
      <c r="B180" s="255"/>
      <c r="C180" s="257"/>
      <c r="D180" s="268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1000</v>
      </c>
    </row>
    <row r="181" spans="1:17" x14ac:dyDescent="0.3">
      <c r="A181" s="253" t="s">
        <v>261</v>
      </c>
      <c r="B181" s="255"/>
      <c r="C181" s="257" t="s">
        <v>229</v>
      </c>
      <c r="D181" s="268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17" x14ac:dyDescent="0.3">
      <c r="A182" s="253"/>
      <c r="B182" s="255"/>
      <c r="C182" s="257"/>
      <c r="D182" s="268"/>
      <c r="E182" s="42"/>
      <c r="F182" s="43"/>
      <c r="G182" s="43">
        <v>0</v>
      </c>
      <c r="H182" s="43"/>
      <c r="I182" s="43"/>
      <c r="J182" s="34">
        <f t="shared" si="51"/>
        <v>0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0</v>
      </c>
    </row>
    <row r="183" spans="1:17" x14ac:dyDescent="0.3">
      <c r="A183" s="253" t="s">
        <v>292</v>
      </c>
      <c r="B183" s="255"/>
      <c r="C183" s="257" t="s">
        <v>293</v>
      </c>
      <c r="D183" s="268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17" x14ac:dyDescent="0.3">
      <c r="A184" s="253"/>
      <c r="B184" s="255"/>
      <c r="C184" s="257"/>
      <c r="D184" s="268"/>
      <c r="E184" s="42"/>
      <c r="F184" s="43"/>
      <c r="G184" s="43">
        <v>252.07</v>
      </c>
      <c r="H184" s="43"/>
      <c r="I184" s="43"/>
      <c r="J184" s="34">
        <f t="shared" si="51"/>
        <v>252.07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252.07</v>
      </c>
    </row>
    <row r="185" spans="1:17" hidden="1" x14ac:dyDescent="0.3">
      <c r="A185" s="253"/>
      <c r="B185" s="255"/>
      <c r="C185" s="257"/>
      <c r="D185" s="268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5"/>
        <v>0</v>
      </c>
      <c r="Q185" s="41">
        <f t="shared" si="53"/>
        <v>0</v>
      </c>
    </row>
    <row r="186" spans="1:17" hidden="1" x14ac:dyDescent="0.3">
      <c r="A186" s="253"/>
      <c r="B186" s="255"/>
      <c r="C186" s="257"/>
      <c r="D186" s="268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5"/>
        <v>0</v>
      </c>
      <c r="Q186" s="35">
        <f t="shared" si="53"/>
        <v>0</v>
      </c>
    </row>
    <row r="187" spans="1:17" x14ac:dyDescent="0.3">
      <c r="A187" s="253" t="str">
        <f>I.!A187</f>
        <v>10.4</v>
      </c>
      <c r="B187" s="255"/>
      <c r="C187" s="257" t="str">
        <f>I.!C187</f>
        <v>Dom kultúry - údržba objektu</v>
      </c>
      <c r="D187" s="268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5"/>
        <v>0</v>
      </c>
      <c r="Q187" s="41">
        <f t="shared" si="53"/>
        <v>0</v>
      </c>
    </row>
    <row r="188" spans="1:17" ht="14.4" thickBot="1" x14ac:dyDescent="0.35">
      <c r="A188" s="254"/>
      <c r="B188" s="256"/>
      <c r="C188" s="258"/>
      <c r="D188" s="260"/>
      <c r="E188" s="51"/>
      <c r="F188" s="45"/>
      <c r="G188" s="45">
        <v>66.59</v>
      </c>
      <c r="H188" s="45"/>
      <c r="I188" s="45"/>
      <c r="J188" s="24">
        <f t="shared" si="51"/>
        <v>66.59</v>
      </c>
      <c r="K188" s="56"/>
      <c r="L188" s="45"/>
      <c r="M188" s="24">
        <f t="shared" si="52"/>
        <v>0</v>
      </c>
      <c r="N188" s="56"/>
      <c r="O188" s="45"/>
      <c r="P188" s="24">
        <f t="shared" si="55"/>
        <v>0</v>
      </c>
      <c r="Q188" s="25">
        <f t="shared" si="53"/>
        <v>66.59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1" t="s">
        <v>140</v>
      </c>
      <c r="B190" s="262"/>
      <c r="C190" s="265" t="s">
        <v>141</v>
      </c>
      <c r="D190" s="259"/>
      <c r="E190" s="16">
        <f t="shared" ref="E190:I191" si="57">E192+E194+E196+E198++E212+E214+E216+E226+E228</f>
        <v>89216</v>
      </c>
      <c r="F190" s="17">
        <f t="shared" si="57"/>
        <v>30619</v>
      </c>
      <c r="G190" s="17">
        <f t="shared" si="57"/>
        <v>255244</v>
      </c>
      <c r="H190" s="17">
        <f t="shared" si="57"/>
        <v>7571</v>
      </c>
      <c r="I190" s="17">
        <f t="shared" si="57"/>
        <v>0</v>
      </c>
      <c r="J190" s="19">
        <f>SUM(E190:I190)</f>
        <v>382650</v>
      </c>
      <c r="K190" s="52">
        <f>K192+K194+K196+K198++K212+K214+K216+K226+K228</f>
        <v>423424</v>
      </c>
      <c r="L190" s="17">
        <f>L192+L194+L196+L198++L212+L214+L216+L226+L228</f>
        <v>0</v>
      </c>
      <c r="M190" s="19">
        <f t="shared" ref="M190:M217" si="58">SUM(K190:L190)</f>
        <v>423424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926654</v>
      </c>
    </row>
    <row r="191" spans="1:17" ht="14.4" thickBot="1" x14ac:dyDescent="0.35">
      <c r="A191" s="263"/>
      <c r="B191" s="264"/>
      <c r="C191" s="266"/>
      <c r="D191" s="260"/>
      <c r="E191" s="21">
        <f t="shared" si="57"/>
        <v>32093.03</v>
      </c>
      <c r="F191" s="22">
        <f t="shared" si="57"/>
        <v>10975.24</v>
      </c>
      <c r="G191" s="22">
        <f t="shared" si="57"/>
        <v>116716.48999999999</v>
      </c>
      <c r="H191" s="22">
        <f t="shared" si="57"/>
        <v>977.76</v>
      </c>
      <c r="I191" s="22">
        <f t="shared" si="57"/>
        <v>0</v>
      </c>
      <c r="J191" s="24">
        <f t="shared" ref="J191:J229" si="59">SUM(E191:I191)</f>
        <v>160762.51999999999</v>
      </c>
      <c r="K191" s="53">
        <f>K193+K195+K197+K199++K213+K215+K217+K227+K229</f>
        <v>232654.99</v>
      </c>
      <c r="L191" s="22">
        <f>L193+L195+L197+L199++L213+L215+L217+L227+L229</f>
        <v>0</v>
      </c>
      <c r="M191" s="24">
        <f t="shared" si="58"/>
        <v>232654.99</v>
      </c>
      <c r="N191" s="53">
        <f>N193+N195+N197+N199++N213+N215+N217+N227+N229</f>
        <v>0</v>
      </c>
      <c r="O191" s="22">
        <f>O193+O195+O197+O199++O213+O215+O217+O227+O229</f>
        <v>49667.94</v>
      </c>
      <c r="P191" s="24">
        <f t="shared" ref="P191:P229" si="60">SUM(N191:O191)</f>
        <v>49667.94</v>
      </c>
      <c r="Q191" s="25">
        <f t="shared" ref="Q191:Q229" si="61">P191+M191+J191</f>
        <v>443085.44999999995</v>
      </c>
    </row>
    <row r="192" spans="1:17" x14ac:dyDescent="0.3">
      <c r="A192" s="269" t="s">
        <v>142</v>
      </c>
      <c r="B192" s="250"/>
      <c r="C192" s="252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68980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68980</v>
      </c>
    </row>
    <row r="193" spans="1:17" x14ac:dyDescent="0.3">
      <c r="A193" s="248"/>
      <c r="B193" s="255"/>
      <c r="C193" s="257"/>
      <c r="D193" s="36"/>
      <c r="E193" s="42">
        <v>10140.370000000001</v>
      </c>
      <c r="F193" s="43">
        <v>3351.96</v>
      </c>
      <c r="G193" s="43">
        <v>3176.76</v>
      </c>
      <c r="H193" s="43">
        <v>0</v>
      </c>
      <c r="I193" s="43"/>
      <c r="J193" s="34">
        <f t="shared" si="59"/>
        <v>16669.090000000004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16669.090000000004</v>
      </c>
    </row>
    <row r="194" spans="1:17" x14ac:dyDescent="0.3">
      <c r="A194" s="253" t="s">
        <v>143</v>
      </c>
      <c r="B194" s="255"/>
      <c r="C194" s="257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59"/>
        <v>2150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2150</v>
      </c>
    </row>
    <row r="195" spans="1:17" x14ac:dyDescent="0.3">
      <c r="A195" s="253"/>
      <c r="B195" s="255"/>
      <c r="C195" s="257"/>
      <c r="D195" s="36"/>
      <c r="E195" s="42"/>
      <c r="F195" s="43"/>
      <c r="G195" s="43">
        <v>690.52</v>
      </c>
      <c r="H195" s="43"/>
      <c r="I195" s="43"/>
      <c r="J195" s="34">
        <f t="shared" si="59"/>
        <v>690.52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690.52</v>
      </c>
    </row>
    <row r="196" spans="1:17" x14ac:dyDescent="0.3">
      <c r="A196" s="253" t="s">
        <v>146</v>
      </c>
      <c r="B196" s="255"/>
      <c r="C196" s="257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59"/>
        <v>15500</v>
      </c>
      <c r="K196" s="44">
        <v>2000</v>
      </c>
      <c r="L196" s="38">
        <v>0</v>
      </c>
      <c r="M196" s="40">
        <f t="shared" si="58"/>
        <v>2000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17500</v>
      </c>
    </row>
    <row r="197" spans="1:17" x14ac:dyDescent="0.3">
      <c r="A197" s="253"/>
      <c r="B197" s="255"/>
      <c r="C197" s="257"/>
      <c r="D197" s="36"/>
      <c r="E197" s="42"/>
      <c r="F197" s="43"/>
      <c r="G197" s="43">
        <v>4751.97</v>
      </c>
      <c r="H197" s="43"/>
      <c r="I197" s="43"/>
      <c r="J197" s="34">
        <f t="shared" si="59"/>
        <v>4751.97</v>
      </c>
      <c r="K197" s="55">
        <v>0</v>
      </c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4751.97</v>
      </c>
    </row>
    <row r="198" spans="1:17" x14ac:dyDescent="0.3">
      <c r="A198" s="253" t="s">
        <v>148</v>
      </c>
      <c r="B198" s="255"/>
      <c r="C198" s="257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9760</v>
      </c>
      <c r="H198" s="38">
        <f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17" x14ac:dyDescent="0.3">
      <c r="A199" s="253"/>
      <c r="B199" s="255"/>
      <c r="C199" s="257"/>
      <c r="D199" s="36"/>
      <c r="E199" s="42">
        <f t="shared" si="62"/>
        <v>0</v>
      </c>
      <c r="F199" s="57">
        <f t="shared" si="62"/>
        <v>0</v>
      </c>
      <c r="G199" s="57">
        <f t="shared" si="62"/>
        <v>3745.7</v>
      </c>
      <c r="H199" s="57">
        <f t="shared" si="62"/>
        <v>680.8</v>
      </c>
      <c r="I199" s="57">
        <f t="shared" si="62"/>
        <v>0</v>
      </c>
      <c r="J199" s="34">
        <f t="shared" si="59"/>
        <v>4426.5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49667.94</v>
      </c>
      <c r="P199" s="34">
        <f t="shared" si="60"/>
        <v>49667.94</v>
      </c>
      <c r="Q199" s="35">
        <f t="shared" si="61"/>
        <v>54094.44</v>
      </c>
    </row>
    <row r="200" spans="1:17" x14ac:dyDescent="0.3">
      <c r="A200" s="253"/>
      <c r="B200" s="255" t="s">
        <v>266</v>
      </c>
      <c r="C200" s="257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59"/>
        <v>1500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11500</v>
      </c>
    </row>
    <row r="201" spans="1:17" x14ac:dyDescent="0.3">
      <c r="A201" s="253"/>
      <c r="B201" s="255"/>
      <c r="C201" s="257"/>
      <c r="D201" s="36"/>
      <c r="E201" s="42"/>
      <c r="F201" s="43"/>
      <c r="G201" s="43">
        <v>587.96</v>
      </c>
      <c r="H201" s="43"/>
      <c r="I201" s="43"/>
      <c r="J201" s="34">
        <f t="shared" si="59"/>
        <v>587.96</v>
      </c>
      <c r="K201" s="55"/>
      <c r="L201" s="43"/>
      <c r="M201" s="34">
        <f t="shared" si="58"/>
        <v>0</v>
      </c>
      <c r="N201" s="55"/>
      <c r="O201" s="43">
        <v>0</v>
      </c>
      <c r="P201" s="34">
        <f t="shared" si="60"/>
        <v>0</v>
      </c>
      <c r="Q201" s="35">
        <f t="shared" si="61"/>
        <v>587.96</v>
      </c>
    </row>
    <row r="202" spans="1:17" ht="12.75" customHeight="1" x14ac:dyDescent="0.3">
      <c r="A202" s="253"/>
      <c r="B202" s="255" t="s">
        <v>266</v>
      </c>
      <c r="C202" s="257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59"/>
        <v>2300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13544</v>
      </c>
    </row>
    <row r="203" spans="1:17" x14ac:dyDescent="0.3">
      <c r="A203" s="253"/>
      <c r="B203" s="255"/>
      <c r="C203" s="257"/>
      <c r="D203" s="36"/>
      <c r="E203" s="42"/>
      <c r="F203" s="43"/>
      <c r="G203" s="43">
        <v>1000.67</v>
      </c>
      <c r="H203" s="43"/>
      <c r="I203" s="43"/>
      <c r="J203" s="34">
        <f t="shared" si="59"/>
        <v>1000.67</v>
      </c>
      <c r="K203" s="55"/>
      <c r="L203" s="43"/>
      <c r="M203" s="34">
        <f t="shared" si="58"/>
        <v>0</v>
      </c>
      <c r="N203" s="55"/>
      <c r="O203" s="43">
        <v>0</v>
      </c>
      <c r="P203" s="34">
        <f t="shared" si="60"/>
        <v>0</v>
      </c>
      <c r="Q203" s="35">
        <f t="shared" si="61"/>
        <v>1000.67</v>
      </c>
    </row>
    <row r="204" spans="1:17" ht="12.75" customHeight="1" x14ac:dyDescent="0.3">
      <c r="A204" s="253"/>
      <c r="B204" s="255" t="s">
        <v>266</v>
      </c>
      <c r="C204" s="257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59"/>
        <v>1800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55176</v>
      </c>
    </row>
    <row r="205" spans="1:17" x14ac:dyDescent="0.3">
      <c r="A205" s="253"/>
      <c r="B205" s="255"/>
      <c r="C205" s="257"/>
      <c r="D205" s="36"/>
      <c r="E205" s="42"/>
      <c r="F205" s="43"/>
      <c r="G205" s="43">
        <v>465.4</v>
      </c>
      <c r="H205" s="43"/>
      <c r="I205" s="43"/>
      <c r="J205" s="34">
        <f t="shared" si="59"/>
        <v>465.4</v>
      </c>
      <c r="K205" s="55"/>
      <c r="L205" s="43"/>
      <c r="M205" s="34">
        <f t="shared" si="58"/>
        <v>0</v>
      </c>
      <c r="N205" s="55"/>
      <c r="O205" s="43">
        <v>26687.94</v>
      </c>
      <c r="P205" s="34">
        <f t="shared" si="60"/>
        <v>26687.94</v>
      </c>
      <c r="Q205" s="35">
        <f t="shared" si="61"/>
        <v>27153.34</v>
      </c>
    </row>
    <row r="206" spans="1:17" x14ac:dyDescent="0.3">
      <c r="A206" s="253"/>
      <c r="B206" s="255" t="s">
        <v>266</v>
      </c>
      <c r="C206" s="257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59"/>
        <v>1300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17380</v>
      </c>
    </row>
    <row r="207" spans="1:17" x14ac:dyDescent="0.3">
      <c r="A207" s="253"/>
      <c r="B207" s="255"/>
      <c r="C207" s="257"/>
      <c r="D207" s="36"/>
      <c r="E207" s="42"/>
      <c r="F207" s="43"/>
      <c r="G207" s="43">
        <v>663.91</v>
      </c>
      <c r="H207" s="43"/>
      <c r="I207" s="43"/>
      <c r="J207" s="34">
        <f t="shared" si="59"/>
        <v>663.91</v>
      </c>
      <c r="K207" s="55"/>
      <c r="L207" s="43"/>
      <c r="M207" s="34">
        <f t="shared" si="58"/>
        <v>0</v>
      </c>
      <c r="N207" s="55"/>
      <c r="O207" s="43">
        <v>10530</v>
      </c>
      <c r="P207" s="34">
        <f t="shared" si="60"/>
        <v>10530</v>
      </c>
      <c r="Q207" s="35">
        <f t="shared" si="61"/>
        <v>11193.91</v>
      </c>
    </row>
    <row r="208" spans="1:17" x14ac:dyDescent="0.3">
      <c r="A208" s="253"/>
      <c r="B208" s="255" t="s">
        <v>266</v>
      </c>
      <c r="C208" s="257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3"/>
      <c r="B209" s="255"/>
      <c r="C209" s="257"/>
      <c r="D209" s="36"/>
      <c r="E209" s="42"/>
      <c r="F209" s="43"/>
      <c r="G209" s="43">
        <v>678.52</v>
      </c>
      <c r="H209" s="43"/>
      <c r="I209" s="43"/>
      <c r="J209" s="34">
        <f>SUM(E209:I209)</f>
        <v>678.52</v>
      </c>
      <c r="K209" s="55"/>
      <c r="L209" s="43"/>
      <c r="M209" s="34">
        <f>SUM(K209:L209)</f>
        <v>0</v>
      </c>
      <c r="N209" s="55"/>
      <c r="O209" s="43">
        <v>12450</v>
      </c>
      <c r="P209" s="34">
        <f>SUM(N209:O209)</f>
        <v>12450</v>
      </c>
      <c r="Q209" s="35">
        <f t="shared" si="61"/>
        <v>13128.52</v>
      </c>
    </row>
    <row r="210" spans="1:17" x14ac:dyDescent="0.3">
      <c r="A210" s="253"/>
      <c r="B210" s="255" t="s">
        <v>266</v>
      </c>
      <c r="C210" s="257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59"/>
        <v>7460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7460</v>
      </c>
    </row>
    <row r="211" spans="1:17" x14ac:dyDescent="0.3">
      <c r="A211" s="253"/>
      <c r="B211" s="255"/>
      <c r="C211" s="257"/>
      <c r="D211" s="36"/>
      <c r="E211" s="42"/>
      <c r="F211" s="43"/>
      <c r="G211" s="43">
        <v>349.24</v>
      </c>
      <c r="H211" s="43">
        <v>680.8</v>
      </c>
      <c r="I211" s="43"/>
      <c r="J211" s="34">
        <f t="shared" si="59"/>
        <v>1030.04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1030.04</v>
      </c>
    </row>
    <row r="212" spans="1:17" x14ac:dyDescent="0.3">
      <c r="A212" s="253" t="s">
        <v>150</v>
      </c>
      <c r="B212" s="255"/>
      <c r="C212" s="257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59"/>
        <v>115000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115000</v>
      </c>
    </row>
    <row r="213" spans="1:17" x14ac:dyDescent="0.3">
      <c r="A213" s="253"/>
      <c r="B213" s="255"/>
      <c r="C213" s="257"/>
      <c r="D213" s="36"/>
      <c r="E213" s="42"/>
      <c r="F213" s="43"/>
      <c r="G213" s="43">
        <v>40687.449999999997</v>
      </c>
      <c r="H213" s="43"/>
      <c r="I213" s="43"/>
      <c r="J213" s="34">
        <f t="shared" si="59"/>
        <v>40687.449999999997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40687.449999999997</v>
      </c>
    </row>
    <row r="214" spans="1:17" x14ac:dyDescent="0.3">
      <c r="A214" s="253" t="s">
        <v>152</v>
      </c>
      <c r="B214" s="255"/>
      <c r="C214" s="257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59"/>
        <v>1500</v>
      </c>
      <c r="K214" s="44">
        <v>2500</v>
      </c>
      <c r="L214" s="38">
        <v>0</v>
      </c>
      <c r="M214" s="40">
        <f t="shared" si="58"/>
        <v>2500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4000</v>
      </c>
    </row>
    <row r="215" spans="1:17" x14ac:dyDescent="0.3">
      <c r="A215" s="253"/>
      <c r="B215" s="255"/>
      <c r="C215" s="257"/>
      <c r="D215" s="36"/>
      <c r="E215" s="42"/>
      <c r="F215" s="43"/>
      <c r="G215" s="43">
        <v>2783.36</v>
      </c>
      <c r="H215" s="43"/>
      <c r="I215" s="43"/>
      <c r="J215" s="34">
        <f t="shared" si="59"/>
        <v>2783.36</v>
      </c>
      <c r="K215" s="55">
        <v>0</v>
      </c>
      <c r="L215" s="43"/>
      <c r="M215" s="34">
        <f t="shared" si="58"/>
        <v>0</v>
      </c>
      <c r="N215" s="55"/>
      <c r="O215" s="43"/>
      <c r="P215" s="34">
        <f t="shared" si="60"/>
        <v>0</v>
      </c>
      <c r="Q215" s="35">
        <f t="shared" si="61"/>
        <v>2783.36</v>
      </c>
    </row>
    <row r="216" spans="1:17" x14ac:dyDescent="0.3">
      <c r="A216" s="253" t="s">
        <v>154</v>
      </c>
      <c r="B216" s="255"/>
      <c r="C216" s="257" t="s">
        <v>155</v>
      </c>
      <c r="D216" s="268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79500</v>
      </c>
      <c r="H216" s="38">
        <f>H218+H220+H222+H224</f>
        <v>0</v>
      </c>
      <c r="I216" s="38">
        <f>I218+I220+I222+I224</f>
        <v>0</v>
      </c>
      <c r="J216" s="29">
        <f t="shared" si="59"/>
        <v>79500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79500</v>
      </c>
    </row>
    <row r="217" spans="1:17" x14ac:dyDescent="0.3">
      <c r="A217" s="253"/>
      <c r="B217" s="255"/>
      <c r="C217" s="257"/>
      <c r="D217" s="268"/>
      <c r="E217" s="31">
        <f t="shared" si="63"/>
        <v>0</v>
      </c>
      <c r="F217" s="32">
        <f t="shared" si="63"/>
        <v>0</v>
      </c>
      <c r="G217" s="32">
        <f t="shared" si="63"/>
        <v>44724.47</v>
      </c>
      <c r="H217" s="32">
        <f t="shared" si="63"/>
        <v>0</v>
      </c>
      <c r="I217" s="32">
        <f t="shared" si="63"/>
        <v>0</v>
      </c>
      <c r="J217" s="34">
        <f t="shared" si="59"/>
        <v>44724.47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44724.47</v>
      </c>
    </row>
    <row r="218" spans="1:17" x14ac:dyDescent="0.3">
      <c r="A218" s="253"/>
      <c r="B218" s="255" t="s">
        <v>156</v>
      </c>
      <c r="C218" s="257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55000</v>
      </c>
    </row>
    <row r="219" spans="1:17" x14ac:dyDescent="0.3">
      <c r="A219" s="253"/>
      <c r="B219" s="255"/>
      <c r="C219" s="257"/>
      <c r="D219" s="36"/>
      <c r="E219" s="42"/>
      <c r="F219" s="43"/>
      <c r="G219" s="43">
        <v>29958.01</v>
      </c>
      <c r="H219" s="43"/>
      <c r="I219" s="43"/>
      <c r="J219" s="34">
        <f t="shared" si="59"/>
        <v>29958.01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29958.01</v>
      </c>
    </row>
    <row r="220" spans="1:17" x14ac:dyDescent="0.3">
      <c r="A220" s="253"/>
      <c r="B220" s="255" t="s">
        <v>156</v>
      </c>
      <c r="C220" s="257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2500</v>
      </c>
    </row>
    <row r="221" spans="1:17" x14ac:dyDescent="0.3">
      <c r="A221" s="253"/>
      <c r="B221" s="255"/>
      <c r="C221" s="257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1188</v>
      </c>
    </row>
    <row r="222" spans="1:17" x14ac:dyDescent="0.3">
      <c r="A222" s="253"/>
      <c r="B222" s="255" t="s">
        <v>156</v>
      </c>
      <c r="C222" s="257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59"/>
        <v>12500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12500</v>
      </c>
    </row>
    <row r="223" spans="1:17" x14ac:dyDescent="0.3">
      <c r="A223" s="253"/>
      <c r="B223" s="255"/>
      <c r="C223" s="257"/>
      <c r="D223" s="36"/>
      <c r="E223" s="31"/>
      <c r="F223" s="43"/>
      <c r="G223" s="43">
        <v>10053.93</v>
      </c>
      <c r="H223" s="43"/>
      <c r="I223" s="43"/>
      <c r="J223" s="34">
        <f t="shared" si="59"/>
        <v>10053.93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10053.93</v>
      </c>
    </row>
    <row r="224" spans="1:17" x14ac:dyDescent="0.3">
      <c r="A224" s="253"/>
      <c r="B224" s="255" t="s">
        <v>156</v>
      </c>
      <c r="C224" s="257" t="s">
        <v>269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59"/>
        <v>9500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9500</v>
      </c>
    </row>
    <row r="225" spans="1:17" x14ac:dyDescent="0.3">
      <c r="A225" s="253"/>
      <c r="B225" s="255"/>
      <c r="C225" s="257"/>
      <c r="D225" s="36"/>
      <c r="E225" s="31"/>
      <c r="F225" s="43"/>
      <c r="G225" s="43">
        <v>3524.53</v>
      </c>
      <c r="H225" s="43"/>
      <c r="I225" s="43"/>
      <c r="J225" s="34">
        <f t="shared" si="59"/>
        <v>3524.53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3524.53</v>
      </c>
    </row>
    <row r="226" spans="1:17" x14ac:dyDescent="0.3">
      <c r="A226" s="253" t="s">
        <v>157</v>
      </c>
      <c r="B226" s="255"/>
      <c r="C226" s="257" t="s">
        <v>270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59"/>
        <v>81260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81260</v>
      </c>
    </row>
    <row r="227" spans="1:17" x14ac:dyDescent="0.3">
      <c r="A227" s="253"/>
      <c r="B227" s="255"/>
      <c r="C227" s="257"/>
      <c r="D227" s="36"/>
      <c r="E227" s="42">
        <v>21952.66</v>
      </c>
      <c r="F227" s="43">
        <v>7623.28</v>
      </c>
      <c r="G227" s="43">
        <v>15805.26</v>
      </c>
      <c r="H227" s="43">
        <v>296.95999999999998</v>
      </c>
      <c r="I227" s="43"/>
      <c r="J227" s="34">
        <f t="shared" si="59"/>
        <v>45678.159999999996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45678.159999999996</v>
      </c>
    </row>
    <row r="228" spans="1:17" x14ac:dyDescent="0.3">
      <c r="A228" s="253" t="s">
        <v>158</v>
      </c>
      <c r="B228" s="255"/>
      <c r="C228" s="257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418924</v>
      </c>
      <c r="L228" s="38">
        <v>0</v>
      </c>
      <c r="M228" s="40">
        <f t="shared" si="64"/>
        <v>418924</v>
      </c>
      <c r="N228" s="44">
        <v>0</v>
      </c>
      <c r="O228" s="38">
        <v>0</v>
      </c>
      <c r="P228" s="40">
        <f t="shared" si="60"/>
        <v>0</v>
      </c>
      <c r="Q228" s="41">
        <f t="shared" si="61"/>
        <v>420924</v>
      </c>
    </row>
    <row r="229" spans="1:17" ht="14.4" thickBot="1" x14ac:dyDescent="0.35">
      <c r="A229" s="254"/>
      <c r="B229" s="256"/>
      <c r="C229" s="258"/>
      <c r="D229" s="50"/>
      <c r="E229" s="51"/>
      <c r="F229" s="45"/>
      <c r="G229" s="45">
        <v>351</v>
      </c>
      <c r="H229" s="45"/>
      <c r="I229" s="45"/>
      <c r="J229" s="24">
        <f t="shared" si="59"/>
        <v>351</v>
      </c>
      <c r="K229" s="56">
        <v>232654.99</v>
      </c>
      <c r="L229" s="45"/>
      <c r="M229" s="24">
        <f t="shared" si="64"/>
        <v>232654.99</v>
      </c>
      <c r="N229" s="56"/>
      <c r="O229" s="45"/>
      <c r="P229" s="24">
        <f t="shared" si="60"/>
        <v>0</v>
      </c>
      <c r="Q229" s="25">
        <f t="shared" si="61"/>
        <v>233005.99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1" t="s">
        <v>160</v>
      </c>
      <c r="B231" s="262"/>
      <c r="C231" s="265" t="s">
        <v>161</v>
      </c>
      <c r="D231" s="259"/>
      <c r="E231" s="16">
        <f t="shared" ref="E231:H232" si="65">E233+E235+E237+E239+E241+E243+E245+E247+E249+E251+E253</f>
        <v>129422</v>
      </c>
      <c r="F231" s="17">
        <f t="shared" si="65"/>
        <v>46728</v>
      </c>
      <c r="G231" s="17">
        <f t="shared" si="65"/>
        <v>46417</v>
      </c>
      <c r="H231" s="17">
        <f>H233+H235+H237+H239+H241+H243+H245+H247+H249+H251+H253</f>
        <v>10888</v>
      </c>
      <c r="I231" s="17">
        <f>I233+I235+I237+I239+I241+I243+I245+I247+I249+I251+I253</f>
        <v>0</v>
      </c>
      <c r="J231" s="19">
        <f t="shared" ref="J231:J254" si="66">SUM(E231:I231)</f>
        <v>233455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233455</v>
      </c>
    </row>
    <row r="232" spans="1:17" ht="14.4" thickBot="1" x14ac:dyDescent="0.35">
      <c r="A232" s="263"/>
      <c r="B232" s="264"/>
      <c r="C232" s="266"/>
      <c r="D232" s="260"/>
      <c r="E232" s="21">
        <f t="shared" si="65"/>
        <v>56742.31</v>
      </c>
      <c r="F232" s="22">
        <f t="shared" si="65"/>
        <v>20469.060000000001</v>
      </c>
      <c r="G232" s="22">
        <f t="shared" si="65"/>
        <v>21345.119999999999</v>
      </c>
      <c r="H232" s="22">
        <f t="shared" si="65"/>
        <v>2908.8199999999997</v>
      </c>
      <c r="I232" s="22">
        <f>I234+I236+I238+I240+I242+I244+I246+I248+I250+I252+I254</f>
        <v>0</v>
      </c>
      <c r="J232" s="24">
        <f t="shared" si="66"/>
        <v>101465.31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101465.31</v>
      </c>
    </row>
    <row r="233" spans="1:17" ht="13.8" customHeight="1" x14ac:dyDescent="0.3">
      <c r="A233" s="248" t="s">
        <v>162</v>
      </c>
      <c r="B233" s="250"/>
      <c r="C233" s="293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7" x14ac:dyDescent="0.3">
      <c r="A234" s="253"/>
      <c r="B234" s="255"/>
      <c r="C234" s="294"/>
      <c r="D234" s="36"/>
      <c r="E234" s="42"/>
      <c r="F234" s="43"/>
      <c r="G234" s="43"/>
      <c r="H234" s="43">
        <v>150</v>
      </c>
      <c r="I234" s="43"/>
      <c r="J234" s="34">
        <f t="shared" si="66"/>
        <v>150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150</v>
      </c>
    </row>
    <row r="235" spans="1:17" x14ac:dyDescent="0.3">
      <c r="A235" s="253" t="s">
        <v>165</v>
      </c>
      <c r="B235" s="255"/>
      <c r="C235" s="257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7" x14ac:dyDescent="0.3">
      <c r="A236" s="253"/>
      <c r="B236" s="255"/>
      <c r="C236" s="257"/>
      <c r="D236" s="36"/>
      <c r="E236" s="42"/>
      <c r="F236" s="43"/>
      <c r="G236" s="43"/>
      <c r="H236" s="43">
        <v>1080</v>
      </c>
      <c r="I236" s="43"/>
      <c r="J236" s="34">
        <f t="shared" si="66"/>
        <v>1080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1080</v>
      </c>
    </row>
    <row r="237" spans="1:17" x14ac:dyDescent="0.3">
      <c r="A237" s="253" t="s">
        <v>168</v>
      </c>
      <c r="B237" s="255"/>
      <c r="C237" s="257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7" x14ac:dyDescent="0.3">
      <c r="A238" s="253"/>
      <c r="B238" s="255"/>
      <c r="C238" s="257"/>
      <c r="D238" s="36"/>
      <c r="E238" s="42"/>
      <c r="F238" s="43"/>
      <c r="G238" s="43">
        <v>0</v>
      </c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7" x14ac:dyDescent="0.3">
      <c r="A239" s="253" t="s">
        <v>170</v>
      </c>
      <c r="B239" s="255"/>
      <c r="C239" s="257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6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29234</v>
      </c>
    </row>
    <row r="240" spans="1:17" x14ac:dyDescent="0.3">
      <c r="A240" s="253"/>
      <c r="B240" s="255"/>
      <c r="C240" s="257"/>
      <c r="D240" s="36"/>
      <c r="E240" s="42">
        <v>9175.41</v>
      </c>
      <c r="F240" s="43">
        <v>3213.73</v>
      </c>
      <c r="G240" s="43">
        <v>620.44000000000005</v>
      </c>
      <c r="H240" s="43">
        <v>135.44</v>
      </c>
      <c r="I240" s="43"/>
      <c r="J240" s="34">
        <f t="shared" si="66"/>
        <v>13145.02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13145.02</v>
      </c>
    </row>
    <row r="241" spans="1:17" x14ac:dyDescent="0.3">
      <c r="A241" s="253" t="s">
        <v>170</v>
      </c>
      <c r="B241" s="255"/>
      <c r="C241" s="257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6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170006</v>
      </c>
    </row>
    <row r="242" spans="1:17" x14ac:dyDescent="0.3">
      <c r="A242" s="253"/>
      <c r="B242" s="255"/>
      <c r="C242" s="257"/>
      <c r="D242" s="36"/>
      <c r="E242" s="42">
        <v>47566.9</v>
      </c>
      <c r="F242" s="43">
        <v>17255.330000000002</v>
      </c>
      <c r="G242" s="43">
        <v>10524.97</v>
      </c>
      <c r="H242" s="43">
        <v>232.54</v>
      </c>
      <c r="I242" s="43"/>
      <c r="J242" s="34">
        <f t="shared" si="66"/>
        <v>75579.739999999991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75579.739999999991</v>
      </c>
    </row>
    <row r="243" spans="1:17" x14ac:dyDescent="0.3">
      <c r="A243" s="253" t="s">
        <v>174</v>
      </c>
      <c r="B243" s="255"/>
      <c r="C243" s="257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6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13000</v>
      </c>
    </row>
    <row r="244" spans="1:17" x14ac:dyDescent="0.3">
      <c r="A244" s="253"/>
      <c r="B244" s="255"/>
      <c r="C244" s="257"/>
      <c r="D244" s="36"/>
      <c r="E244" s="42"/>
      <c r="F244" s="43"/>
      <c r="G244" s="43">
        <v>7501.26</v>
      </c>
      <c r="H244" s="43"/>
      <c r="I244" s="43"/>
      <c r="J244" s="34">
        <f t="shared" si="66"/>
        <v>7501.26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7501.26</v>
      </c>
    </row>
    <row r="245" spans="1:17" x14ac:dyDescent="0.3">
      <c r="A245" s="253" t="s">
        <v>176</v>
      </c>
      <c r="B245" s="255"/>
      <c r="C245" s="257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7" x14ac:dyDescent="0.3">
      <c r="A246" s="253"/>
      <c r="B246" s="255"/>
      <c r="C246" s="257"/>
      <c r="D246" s="36"/>
      <c r="E246" s="42"/>
      <c r="F246" s="43"/>
      <c r="G246" s="43">
        <v>2658.05</v>
      </c>
      <c r="H246" s="43"/>
      <c r="I246" s="43"/>
      <c r="J246" s="34">
        <f t="shared" si="66"/>
        <v>2658.05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2658.05</v>
      </c>
    </row>
    <row r="247" spans="1:17" x14ac:dyDescent="0.3">
      <c r="A247" s="253" t="s">
        <v>179</v>
      </c>
      <c r="B247" s="255"/>
      <c r="C247" s="257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7" x14ac:dyDescent="0.3">
      <c r="A248" s="253"/>
      <c r="B248" s="255"/>
      <c r="C248" s="257"/>
      <c r="D248" s="36"/>
      <c r="E248" s="42"/>
      <c r="F248" s="43"/>
      <c r="G248" s="43"/>
      <c r="H248" s="43">
        <v>282.24</v>
      </c>
      <c r="I248" s="43"/>
      <c r="J248" s="34">
        <f t="shared" si="66"/>
        <v>282.24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282.24</v>
      </c>
    </row>
    <row r="249" spans="1:17" x14ac:dyDescent="0.3">
      <c r="A249" s="253" t="s">
        <v>181</v>
      </c>
      <c r="B249" s="255"/>
      <c r="C249" s="257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7" x14ac:dyDescent="0.3">
      <c r="A250" s="253"/>
      <c r="B250" s="255"/>
      <c r="C250" s="257"/>
      <c r="D250" s="36"/>
      <c r="E250" s="42"/>
      <c r="F250" s="43"/>
      <c r="G250" s="43"/>
      <c r="H250" s="43">
        <v>32.6</v>
      </c>
      <c r="I250" s="43"/>
      <c r="J250" s="34">
        <f t="shared" si="66"/>
        <v>32.6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32.6</v>
      </c>
    </row>
    <row r="251" spans="1:17" x14ac:dyDescent="0.3">
      <c r="A251" s="253" t="s">
        <v>183</v>
      </c>
      <c r="B251" s="255"/>
      <c r="C251" s="257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6640</v>
      </c>
    </row>
    <row r="252" spans="1:17" x14ac:dyDescent="0.3">
      <c r="A252" s="253"/>
      <c r="B252" s="255"/>
      <c r="C252" s="257"/>
      <c r="D252" s="36"/>
      <c r="E252" s="42"/>
      <c r="F252" s="43"/>
      <c r="G252" s="43"/>
      <c r="H252" s="43">
        <v>996</v>
      </c>
      <c r="I252" s="43"/>
      <c r="J252" s="34">
        <f>SUM(E252:I252)</f>
        <v>996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996</v>
      </c>
    </row>
    <row r="253" spans="1:17" x14ac:dyDescent="0.3">
      <c r="A253" s="253" t="s">
        <v>307</v>
      </c>
      <c r="B253" s="255"/>
      <c r="C253" s="257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6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3000</v>
      </c>
    </row>
    <row r="254" spans="1:17" ht="14.4" thickBot="1" x14ac:dyDescent="0.35">
      <c r="A254" s="254"/>
      <c r="B254" s="256"/>
      <c r="C254" s="258"/>
      <c r="D254" s="50"/>
      <c r="E254" s="51"/>
      <c r="F254" s="45"/>
      <c r="G254" s="45">
        <v>40.4</v>
      </c>
      <c r="H254" s="45"/>
      <c r="I254" s="45"/>
      <c r="J254" s="24">
        <f t="shared" si="66"/>
        <v>40.4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40.4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1" t="s">
        <v>186</v>
      </c>
      <c r="B256" s="262"/>
      <c r="C256" s="265" t="s">
        <v>187</v>
      </c>
      <c r="D256" s="259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62125</v>
      </c>
      <c r="H256" s="17">
        <f t="shared" si="71"/>
        <v>0</v>
      </c>
      <c r="I256" s="17">
        <f>I258+I260+I262+I264+I266+I268+I270+I272+I274</f>
        <v>13561</v>
      </c>
      <c r="J256" s="19">
        <f>SUM(E256:I256)</f>
        <v>75686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172070</v>
      </c>
    </row>
    <row r="257" spans="1:17" ht="14.4" thickBot="1" x14ac:dyDescent="0.35">
      <c r="A257" s="263"/>
      <c r="B257" s="264"/>
      <c r="C257" s="266"/>
      <c r="D257" s="260"/>
      <c r="E257" s="21">
        <f t="shared" si="71"/>
        <v>0</v>
      </c>
      <c r="F257" s="22">
        <f t="shared" si="71"/>
        <v>0</v>
      </c>
      <c r="G257" s="22">
        <f t="shared" si="71"/>
        <v>29838.26</v>
      </c>
      <c r="H257" s="22">
        <f t="shared" si="71"/>
        <v>0</v>
      </c>
      <c r="I257" s="22">
        <f t="shared" si="71"/>
        <v>6611.82</v>
      </c>
      <c r="J257" s="24">
        <f t="shared" ref="J257:J275" si="72">SUM(E257:I257)</f>
        <v>36450.080000000002</v>
      </c>
      <c r="K257" s="53">
        <f>K259+K261+K263+K265+K267+K269+K271+K273+K275</f>
        <v>498.96</v>
      </c>
      <c r="L257" s="22">
        <f>L259+L261+L263+L265+L267+L269+L271+L273+L275</f>
        <v>0</v>
      </c>
      <c r="M257" s="24">
        <f t="shared" ref="M257:M273" si="73">SUM(K257:L257)</f>
        <v>498.96</v>
      </c>
      <c r="N257" s="53">
        <f>N259+N261+N263+N265+N267+N269+N271+N273+N275</f>
        <v>0</v>
      </c>
      <c r="O257" s="22">
        <f>O259+O261+O263+O265+O267+O269+O271+O273+O275</f>
        <v>38167.240000000005</v>
      </c>
      <c r="P257" s="24">
        <f t="shared" ref="P257:P275" si="74">SUM(N257:O257)</f>
        <v>38167.240000000005</v>
      </c>
      <c r="Q257" s="25">
        <f t="shared" ref="Q257:Q275" si="75">P257+M257+J257</f>
        <v>75116.28</v>
      </c>
    </row>
    <row r="258" spans="1:17" hidden="1" x14ac:dyDescent="0.3">
      <c r="A258" s="248" t="s">
        <v>188</v>
      </c>
      <c r="B258" s="250"/>
      <c r="C258" s="252" t="s">
        <v>189</v>
      </c>
      <c r="D258" s="26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idden="1" x14ac:dyDescent="0.3">
      <c r="A259" s="253"/>
      <c r="B259" s="255"/>
      <c r="C259" s="257"/>
      <c r="D259" s="268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3" t="s">
        <v>190</v>
      </c>
      <c r="B260" s="255"/>
      <c r="C260" s="257" t="s">
        <v>191</v>
      </c>
      <c r="D260" s="36" t="s">
        <v>26</v>
      </c>
      <c r="E260" s="37">
        <v>0</v>
      </c>
      <c r="F260" s="38">
        <v>0</v>
      </c>
      <c r="G260" s="38">
        <v>61925</v>
      </c>
      <c r="H260" s="38">
        <v>0</v>
      </c>
      <c r="I260" s="38">
        <v>0</v>
      </c>
      <c r="J260" s="29">
        <f t="shared" si="72"/>
        <v>61925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61925</v>
      </c>
    </row>
    <row r="261" spans="1:17" x14ac:dyDescent="0.3">
      <c r="A261" s="253"/>
      <c r="B261" s="255"/>
      <c r="C261" s="257"/>
      <c r="D261" s="36"/>
      <c r="E261" s="42"/>
      <c r="F261" s="43"/>
      <c r="G261" s="43">
        <v>29838.26</v>
      </c>
      <c r="H261" s="43"/>
      <c r="I261" s="43"/>
      <c r="J261" s="34">
        <f t="shared" si="72"/>
        <v>29838.26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29838.26</v>
      </c>
    </row>
    <row r="262" spans="1:17" x14ac:dyDescent="0.3">
      <c r="A262" s="253" t="s">
        <v>192</v>
      </c>
      <c r="B262" s="255"/>
      <c r="C262" s="257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2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4"/>
        <v>35384</v>
      </c>
      <c r="Q262" s="41">
        <f t="shared" si="75"/>
        <v>36249</v>
      </c>
    </row>
    <row r="263" spans="1:17" x14ac:dyDescent="0.3">
      <c r="A263" s="253"/>
      <c r="B263" s="255"/>
      <c r="C263" s="257"/>
      <c r="D263" s="36"/>
      <c r="E263" s="42"/>
      <c r="F263" s="43"/>
      <c r="G263" s="43"/>
      <c r="H263" s="43"/>
      <c r="I263" s="43">
        <v>330.22</v>
      </c>
      <c r="J263" s="34">
        <f t="shared" si="72"/>
        <v>330.22</v>
      </c>
      <c r="K263" s="55"/>
      <c r="L263" s="43"/>
      <c r="M263" s="34">
        <f t="shared" si="73"/>
        <v>0</v>
      </c>
      <c r="N263" s="55"/>
      <c r="O263" s="43">
        <v>14100.78</v>
      </c>
      <c r="P263" s="34">
        <f t="shared" si="74"/>
        <v>14100.78</v>
      </c>
      <c r="Q263" s="35">
        <f t="shared" si="75"/>
        <v>14431</v>
      </c>
    </row>
    <row r="264" spans="1:17" x14ac:dyDescent="0.3">
      <c r="A264" s="253" t="s">
        <v>192</v>
      </c>
      <c r="B264" s="255"/>
      <c r="C264" s="257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5000</v>
      </c>
    </row>
    <row r="265" spans="1:17" x14ac:dyDescent="0.3">
      <c r="A265" s="253"/>
      <c r="B265" s="255"/>
      <c r="C265" s="257"/>
      <c r="D265" s="36"/>
      <c r="E265" s="42"/>
      <c r="F265" s="43"/>
      <c r="G265" s="43"/>
      <c r="H265" s="43"/>
      <c r="I265" s="43"/>
      <c r="J265" s="34">
        <f t="shared" si="72"/>
        <v>0</v>
      </c>
      <c r="K265" s="55">
        <v>498.96</v>
      </c>
      <c r="L265" s="43"/>
      <c r="M265" s="34">
        <f t="shared" si="73"/>
        <v>498.96</v>
      </c>
      <c r="N265" s="55"/>
      <c r="O265" s="43"/>
      <c r="P265" s="34">
        <f t="shared" si="74"/>
        <v>0</v>
      </c>
      <c r="Q265" s="35">
        <f t="shared" si="75"/>
        <v>498.96</v>
      </c>
    </row>
    <row r="266" spans="1:17" x14ac:dyDescent="0.3">
      <c r="A266" s="253" t="s">
        <v>193</v>
      </c>
      <c r="B266" s="255"/>
      <c r="C266" s="257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3"/>
      <c r="B267" s="255"/>
      <c r="C267" s="257"/>
      <c r="D267" s="36"/>
      <c r="E267" s="42"/>
      <c r="F267" s="43"/>
      <c r="G267" s="43">
        <v>0</v>
      </c>
      <c r="H267" s="43"/>
      <c r="I267" s="43"/>
      <c r="J267" s="34">
        <f t="shared" si="72"/>
        <v>0</v>
      </c>
      <c r="K267" s="55"/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x14ac:dyDescent="0.3">
      <c r="A268" s="253" t="s">
        <v>195</v>
      </c>
      <c r="B268" s="255"/>
      <c r="C268" s="257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2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4"/>
        <v>15085</v>
      </c>
      <c r="Q268" s="41">
        <f t="shared" si="75"/>
        <v>18596</v>
      </c>
    </row>
    <row r="269" spans="1:17" x14ac:dyDescent="0.3">
      <c r="A269" s="253"/>
      <c r="B269" s="255"/>
      <c r="C269" s="257"/>
      <c r="D269" s="36"/>
      <c r="E269" s="42"/>
      <c r="F269" s="43"/>
      <c r="G269" s="43"/>
      <c r="H269" s="43"/>
      <c r="I269" s="43">
        <v>1738.93</v>
      </c>
      <c r="J269" s="34">
        <f t="shared" si="72"/>
        <v>1738.93</v>
      </c>
      <c r="K269" s="55"/>
      <c r="L269" s="43"/>
      <c r="M269" s="34">
        <f t="shared" si="73"/>
        <v>0</v>
      </c>
      <c r="N269" s="55"/>
      <c r="O269" s="43">
        <v>7559.21</v>
      </c>
      <c r="P269" s="34">
        <f t="shared" si="74"/>
        <v>7559.21</v>
      </c>
      <c r="Q269" s="35">
        <f t="shared" si="75"/>
        <v>9298.14</v>
      </c>
    </row>
    <row r="270" spans="1:17" x14ac:dyDescent="0.3">
      <c r="A270" s="253" t="s">
        <v>195</v>
      </c>
      <c r="B270" s="255"/>
      <c r="C270" s="251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2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4"/>
        <v>16495</v>
      </c>
      <c r="Q270" s="41">
        <f t="shared" si="75"/>
        <v>20783</v>
      </c>
    </row>
    <row r="271" spans="1:17" x14ac:dyDescent="0.3">
      <c r="A271" s="253"/>
      <c r="B271" s="255"/>
      <c r="C271" s="252"/>
      <c r="D271" s="36"/>
      <c r="E271" s="42"/>
      <c r="F271" s="43"/>
      <c r="G271" s="43"/>
      <c r="H271" s="43"/>
      <c r="I271" s="43">
        <v>2119.9</v>
      </c>
      <c r="J271" s="34">
        <f t="shared" si="72"/>
        <v>2119.9</v>
      </c>
      <c r="K271" s="55"/>
      <c r="L271" s="43"/>
      <c r="M271" s="34">
        <f t="shared" si="73"/>
        <v>0</v>
      </c>
      <c r="N271" s="55"/>
      <c r="O271" s="43">
        <v>8271.5</v>
      </c>
      <c r="P271" s="34">
        <f t="shared" si="74"/>
        <v>8271.5</v>
      </c>
      <c r="Q271" s="35">
        <f t="shared" si="75"/>
        <v>10391.4</v>
      </c>
    </row>
    <row r="272" spans="1:17" ht="12.75" customHeight="1" x14ac:dyDescent="0.3">
      <c r="A272" s="253" t="s">
        <v>195</v>
      </c>
      <c r="B272" s="255"/>
      <c r="C272" s="251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2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4"/>
        <v>16420</v>
      </c>
      <c r="Q272" s="41">
        <f t="shared" si="75"/>
        <v>21317</v>
      </c>
    </row>
    <row r="273" spans="1:17" x14ac:dyDescent="0.3">
      <c r="A273" s="253"/>
      <c r="B273" s="255"/>
      <c r="C273" s="252"/>
      <c r="D273" s="36"/>
      <c r="E273" s="42"/>
      <c r="F273" s="43"/>
      <c r="G273" s="43"/>
      <c r="H273" s="43"/>
      <c r="I273" s="43">
        <v>2422.77</v>
      </c>
      <c r="J273" s="34">
        <f t="shared" si="72"/>
        <v>2422.77</v>
      </c>
      <c r="K273" s="55"/>
      <c r="L273" s="43"/>
      <c r="M273" s="34">
        <f t="shared" si="73"/>
        <v>0</v>
      </c>
      <c r="N273" s="55"/>
      <c r="O273" s="43">
        <v>8235.75</v>
      </c>
      <c r="P273" s="34">
        <f t="shared" si="74"/>
        <v>8235.75</v>
      </c>
      <c r="Q273" s="35">
        <f t="shared" si="75"/>
        <v>10658.52</v>
      </c>
    </row>
    <row r="274" spans="1:17" ht="13.8" hidden="1" customHeight="1" x14ac:dyDescent="0.3">
      <c r="A274" s="253" t="s">
        <v>195</v>
      </c>
      <c r="B274" s="255"/>
      <c r="C274" s="257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7" ht="14.4" hidden="1" customHeight="1" thickBot="1" x14ac:dyDescent="0.35">
      <c r="A275" s="254"/>
      <c r="B275" s="256"/>
      <c r="C275" s="258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1" t="s">
        <v>200</v>
      </c>
      <c r="B277" s="262"/>
      <c r="C277" s="265" t="s">
        <v>201</v>
      </c>
      <c r="D277" s="259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263"/>
      <c r="B278" s="264"/>
      <c r="C278" s="266"/>
      <c r="D278" s="260"/>
      <c r="E278" s="21">
        <f>E280+E282+E284+E286+E304+E306+E308+E330+E332+E334</f>
        <v>160732.16</v>
      </c>
      <c r="F278" s="22">
        <f>F280+F282+F284+F286+F304+F306+F308+F330+F332+F334</f>
        <v>58538.17</v>
      </c>
      <c r="G278" s="22">
        <f>G280+G282+G284+G286+G304+G306+G308+G332+G334</f>
        <v>55831.92</v>
      </c>
      <c r="H278" s="22">
        <f>H280+H282+H284+H286+H304+H306+H308+H336+H332+H334</f>
        <v>8792.880000000001</v>
      </c>
      <c r="I278" s="22">
        <f>I280+I282+I284+I286+I304+I306+I308+I330+I332+I334</f>
        <v>0</v>
      </c>
      <c r="J278" s="24">
        <f>SUM(E278:I278)</f>
        <v>283895.13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283895.13</v>
      </c>
    </row>
    <row r="279" spans="1:17" x14ac:dyDescent="0.3">
      <c r="A279" s="248" t="s">
        <v>202</v>
      </c>
      <c r="B279" s="250"/>
      <c r="C279" s="252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488271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5" si="78">SUM(N279:O279)</f>
        <v>0</v>
      </c>
      <c r="Q279" s="64">
        <f t="shared" ref="Q279:Q336" si="79">P279+M279+J279</f>
        <v>488271</v>
      </c>
    </row>
    <row r="280" spans="1:17" x14ac:dyDescent="0.3">
      <c r="A280" s="253"/>
      <c r="B280" s="255"/>
      <c r="C280" s="257"/>
      <c r="D280" s="36"/>
      <c r="E280" s="42">
        <v>160732.16</v>
      </c>
      <c r="F280" s="43">
        <v>58538.17</v>
      </c>
      <c r="G280" s="43"/>
      <c r="H280" s="43"/>
      <c r="I280" s="43"/>
      <c r="J280" s="34">
        <f t="shared" si="76"/>
        <v>219270.33000000002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219270.33000000002</v>
      </c>
    </row>
    <row r="281" spans="1:17" x14ac:dyDescent="0.3">
      <c r="A281" s="253" t="s">
        <v>202</v>
      </c>
      <c r="B281" s="255"/>
      <c r="C281" s="257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7" x14ac:dyDescent="0.3">
      <c r="A282" s="253"/>
      <c r="B282" s="255"/>
      <c r="C282" s="257"/>
      <c r="D282" s="36"/>
      <c r="E282" s="42"/>
      <c r="F282" s="43"/>
      <c r="G282" s="43">
        <v>1250.81</v>
      </c>
      <c r="H282" s="43"/>
      <c r="I282" s="43"/>
      <c r="J282" s="34">
        <f t="shared" si="76"/>
        <v>1250.81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1250.81</v>
      </c>
    </row>
    <row r="283" spans="1:17" x14ac:dyDescent="0.3">
      <c r="A283" s="253" t="s">
        <v>202</v>
      </c>
      <c r="B283" s="255"/>
      <c r="C283" s="257" t="s">
        <v>205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76"/>
        <v>12000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12000</v>
      </c>
    </row>
    <row r="284" spans="1:17" x14ac:dyDescent="0.3">
      <c r="A284" s="253"/>
      <c r="B284" s="255"/>
      <c r="C284" s="257"/>
      <c r="D284" s="36"/>
      <c r="E284" s="42"/>
      <c r="F284" s="43"/>
      <c r="G284" s="43">
        <v>8383.33</v>
      </c>
      <c r="H284" s="43"/>
      <c r="I284" s="43"/>
      <c r="J284" s="34">
        <f t="shared" si="76"/>
        <v>8383.33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8383.33</v>
      </c>
    </row>
    <row r="285" spans="1:17" x14ac:dyDescent="0.3">
      <c r="A285" s="253" t="s">
        <v>202</v>
      </c>
      <c r="B285" s="255"/>
      <c r="C285" s="257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17850</v>
      </c>
      <c r="H285" s="38">
        <f t="shared" si="80"/>
        <v>0</v>
      </c>
      <c r="I285" s="38">
        <f t="shared" si="80"/>
        <v>0</v>
      </c>
      <c r="J285" s="40">
        <f t="shared" si="76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17850</v>
      </c>
    </row>
    <row r="286" spans="1:17" x14ac:dyDescent="0.3">
      <c r="A286" s="253"/>
      <c r="B286" s="255"/>
      <c r="C286" s="257"/>
      <c r="D286" s="36"/>
      <c r="E286" s="31">
        <f t="shared" si="80"/>
        <v>0</v>
      </c>
      <c r="F286" s="32">
        <f t="shared" si="80"/>
        <v>0</v>
      </c>
      <c r="G286" s="32">
        <f t="shared" si="80"/>
        <v>6049.4500000000007</v>
      </c>
      <c r="H286" s="32">
        <f t="shared" si="80"/>
        <v>0</v>
      </c>
      <c r="I286" s="32">
        <f t="shared" si="80"/>
        <v>0</v>
      </c>
      <c r="J286" s="34">
        <f t="shared" si="76"/>
        <v>6049.4500000000007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6049.4500000000007</v>
      </c>
    </row>
    <row r="287" spans="1:17" x14ac:dyDescent="0.3">
      <c r="A287" s="253"/>
      <c r="B287" s="255" t="s">
        <v>207</v>
      </c>
      <c r="C287" s="257" t="s">
        <v>208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7" x14ac:dyDescent="0.3">
      <c r="A288" s="253"/>
      <c r="B288" s="255"/>
      <c r="C288" s="257"/>
      <c r="D288" s="36"/>
      <c r="E288" s="42"/>
      <c r="F288" s="43"/>
      <c r="G288" s="43">
        <v>1496</v>
      </c>
      <c r="H288" s="43"/>
      <c r="I288" s="43"/>
      <c r="J288" s="34">
        <f t="shared" si="76"/>
        <v>1496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1496</v>
      </c>
    </row>
    <row r="289" spans="1:17" x14ac:dyDescent="0.3">
      <c r="A289" s="253"/>
      <c r="B289" s="255" t="s">
        <v>209</v>
      </c>
      <c r="C289" s="257" t="s">
        <v>210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3"/>
      <c r="B290" s="255"/>
      <c r="C290" s="257"/>
      <c r="D290" s="36"/>
      <c r="E290" s="42"/>
      <c r="F290" s="43"/>
      <c r="G290" s="43">
        <v>7.97</v>
      </c>
      <c r="H290" s="43"/>
      <c r="I290" s="43"/>
      <c r="J290" s="34">
        <f t="shared" si="76"/>
        <v>7.97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7.97</v>
      </c>
    </row>
    <row r="291" spans="1:17" x14ac:dyDescent="0.3">
      <c r="A291" s="253"/>
      <c r="B291" s="255" t="s">
        <v>211</v>
      </c>
      <c r="C291" s="257" t="s">
        <v>212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3"/>
      <c r="B292" s="255"/>
      <c r="C292" s="257"/>
      <c r="D292" s="36"/>
      <c r="E292" s="42"/>
      <c r="F292" s="43"/>
      <c r="G292" s="43">
        <v>573.6</v>
      </c>
      <c r="H292" s="43"/>
      <c r="I292" s="43"/>
      <c r="J292" s="34">
        <f t="shared" si="76"/>
        <v>573.6</v>
      </c>
      <c r="K292" s="55"/>
      <c r="L292" s="43"/>
      <c r="M292" s="34">
        <f t="shared" ref="M292:M335" si="81">SUM(K292:L292)</f>
        <v>0</v>
      </c>
      <c r="N292" s="55"/>
      <c r="O292" s="43"/>
      <c r="P292" s="33">
        <f t="shared" si="78"/>
        <v>0</v>
      </c>
      <c r="Q292" s="65">
        <f t="shared" si="79"/>
        <v>573.6</v>
      </c>
    </row>
    <row r="293" spans="1:17" x14ac:dyDescent="0.3">
      <c r="A293" s="253"/>
      <c r="B293" s="255" t="s">
        <v>213</v>
      </c>
      <c r="C293" s="257" t="s">
        <v>214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76"/>
        <v>500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500</v>
      </c>
    </row>
    <row r="294" spans="1:17" x14ac:dyDescent="0.3">
      <c r="A294" s="253"/>
      <c r="B294" s="255"/>
      <c r="C294" s="257"/>
      <c r="D294" s="36"/>
      <c r="E294" s="42"/>
      <c r="F294" s="43"/>
      <c r="G294" s="43">
        <v>289</v>
      </c>
      <c r="H294" s="43"/>
      <c r="I294" s="43"/>
      <c r="J294" s="34">
        <f t="shared" si="76"/>
        <v>289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289</v>
      </c>
    </row>
    <row r="295" spans="1:17" x14ac:dyDescent="0.3">
      <c r="A295" s="253"/>
      <c r="B295" s="255" t="s">
        <v>215</v>
      </c>
      <c r="C295" s="257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3"/>
      <c r="B296" s="255"/>
      <c r="C296" s="257"/>
      <c r="D296" s="36"/>
      <c r="E296" s="42"/>
      <c r="F296" s="43"/>
      <c r="G296" s="43">
        <v>3272.53</v>
      </c>
      <c r="H296" s="43"/>
      <c r="I296" s="43"/>
      <c r="J296" s="34">
        <f t="shared" si="76"/>
        <v>3272.53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3272.53</v>
      </c>
    </row>
    <row r="297" spans="1:17" x14ac:dyDescent="0.3">
      <c r="A297" s="253"/>
      <c r="B297" s="255" t="s">
        <v>217</v>
      </c>
      <c r="C297" s="257" t="s">
        <v>218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76"/>
        <v>800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800</v>
      </c>
    </row>
    <row r="298" spans="1:17" x14ac:dyDescent="0.3">
      <c r="A298" s="253"/>
      <c r="B298" s="255"/>
      <c r="C298" s="257"/>
      <c r="D298" s="36"/>
      <c r="E298" s="42"/>
      <c r="F298" s="43"/>
      <c r="G298" s="43">
        <v>155.35</v>
      </c>
      <c r="H298" s="43"/>
      <c r="I298" s="43"/>
      <c r="J298" s="34">
        <f t="shared" si="76"/>
        <v>155.35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155.35</v>
      </c>
    </row>
    <row r="299" spans="1:17" x14ac:dyDescent="0.3">
      <c r="A299" s="253"/>
      <c r="B299" s="255" t="s">
        <v>219</v>
      </c>
      <c r="C299" s="257" t="s">
        <v>220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3"/>
      <c r="B300" s="255"/>
      <c r="C300" s="257"/>
      <c r="D300" s="36"/>
      <c r="E300" s="42"/>
      <c r="F300" s="43"/>
      <c r="G300" s="43">
        <v>100</v>
      </c>
      <c r="H300" s="43"/>
      <c r="I300" s="43"/>
      <c r="J300" s="34">
        <f t="shared" si="76"/>
        <v>100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100</v>
      </c>
    </row>
    <row r="301" spans="1:17" x14ac:dyDescent="0.3">
      <c r="A301" s="253"/>
      <c r="B301" s="255" t="s">
        <v>221</v>
      </c>
      <c r="C301" s="257" t="s">
        <v>222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3"/>
      <c r="B302" s="255"/>
      <c r="C302" s="257"/>
      <c r="D302" s="36"/>
      <c r="E302" s="42"/>
      <c r="F302" s="43"/>
      <c r="G302" s="43">
        <v>155</v>
      </c>
      <c r="H302" s="43"/>
      <c r="I302" s="43"/>
      <c r="J302" s="34">
        <f t="shared" si="76"/>
        <v>155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155</v>
      </c>
    </row>
    <row r="303" spans="1:17" x14ac:dyDescent="0.3">
      <c r="A303" s="253" t="s">
        <v>202</v>
      </c>
      <c r="B303" s="249"/>
      <c r="C303" s="251" t="s">
        <v>223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76"/>
        <v>16800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16800</v>
      </c>
    </row>
    <row r="304" spans="1:17" x14ac:dyDescent="0.3">
      <c r="A304" s="253"/>
      <c r="B304" s="250"/>
      <c r="C304" s="252"/>
      <c r="D304" s="36"/>
      <c r="E304" s="42"/>
      <c r="F304" s="43"/>
      <c r="G304" s="43">
        <v>5928.96</v>
      </c>
      <c r="H304" s="43"/>
      <c r="I304" s="43"/>
      <c r="J304" s="34">
        <f t="shared" si="76"/>
        <v>5928.96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5928.96</v>
      </c>
    </row>
    <row r="305" spans="1:17" x14ac:dyDescent="0.3">
      <c r="A305" s="253" t="s">
        <v>202</v>
      </c>
      <c r="B305" s="249"/>
      <c r="C305" s="251" t="s">
        <v>224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76"/>
        <v>2000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2000</v>
      </c>
    </row>
    <row r="306" spans="1:17" x14ac:dyDescent="0.3">
      <c r="A306" s="253"/>
      <c r="B306" s="250"/>
      <c r="C306" s="252"/>
      <c r="D306" s="36"/>
      <c r="E306" s="42"/>
      <c r="F306" s="43"/>
      <c r="G306" s="43">
        <v>0</v>
      </c>
      <c r="H306" s="43"/>
      <c r="I306" s="43"/>
      <c r="J306" s="34">
        <f t="shared" ref="J306:J335" si="82">SUM(E306:I306)</f>
        <v>0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0</v>
      </c>
    </row>
    <row r="307" spans="1:17" x14ac:dyDescent="0.3">
      <c r="A307" s="253" t="s">
        <v>202</v>
      </c>
      <c r="B307" s="255"/>
      <c r="C307" s="257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52341</v>
      </c>
    </row>
    <row r="308" spans="1:17" x14ac:dyDescent="0.3">
      <c r="A308" s="253"/>
      <c r="B308" s="255"/>
      <c r="C308" s="257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34219.370000000003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34219.370000000003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34219.370000000003</v>
      </c>
    </row>
    <row r="309" spans="1:17" x14ac:dyDescent="0.3">
      <c r="A309" s="253"/>
      <c r="B309" s="255" t="s">
        <v>226</v>
      </c>
      <c r="C309" s="257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2"/>
        <v>2000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2000</v>
      </c>
    </row>
    <row r="310" spans="1:17" x14ac:dyDescent="0.3">
      <c r="A310" s="253"/>
      <c r="B310" s="255"/>
      <c r="C310" s="257"/>
      <c r="D310" s="36"/>
      <c r="E310" s="42"/>
      <c r="F310" s="43"/>
      <c r="G310" s="43">
        <v>1411.8</v>
      </c>
      <c r="H310" s="43"/>
      <c r="I310" s="43"/>
      <c r="J310" s="34">
        <f t="shared" si="82"/>
        <v>1411.8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1411.8</v>
      </c>
    </row>
    <row r="311" spans="1:17" x14ac:dyDescent="0.3">
      <c r="A311" s="253"/>
      <c r="B311" s="255" t="s">
        <v>228</v>
      </c>
      <c r="C311" s="257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2"/>
        <v>5800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5800</v>
      </c>
    </row>
    <row r="312" spans="1:17" x14ac:dyDescent="0.3">
      <c r="A312" s="253"/>
      <c r="B312" s="255"/>
      <c r="C312" s="257"/>
      <c r="D312" s="36"/>
      <c r="E312" s="42"/>
      <c r="F312" s="43"/>
      <c r="G312" s="43">
        <v>1389.97</v>
      </c>
      <c r="H312" s="43"/>
      <c r="I312" s="43"/>
      <c r="J312" s="34">
        <f t="shared" si="82"/>
        <v>1389.97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1389.97</v>
      </c>
    </row>
    <row r="313" spans="1:17" x14ac:dyDescent="0.3">
      <c r="A313" s="253"/>
      <c r="B313" s="255" t="s">
        <v>230</v>
      </c>
      <c r="C313" s="257" t="s">
        <v>231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82"/>
        <v>1100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1100</v>
      </c>
    </row>
    <row r="314" spans="1:17" x14ac:dyDescent="0.3">
      <c r="A314" s="253"/>
      <c r="B314" s="255"/>
      <c r="C314" s="257"/>
      <c r="D314" s="36"/>
      <c r="E314" s="42"/>
      <c r="F314" s="43"/>
      <c r="G314" s="43">
        <v>1038</v>
      </c>
      <c r="H314" s="43"/>
      <c r="I314" s="43"/>
      <c r="J314" s="34">
        <f t="shared" si="82"/>
        <v>1038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1038</v>
      </c>
    </row>
    <row r="315" spans="1:17" x14ac:dyDescent="0.3">
      <c r="A315" s="253"/>
      <c r="B315" s="255" t="s">
        <v>232</v>
      </c>
      <c r="C315" s="257" t="s">
        <v>233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82"/>
        <v>110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110</v>
      </c>
    </row>
    <row r="316" spans="1:17" x14ac:dyDescent="0.3">
      <c r="A316" s="253"/>
      <c r="B316" s="255"/>
      <c r="C316" s="257"/>
      <c r="D316" s="36"/>
      <c r="E316" s="42"/>
      <c r="F316" s="43"/>
      <c r="G316" s="43">
        <v>0</v>
      </c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3"/>
      <c r="B317" s="255" t="s">
        <v>234</v>
      </c>
      <c r="C317" s="257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2"/>
        <v>2300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2300</v>
      </c>
    </row>
    <row r="318" spans="1:17" x14ac:dyDescent="0.3">
      <c r="A318" s="253"/>
      <c r="B318" s="255"/>
      <c r="C318" s="257"/>
      <c r="D318" s="36"/>
      <c r="E318" s="42"/>
      <c r="F318" s="43"/>
      <c r="G318" s="43">
        <v>1927.2</v>
      </c>
      <c r="H318" s="43"/>
      <c r="I318" s="43"/>
      <c r="J318" s="34">
        <f t="shared" si="82"/>
        <v>1927.2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1927.2</v>
      </c>
    </row>
    <row r="319" spans="1:17" x14ac:dyDescent="0.3">
      <c r="A319" s="253"/>
      <c r="B319" s="255" t="s">
        <v>236</v>
      </c>
      <c r="C319" s="257" t="s">
        <v>237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3"/>
      <c r="B320" s="255"/>
      <c r="C320" s="257"/>
      <c r="D320" s="36"/>
      <c r="E320" s="42"/>
      <c r="F320" s="43"/>
      <c r="G320" s="43">
        <v>14954.02</v>
      </c>
      <c r="H320" s="43"/>
      <c r="I320" s="43"/>
      <c r="J320" s="34">
        <f t="shared" si="82"/>
        <v>14954.02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14954.02</v>
      </c>
    </row>
    <row r="321" spans="1:17" x14ac:dyDescent="0.3">
      <c r="A321" s="253"/>
      <c r="B321" s="255" t="s">
        <v>238</v>
      </c>
      <c r="C321" s="257" t="s">
        <v>239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82"/>
        <v>7200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7200</v>
      </c>
    </row>
    <row r="322" spans="1:17" x14ac:dyDescent="0.3">
      <c r="A322" s="253"/>
      <c r="B322" s="255"/>
      <c r="C322" s="257"/>
      <c r="D322" s="36"/>
      <c r="E322" s="42"/>
      <c r="F322" s="43"/>
      <c r="G322" s="43">
        <v>3946.63</v>
      </c>
      <c r="H322" s="43"/>
      <c r="I322" s="43"/>
      <c r="J322" s="34">
        <f t="shared" si="82"/>
        <v>3946.63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3946.63</v>
      </c>
    </row>
    <row r="323" spans="1:17" x14ac:dyDescent="0.3">
      <c r="A323" s="253"/>
      <c r="B323" s="255" t="s">
        <v>240</v>
      </c>
      <c r="C323" s="257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3"/>
      <c r="B324" s="255"/>
      <c r="C324" s="257"/>
      <c r="D324" s="36"/>
      <c r="E324" s="42"/>
      <c r="F324" s="43"/>
      <c r="G324" s="43">
        <v>1455.29</v>
      </c>
      <c r="H324" s="43"/>
      <c r="I324" s="43"/>
      <c r="J324" s="34">
        <f t="shared" si="82"/>
        <v>1455.29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1455.29</v>
      </c>
    </row>
    <row r="325" spans="1:17" x14ac:dyDescent="0.3">
      <c r="A325" s="253"/>
      <c r="B325" s="255" t="s">
        <v>242</v>
      </c>
      <c r="C325" s="257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2"/>
        <v>13803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13803</v>
      </c>
    </row>
    <row r="326" spans="1:17" x14ac:dyDescent="0.3">
      <c r="A326" s="253"/>
      <c r="B326" s="255"/>
      <c r="C326" s="257"/>
      <c r="D326" s="36"/>
      <c r="E326" s="42"/>
      <c r="F326" s="43"/>
      <c r="G326" s="43">
        <v>7126.47</v>
      </c>
      <c r="H326" s="43"/>
      <c r="I326" s="43"/>
      <c r="J326" s="34">
        <f t="shared" si="82"/>
        <v>7126.47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7126.47</v>
      </c>
    </row>
    <row r="327" spans="1:17" hidden="1" x14ac:dyDescent="0.3">
      <c r="A327" s="253"/>
      <c r="B327" s="255" t="s">
        <v>244</v>
      </c>
      <c r="C327" s="257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2"/>
        <v>0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0</v>
      </c>
    </row>
    <row r="328" spans="1:17" hidden="1" x14ac:dyDescent="0.3">
      <c r="A328" s="253"/>
      <c r="B328" s="255"/>
      <c r="C328" s="257"/>
      <c r="D328" s="36"/>
      <c r="E328" s="42"/>
      <c r="F328" s="43"/>
      <c r="G328" s="43">
        <v>0</v>
      </c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3"/>
      <c r="B329" s="255" t="s">
        <v>246</v>
      </c>
      <c r="C329" s="257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3"/>
      <c r="B330" s="255"/>
      <c r="C330" s="257"/>
      <c r="D330" s="36"/>
      <c r="E330" s="42"/>
      <c r="F330" s="43"/>
      <c r="G330" s="43">
        <v>969.99</v>
      </c>
      <c r="H330" s="43"/>
      <c r="I330" s="43"/>
      <c r="J330" s="34">
        <f t="shared" si="82"/>
        <v>969.99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969.99</v>
      </c>
    </row>
    <row r="331" spans="1:17" x14ac:dyDescent="0.3">
      <c r="A331" s="253" t="s">
        <v>202</v>
      </c>
      <c r="B331" s="255"/>
      <c r="C331" s="257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3"/>
      <c r="B332" s="255"/>
      <c r="C332" s="257"/>
      <c r="D332" s="36"/>
      <c r="E332" s="42"/>
      <c r="F332" s="43"/>
      <c r="G332" s="43"/>
      <c r="H332" s="43">
        <v>4220.04</v>
      </c>
      <c r="I332" s="43"/>
      <c r="J332" s="34">
        <f t="shared" si="82"/>
        <v>4220.04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4220.04</v>
      </c>
    </row>
    <row r="333" spans="1:17" x14ac:dyDescent="0.3">
      <c r="A333" s="253" t="s">
        <v>202</v>
      </c>
      <c r="B333" s="255"/>
      <c r="C333" s="257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2"/>
        <v>1843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1843</v>
      </c>
    </row>
    <row r="334" spans="1:17" x14ac:dyDescent="0.3">
      <c r="A334" s="253"/>
      <c r="B334" s="255"/>
      <c r="C334" s="257"/>
      <c r="D334" s="36"/>
      <c r="E334" s="42"/>
      <c r="F334" s="43"/>
      <c r="G334" s="43"/>
      <c r="H334" s="43">
        <v>4572.84</v>
      </c>
      <c r="I334" s="43"/>
      <c r="J334" s="34">
        <f t="shared" si="82"/>
        <v>4572.84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4572.84</v>
      </c>
    </row>
    <row r="335" spans="1:17" hidden="1" x14ac:dyDescent="0.3">
      <c r="A335" s="253" t="s">
        <v>202</v>
      </c>
      <c r="B335" s="255"/>
      <c r="C335" s="257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2"/>
        <v>0</v>
      </c>
      <c r="K335" s="44">
        <v>0</v>
      </c>
      <c r="L335" s="38">
        <v>0</v>
      </c>
      <c r="M335" s="40">
        <f t="shared" si="81"/>
        <v>0</v>
      </c>
      <c r="N335" s="44">
        <v>0</v>
      </c>
      <c r="O335" s="38">
        <v>0</v>
      </c>
      <c r="P335" s="39">
        <f t="shared" si="78"/>
        <v>0</v>
      </c>
      <c r="Q335" s="66">
        <f t="shared" si="79"/>
        <v>0</v>
      </c>
    </row>
    <row r="336" spans="1:17" ht="14.4" hidden="1" thickBot="1" x14ac:dyDescent="0.35">
      <c r="A336" s="254"/>
      <c r="B336" s="256"/>
      <c r="C336" s="258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79"/>
        <v>0</v>
      </c>
    </row>
  </sheetData>
  <sheetProtection sheet="1" objects="1" scenarios="1"/>
  <mergeCells count="519">
    <mergeCell ref="A327:A328"/>
    <mergeCell ref="B327:B328"/>
    <mergeCell ref="C327:C328"/>
    <mergeCell ref="Q1:Q2"/>
    <mergeCell ref="E2:E3"/>
    <mergeCell ref="F2:F3"/>
    <mergeCell ref="G2:G3"/>
    <mergeCell ref="H2:H3"/>
    <mergeCell ref="I2:I3"/>
    <mergeCell ref="C258:C259"/>
    <mergeCell ref="C260:C261"/>
    <mergeCell ref="D8:D9"/>
    <mergeCell ref="D36:D37"/>
    <mergeCell ref="C89:C90"/>
    <mergeCell ref="D116:D117"/>
    <mergeCell ref="D22:D23"/>
    <mergeCell ref="D39:D40"/>
    <mergeCell ref="D28:D29"/>
    <mergeCell ref="C222:C223"/>
    <mergeCell ref="C245:C246"/>
    <mergeCell ref="A8:A9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2:A13"/>
    <mergeCell ref="B12:B13"/>
    <mergeCell ref="C12:C13"/>
    <mergeCell ref="A14:A15"/>
    <mergeCell ref="B14:B15"/>
    <mergeCell ref="C14:C15"/>
    <mergeCell ref="B8:B9"/>
    <mergeCell ref="C8:C9"/>
    <mergeCell ref="A10:A11"/>
    <mergeCell ref="B10:B11"/>
    <mergeCell ref="C10:C1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73:A174"/>
    <mergeCell ref="B173:B174"/>
    <mergeCell ref="C173:C174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73:D174"/>
    <mergeCell ref="C190:C191"/>
    <mergeCell ref="A192:A193"/>
    <mergeCell ref="B192:B193"/>
    <mergeCell ref="C192:C193"/>
    <mergeCell ref="A177:A178"/>
    <mergeCell ref="A179:A180"/>
    <mergeCell ref="A181:A182"/>
    <mergeCell ref="B177:B178"/>
    <mergeCell ref="C177:C178"/>
    <mergeCell ref="B179:B180"/>
    <mergeCell ref="C179:C180"/>
    <mergeCell ref="B181:B182"/>
    <mergeCell ref="C181:C182"/>
    <mergeCell ref="A187:A188"/>
    <mergeCell ref="B187:B188"/>
    <mergeCell ref="C187:C188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228:A229"/>
    <mergeCell ref="B228:B229"/>
    <mergeCell ref="C228:C229"/>
    <mergeCell ref="A218:A219"/>
    <mergeCell ref="B218:B219"/>
    <mergeCell ref="C218:C219"/>
    <mergeCell ref="A220:A221"/>
    <mergeCell ref="B220:B221"/>
    <mergeCell ref="C220:C221"/>
    <mergeCell ref="A245:A246"/>
    <mergeCell ref="B245:B246"/>
    <mergeCell ref="A235:A236"/>
    <mergeCell ref="B235:B236"/>
    <mergeCell ref="C235:C236"/>
    <mergeCell ref="A237:A238"/>
    <mergeCell ref="B237:B238"/>
    <mergeCell ref="C237:C238"/>
    <mergeCell ref="C231:C232"/>
    <mergeCell ref="A233:A234"/>
    <mergeCell ref="B233:B234"/>
    <mergeCell ref="C233:C234"/>
    <mergeCell ref="A231:B232"/>
    <mergeCell ref="A243:A244"/>
    <mergeCell ref="B243:B244"/>
    <mergeCell ref="C243:C244"/>
    <mergeCell ref="A239:A240"/>
    <mergeCell ref="B239:B240"/>
    <mergeCell ref="C239:C240"/>
    <mergeCell ref="A241:A242"/>
    <mergeCell ref="B241:B242"/>
    <mergeCell ref="C241:C242"/>
    <mergeCell ref="C277:C278"/>
    <mergeCell ref="A274:A275"/>
    <mergeCell ref="B274:B275"/>
    <mergeCell ref="C274:C275"/>
    <mergeCell ref="A264:A265"/>
    <mergeCell ref="B264:B265"/>
    <mergeCell ref="C264:C265"/>
    <mergeCell ref="A266:A267"/>
    <mergeCell ref="B266:B267"/>
    <mergeCell ref="C266:C267"/>
    <mergeCell ref="A272:A273"/>
    <mergeCell ref="B272:B273"/>
    <mergeCell ref="C272:C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A325:A326"/>
    <mergeCell ref="B325:B326"/>
    <mergeCell ref="C325:C326"/>
    <mergeCell ref="A323:A324"/>
    <mergeCell ref="B323:B324"/>
    <mergeCell ref="C323:C324"/>
    <mergeCell ref="A319:A320"/>
    <mergeCell ref="B319:B320"/>
    <mergeCell ref="C319:C320"/>
    <mergeCell ref="A321:A322"/>
    <mergeCell ref="B321:B322"/>
    <mergeCell ref="C321:C322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A175:A176"/>
    <mergeCell ref="B175:B176"/>
    <mergeCell ref="C175:C176"/>
    <mergeCell ref="D187:D188"/>
    <mergeCell ref="A224:A225"/>
    <mergeCell ref="B224:B225"/>
    <mergeCell ref="C224:C225"/>
    <mergeCell ref="A226:A227"/>
    <mergeCell ref="B226:B227"/>
    <mergeCell ref="C226:C227"/>
    <mergeCell ref="A190:B191"/>
    <mergeCell ref="D190:D191"/>
    <mergeCell ref="D216:D217"/>
    <mergeCell ref="A222:A223"/>
    <mergeCell ref="B222:B223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62:A263"/>
    <mergeCell ref="B262:B263"/>
    <mergeCell ref="C262:C263"/>
    <mergeCell ref="C256:C257"/>
    <mergeCell ref="A258:A259"/>
    <mergeCell ref="B258:B259"/>
    <mergeCell ref="A260:A261"/>
    <mergeCell ref="B260:B261"/>
    <mergeCell ref="A253:A254"/>
    <mergeCell ref="B253:B254"/>
    <mergeCell ref="C253:C254"/>
    <mergeCell ref="D231:D232"/>
    <mergeCell ref="A256:B257"/>
    <mergeCell ref="D256:D257"/>
    <mergeCell ref="D258:D259"/>
    <mergeCell ref="A277:B278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268:A269"/>
    <mergeCell ref="B268:B269"/>
    <mergeCell ref="C268:C269"/>
    <mergeCell ref="A270:A271"/>
    <mergeCell ref="B270:B271"/>
    <mergeCell ref="C270:C27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3" topLeftCell="A4" activePane="bottomLeft" state="frozen"/>
      <selection pane="bottomLeft" activeCell="G145" sqref="G145"/>
    </sheetView>
  </sheetViews>
  <sheetFormatPr defaultColWidth="9.109375" defaultRowHeight="13.8" x14ac:dyDescent="0.3"/>
  <cols>
    <col min="1" max="1" width="5.6640625" style="145" customWidth="1"/>
    <col min="2" max="2" width="6.109375" style="145" customWidth="1"/>
    <col min="3" max="3" width="28.44140625" style="146" customWidth="1"/>
    <col min="4" max="4" width="7.88671875" style="108" customWidth="1"/>
    <col min="5" max="6" width="10.6640625" style="108" customWidth="1"/>
    <col min="7" max="7" width="12.44140625" style="108" customWidth="1"/>
    <col min="8" max="8" width="11" style="108" customWidth="1"/>
    <col min="9" max="9" width="9.6640625" style="108" customWidth="1"/>
    <col min="10" max="10" width="12.5546875" style="108" customWidth="1"/>
    <col min="11" max="11" width="11.6640625" style="108" customWidth="1"/>
    <col min="12" max="12" width="5.44140625" style="108" customWidth="1"/>
    <col min="13" max="13" width="11.5546875" style="108" customWidth="1"/>
    <col min="14" max="14" width="5.109375" style="108" customWidth="1"/>
    <col min="15" max="15" width="11.5546875" style="108" customWidth="1"/>
    <col min="16" max="16" width="11.44140625" style="108" customWidth="1"/>
    <col min="17" max="17" width="12.33203125" style="108" customWidth="1"/>
    <col min="18" max="18" width="9.109375" style="108"/>
    <col min="19" max="19" width="10" style="108" customWidth="1"/>
    <col min="20" max="16384" width="9.109375" style="108"/>
  </cols>
  <sheetData>
    <row r="1" spans="1:19" s="100" customFormat="1" ht="15.6" x14ac:dyDescent="0.3">
      <c r="A1" s="331" t="s">
        <v>312</v>
      </c>
      <c r="B1" s="331"/>
      <c r="C1" s="331"/>
      <c r="D1" s="332"/>
      <c r="E1" s="335" t="s">
        <v>0</v>
      </c>
      <c r="F1" s="336"/>
      <c r="G1" s="336"/>
      <c r="H1" s="336"/>
      <c r="I1" s="336"/>
      <c r="J1" s="336"/>
      <c r="K1" s="336" t="s">
        <v>1</v>
      </c>
      <c r="L1" s="336"/>
      <c r="M1" s="336"/>
      <c r="N1" s="336" t="s">
        <v>2</v>
      </c>
      <c r="O1" s="336"/>
      <c r="P1" s="336"/>
      <c r="Q1" s="337" t="s">
        <v>3</v>
      </c>
    </row>
    <row r="2" spans="1:19" s="100" customFormat="1" x14ac:dyDescent="0.3">
      <c r="A2" s="331"/>
      <c r="B2" s="331"/>
      <c r="C2" s="331"/>
      <c r="D2" s="332"/>
      <c r="E2" s="339">
        <v>610</v>
      </c>
      <c r="F2" s="325">
        <v>620</v>
      </c>
      <c r="G2" s="325">
        <v>630</v>
      </c>
      <c r="H2" s="325">
        <v>640</v>
      </c>
      <c r="I2" s="325">
        <v>650</v>
      </c>
      <c r="J2" s="325" t="s">
        <v>4</v>
      </c>
      <c r="K2" s="325">
        <v>710</v>
      </c>
      <c r="L2" s="325">
        <v>720</v>
      </c>
      <c r="M2" s="325" t="s">
        <v>4</v>
      </c>
      <c r="N2" s="325">
        <v>810</v>
      </c>
      <c r="O2" s="325">
        <v>820</v>
      </c>
      <c r="P2" s="325" t="s">
        <v>4</v>
      </c>
      <c r="Q2" s="338"/>
    </row>
    <row r="3" spans="1:19" s="100" customFormat="1" ht="15" thickBot="1" x14ac:dyDescent="0.35">
      <c r="A3" s="333"/>
      <c r="B3" s="333"/>
      <c r="C3" s="333"/>
      <c r="D3" s="334"/>
      <c r="E3" s="340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101" t="s">
        <v>5</v>
      </c>
    </row>
    <row r="4" spans="1:19" ht="14.4" x14ac:dyDescent="0.3">
      <c r="A4" s="327" t="s">
        <v>311</v>
      </c>
      <c r="B4" s="328"/>
      <c r="C4" s="315" t="s">
        <v>6</v>
      </c>
      <c r="D4" s="102" t="s">
        <v>7</v>
      </c>
      <c r="E4" s="103">
        <f t="shared" ref="E4:I5" si="0">E6+E39+E58+E85+E96+E109+E116+E135+E148+E159+E190+E231+E256+E277</f>
        <v>884257</v>
      </c>
      <c r="F4" s="104">
        <f t="shared" si="0"/>
        <v>317969</v>
      </c>
      <c r="G4" s="104">
        <f t="shared" si="0"/>
        <v>1420468</v>
      </c>
      <c r="H4" s="104">
        <f t="shared" si="0"/>
        <v>230186</v>
      </c>
      <c r="I4" s="104">
        <f t="shared" si="0"/>
        <v>16061</v>
      </c>
      <c r="J4" s="105">
        <f t="shared" ref="J4:J9" si="1">SUM(E4:I4)</f>
        <v>2868941</v>
      </c>
      <c r="K4" s="104">
        <f>K6+K39+K58+K85+K96+K109+K116+K135+K148+K159+K190+K231+K256+K277</f>
        <v>1310331</v>
      </c>
      <c r="L4" s="104">
        <f>L6+L39+L58+L85+L96+L109+L116+L135+L148+L159+L190+L231+L256+L277</f>
        <v>0</v>
      </c>
      <c r="M4" s="104">
        <f>SUM(K4:L4)</f>
        <v>1310331</v>
      </c>
      <c r="N4" s="104">
        <f>N6+N39+N58+N85+N96+N109+N116+N135+N148+N159+N190+N231+N256+N277</f>
        <v>0</v>
      </c>
      <c r="O4" s="106">
        <f>O6+O39+O58+O85+O96+O109+O116+O135+O148+O159+O190+O231+O256+O277</f>
        <v>222890</v>
      </c>
      <c r="P4" s="106">
        <f>SUM(N4:O4)</f>
        <v>222890</v>
      </c>
      <c r="Q4" s="107">
        <f>P4+M4+J4</f>
        <v>4402162</v>
      </c>
      <c r="S4" s="109"/>
    </row>
    <row r="5" spans="1:19" ht="15" thickBot="1" x14ac:dyDescent="0.35">
      <c r="A5" s="329"/>
      <c r="B5" s="330"/>
      <c r="C5" s="316"/>
      <c r="D5" s="110" t="s">
        <v>5</v>
      </c>
      <c r="E5" s="111">
        <f t="shared" si="0"/>
        <v>474110.58999999997</v>
      </c>
      <c r="F5" s="112">
        <f t="shared" si="0"/>
        <v>171620.04000000004</v>
      </c>
      <c r="G5" s="112">
        <f t="shared" si="0"/>
        <v>648525.15</v>
      </c>
      <c r="H5" s="112">
        <f t="shared" si="0"/>
        <v>126383.82</v>
      </c>
      <c r="I5" s="112">
        <f t="shared" si="0"/>
        <v>9082</v>
      </c>
      <c r="J5" s="112">
        <f t="shared" si="1"/>
        <v>1429721.6</v>
      </c>
      <c r="K5" s="112">
        <f>K7+K40+K59+K86+K97+K110+K117+K136+K149+K160+K191+K232+K257+K278</f>
        <v>253037.15</v>
      </c>
      <c r="L5" s="112">
        <f>L7+L40+L59+L86+L97+L110+L117+L136+L149+L160+L191+L232+L257+L278</f>
        <v>0</v>
      </c>
      <c r="M5" s="112">
        <f>SUM(K5:L5)</f>
        <v>253037.15</v>
      </c>
      <c r="N5" s="112">
        <f>N7+N40+N59+N86+N97+N110+N117+N136+N149+N160+N191+N232+N257+N278</f>
        <v>0</v>
      </c>
      <c r="O5" s="112">
        <f>O7+O40+O59+O86+O97+O110+O117+O136+O149+O160+O191+O232+O257+O278</f>
        <v>113469.4</v>
      </c>
      <c r="P5" s="113">
        <f>SUM(N5:O5)</f>
        <v>113469.4</v>
      </c>
      <c r="Q5" s="114">
        <f>P5+M5+J5</f>
        <v>1796228.1500000001</v>
      </c>
    </row>
    <row r="6" spans="1:19" x14ac:dyDescent="0.3">
      <c r="A6" s="306" t="s">
        <v>8</v>
      </c>
      <c r="B6" s="307"/>
      <c r="C6" s="315" t="s">
        <v>9</v>
      </c>
      <c r="D6" s="295"/>
      <c r="E6" s="115">
        <f t="shared" ref="E6:I7" si="2">E8+E14+E16+E18+E20+E22+E34+E36</f>
        <v>28709</v>
      </c>
      <c r="F6" s="116">
        <f t="shared" si="2"/>
        <v>13922</v>
      </c>
      <c r="G6" s="116">
        <f t="shared" si="2"/>
        <v>224617</v>
      </c>
      <c r="H6" s="116">
        <f t="shared" si="2"/>
        <v>14720</v>
      </c>
      <c r="I6" s="116">
        <f t="shared" si="2"/>
        <v>0</v>
      </c>
      <c r="J6" s="117">
        <f t="shared" si="1"/>
        <v>281968</v>
      </c>
      <c r="K6" s="115">
        <f>K8+K14+K16+K18+K20+K22+K34+K36</f>
        <v>32500</v>
      </c>
      <c r="L6" s="116">
        <f>L8+L14+L16+L18+L20+L22+L34+L36</f>
        <v>0</v>
      </c>
      <c r="M6" s="117">
        <f t="shared" ref="M6:M37" si="3">SUM(K6:L6)</f>
        <v>32500</v>
      </c>
      <c r="N6" s="115">
        <f>N8+N14+N16+N18+N20+N22+N34+N36</f>
        <v>0</v>
      </c>
      <c r="O6" s="116">
        <f>O8+O14+O16+O18+O20+O22+O34+O36</f>
        <v>0</v>
      </c>
      <c r="P6" s="118">
        <f>SUM(N6:O6)</f>
        <v>0</v>
      </c>
      <c r="Q6" s="119">
        <f>P6+M6+J6</f>
        <v>314468</v>
      </c>
    </row>
    <row r="7" spans="1:19" ht="14.4" thickBot="1" x14ac:dyDescent="0.35">
      <c r="A7" s="308"/>
      <c r="B7" s="309"/>
      <c r="C7" s="316"/>
      <c r="D7" s="296"/>
      <c r="E7" s="120">
        <f t="shared" si="2"/>
        <v>16542.66</v>
      </c>
      <c r="F7" s="121">
        <f t="shared" si="2"/>
        <v>7935.71</v>
      </c>
      <c r="G7" s="121">
        <f t="shared" si="2"/>
        <v>21206.34</v>
      </c>
      <c r="H7" s="121">
        <f t="shared" si="2"/>
        <v>7733.27</v>
      </c>
      <c r="I7" s="121">
        <f t="shared" si="2"/>
        <v>0</v>
      </c>
      <c r="J7" s="122">
        <f t="shared" si="1"/>
        <v>53417.979999999996</v>
      </c>
      <c r="K7" s="120">
        <f>K9+K15+K17+K19+K21+K23+K35+K37</f>
        <v>7130</v>
      </c>
      <c r="L7" s="121">
        <f>L9+L15+L17+L19+L21+L23+L35+L37</f>
        <v>0</v>
      </c>
      <c r="M7" s="122">
        <f t="shared" si="3"/>
        <v>7130</v>
      </c>
      <c r="N7" s="120">
        <f>N9+N15+N17+N19+N21+N23+N35+N37</f>
        <v>0</v>
      </c>
      <c r="O7" s="121">
        <f>O9+O15+O17+O19+O21+O23+O35+O37</f>
        <v>0</v>
      </c>
      <c r="P7" s="123">
        <f>SUM(N7:O7)</f>
        <v>0</v>
      </c>
      <c r="Q7" s="124">
        <f>P7+M7+J7</f>
        <v>60547.979999999996</v>
      </c>
    </row>
    <row r="8" spans="1:19" x14ac:dyDescent="0.3">
      <c r="A8" s="304" t="s">
        <v>10</v>
      </c>
      <c r="B8" s="304"/>
      <c r="C8" s="305" t="s">
        <v>11</v>
      </c>
      <c r="D8" s="310"/>
      <c r="E8" s="125">
        <f>E10+E12</f>
        <v>28709</v>
      </c>
      <c r="F8" s="126">
        <f>F10+F12</f>
        <v>13922</v>
      </c>
      <c r="G8" s="126">
        <f t="shared" ref="G8:I9" si="4">G10+G12</f>
        <v>16821</v>
      </c>
      <c r="H8" s="126">
        <f t="shared" si="4"/>
        <v>100</v>
      </c>
      <c r="I8" s="126">
        <f t="shared" si="4"/>
        <v>0</v>
      </c>
      <c r="J8" s="127">
        <f t="shared" si="1"/>
        <v>59552</v>
      </c>
      <c r="K8" s="125">
        <f>K10+K12</f>
        <v>0</v>
      </c>
      <c r="L8" s="126">
        <f>L10+L12</f>
        <v>0</v>
      </c>
      <c r="M8" s="127">
        <f t="shared" si="3"/>
        <v>0</v>
      </c>
      <c r="N8" s="125">
        <f>N10+N12</f>
        <v>0</v>
      </c>
      <c r="O8" s="126">
        <f>O10+O12</f>
        <v>0</v>
      </c>
      <c r="P8" s="128">
        <f t="shared" ref="P8:P35" si="5">SUM(N8:O8)</f>
        <v>0</v>
      </c>
      <c r="Q8" s="129">
        <f t="shared" ref="Q8:Q37" si="6">P8+M8+J8</f>
        <v>59552</v>
      </c>
    </row>
    <row r="9" spans="1:19" x14ac:dyDescent="0.3">
      <c r="A9" s="299"/>
      <c r="B9" s="299"/>
      <c r="C9" s="301"/>
      <c r="D9" s="311"/>
      <c r="E9" s="130">
        <f>E11+E13</f>
        <v>16542.66</v>
      </c>
      <c r="F9" s="131">
        <f>F11+F13</f>
        <v>7935.71</v>
      </c>
      <c r="G9" s="131">
        <f t="shared" si="4"/>
        <v>9953.65</v>
      </c>
      <c r="H9" s="131">
        <f t="shared" si="4"/>
        <v>0</v>
      </c>
      <c r="I9" s="131">
        <f t="shared" si="4"/>
        <v>0</v>
      </c>
      <c r="J9" s="132">
        <f t="shared" si="1"/>
        <v>34432.019999999997</v>
      </c>
      <c r="K9" s="130">
        <f>K11+K13</f>
        <v>0</v>
      </c>
      <c r="L9" s="131">
        <f>L11+L13</f>
        <v>0</v>
      </c>
      <c r="M9" s="132">
        <f t="shared" si="3"/>
        <v>0</v>
      </c>
      <c r="N9" s="130">
        <f>N11+N13</f>
        <v>0</v>
      </c>
      <c r="O9" s="131">
        <f>O11+O13</f>
        <v>0</v>
      </c>
      <c r="P9" s="133">
        <f t="shared" si="5"/>
        <v>0</v>
      </c>
      <c r="Q9" s="134">
        <f t="shared" si="6"/>
        <v>34432.019999999997</v>
      </c>
    </row>
    <row r="10" spans="1:19" x14ac:dyDescent="0.3">
      <c r="A10" s="299"/>
      <c r="B10" s="299" t="s">
        <v>12</v>
      </c>
      <c r="C10" s="301" t="s">
        <v>249</v>
      </c>
      <c r="D10" s="135" t="s">
        <v>13</v>
      </c>
      <c r="E10" s="136">
        <v>28709</v>
      </c>
      <c r="F10" s="137">
        <v>10032</v>
      </c>
      <c r="G10" s="137">
        <v>4885</v>
      </c>
      <c r="H10" s="137">
        <v>100</v>
      </c>
      <c r="I10" s="137">
        <v>0</v>
      </c>
      <c r="J10" s="138">
        <f t="shared" ref="J10:J37" si="7">SUM(E10:I10)</f>
        <v>43726</v>
      </c>
      <c r="K10" s="136">
        <v>0</v>
      </c>
      <c r="L10" s="137">
        <v>0</v>
      </c>
      <c r="M10" s="138">
        <f t="shared" si="3"/>
        <v>0</v>
      </c>
      <c r="N10" s="136">
        <v>0</v>
      </c>
      <c r="O10" s="137">
        <v>0</v>
      </c>
      <c r="P10" s="139">
        <f t="shared" si="5"/>
        <v>0</v>
      </c>
      <c r="Q10" s="140">
        <f t="shared" si="6"/>
        <v>43726</v>
      </c>
    </row>
    <row r="11" spans="1:19" x14ac:dyDescent="0.3">
      <c r="A11" s="299"/>
      <c r="B11" s="299"/>
      <c r="C11" s="301"/>
      <c r="D11" s="135"/>
      <c r="E11" s="141">
        <v>16542.66</v>
      </c>
      <c r="F11" s="142">
        <v>5552.22</v>
      </c>
      <c r="G11" s="142">
        <v>3620.03</v>
      </c>
      <c r="H11" s="142">
        <v>0</v>
      </c>
      <c r="I11" s="142"/>
      <c r="J11" s="132">
        <f t="shared" si="7"/>
        <v>25714.91</v>
      </c>
      <c r="K11" s="141"/>
      <c r="L11" s="142"/>
      <c r="M11" s="132">
        <f t="shared" si="3"/>
        <v>0</v>
      </c>
      <c r="N11" s="141"/>
      <c r="O11" s="142"/>
      <c r="P11" s="133">
        <f t="shared" si="5"/>
        <v>0</v>
      </c>
      <c r="Q11" s="134">
        <f t="shared" si="6"/>
        <v>25714.91</v>
      </c>
    </row>
    <row r="12" spans="1:19" x14ac:dyDescent="0.3">
      <c r="A12" s="299"/>
      <c r="B12" s="299" t="s">
        <v>14</v>
      </c>
      <c r="C12" s="301" t="s">
        <v>15</v>
      </c>
      <c r="D12" s="135" t="s">
        <v>13</v>
      </c>
      <c r="E12" s="136">
        <v>0</v>
      </c>
      <c r="F12" s="137">
        <v>3890</v>
      </c>
      <c r="G12" s="137">
        <v>11936</v>
      </c>
      <c r="H12" s="137">
        <v>0</v>
      </c>
      <c r="I12" s="137">
        <v>0</v>
      </c>
      <c r="J12" s="138">
        <f t="shared" si="7"/>
        <v>15826</v>
      </c>
      <c r="K12" s="136">
        <v>0</v>
      </c>
      <c r="L12" s="137">
        <v>0</v>
      </c>
      <c r="M12" s="138">
        <f t="shared" si="3"/>
        <v>0</v>
      </c>
      <c r="N12" s="136">
        <v>0</v>
      </c>
      <c r="O12" s="137">
        <v>0</v>
      </c>
      <c r="P12" s="139">
        <f t="shared" si="5"/>
        <v>0</v>
      </c>
      <c r="Q12" s="140">
        <f t="shared" si="6"/>
        <v>15826</v>
      </c>
    </row>
    <row r="13" spans="1:19" x14ac:dyDescent="0.3">
      <c r="A13" s="299"/>
      <c r="B13" s="299"/>
      <c r="C13" s="301"/>
      <c r="D13" s="135"/>
      <c r="E13" s="141"/>
      <c r="F13" s="142">
        <v>2383.4899999999998</v>
      </c>
      <c r="G13" s="142">
        <v>6333.62</v>
      </c>
      <c r="H13" s="142"/>
      <c r="I13" s="142"/>
      <c r="J13" s="132">
        <f t="shared" si="7"/>
        <v>8717.11</v>
      </c>
      <c r="K13" s="141"/>
      <c r="L13" s="142"/>
      <c r="M13" s="132">
        <f t="shared" si="3"/>
        <v>0</v>
      </c>
      <c r="N13" s="141"/>
      <c r="O13" s="142"/>
      <c r="P13" s="133">
        <f t="shared" si="5"/>
        <v>0</v>
      </c>
      <c r="Q13" s="134">
        <f t="shared" si="6"/>
        <v>8717.11</v>
      </c>
    </row>
    <row r="14" spans="1:19" x14ac:dyDescent="0.3">
      <c r="A14" s="299" t="s">
        <v>16</v>
      </c>
      <c r="B14" s="299"/>
      <c r="C14" s="301" t="s">
        <v>17</v>
      </c>
      <c r="D14" s="135" t="s">
        <v>18</v>
      </c>
      <c r="E14" s="136">
        <v>0</v>
      </c>
      <c r="F14" s="137">
        <v>0</v>
      </c>
      <c r="G14" s="137">
        <v>0</v>
      </c>
      <c r="H14" s="137">
        <v>2600</v>
      </c>
      <c r="I14" s="137">
        <v>0</v>
      </c>
      <c r="J14" s="138">
        <f t="shared" si="7"/>
        <v>2600</v>
      </c>
      <c r="K14" s="136">
        <v>0</v>
      </c>
      <c r="L14" s="137">
        <v>0</v>
      </c>
      <c r="M14" s="138">
        <f t="shared" si="3"/>
        <v>0</v>
      </c>
      <c r="N14" s="136">
        <v>0</v>
      </c>
      <c r="O14" s="137">
        <v>0</v>
      </c>
      <c r="P14" s="139">
        <f t="shared" si="5"/>
        <v>0</v>
      </c>
      <c r="Q14" s="140">
        <f t="shared" si="6"/>
        <v>2600</v>
      </c>
    </row>
    <row r="15" spans="1:19" x14ac:dyDescent="0.3">
      <c r="A15" s="299"/>
      <c r="B15" s="299"/>
      <c r="C15" s="301"/>
      <c r="D15" s="135"/>
      <c r="E15" s="141"/>
      <c r="F15" s="142"/>
      <c r="G15" s="142"/>
      <c r="H15" s="142">
        <v>1972.27</v>
      </c>
      <c r="I15" s="142"/>
      <c r="J15" s="132">
        <f t="shared" si="7"/>
        <v>1972.27</v>
      </c>
      <c r="K15" s="141"/>
      <c r="L15" s="142"/>
      <c r="M15" s="132">
        <f t="shared" si="3"/>
        <v>0</v>
      </c>
      <c r="N15" s="141"/>
      <c r="O15" s="142"/>
      <c r="P15" s="133">
        <f t="shared" si="5"/>
        <v>0</v>
      </c>
      <c r="Q15" s="134">
        <f t="shared" si="6"/>
        <v>1972.27</v>
      </c>
    </row>
    <row r="16" spans="1:19" x14ac:dyDescent="0.3">
      <c r="A16" s="299" t="s">
        <v>19</v>
      </c>
      <c r="B16" s="299"/>
      <c r="C16" s="301" t="s">
        <v>20</v>
      </c>
      <c r="D16" s="135" t="s">
        <v>21</v>
      </c>
      <c r="E16" s="136">
        <v>0</v>
      </c>
      <c r="F16" s="137">
        <v>0</v>
      </c>
      <c r="G16" s="137">
        <v>0</v>
      </c>
      <c r="H16" s="137">
        <v>11020</v>
      </c>
      <c r="I16" s="137">
        <v>0</v>
      </c>
      <c r="J16" s="138">
        <f t="shared" si="7"/>
        <v>11020</v>
      </c>
      <c r="K16" s="136">
        <v>0</v>
      </c>
      <c r="L16" s="137">
        <v>0</v>
      </c>
      <c r="M16" s="138">
        <f t="shared" si="3"/>
        <v>0</v>
      </c>
      <c r="N16" s="136">
        <v>0</v>
      </c>
      <c r="O16" s="137">
        <v>0</v>
      </c>
      <c r="P16" s="139">
        <f t="shared" si="5"/>
        <v>0</v>
      </c>
      <c r="Q16" s="140">
        <f t="shared" si="6"/>
        <v>11020</v>
      </c>
    </row>
    <row r="17" spans="1:17" x14ac:dyDescent="0.3">
      <c r="A17" s="299"/>
      <c r="B17" s="299"/>
      <c r="C17" s="301"/>
      <c r="D17" s="135"/>
      <c r="E17" s="141"/>
      <c r="F17" s="142"/>
      <c r="G17" s="142"/>
      <c r="H17" s="142">
        <v>5180</v>
      </c>
      <c r="I17" s="142"/>
      <c r="J17" s="132">
        <f t="shared" si="7"/>
        <v>5180</v>
      </c>
      <c r="K17" s="141"/>
      <c r="L17" s="142"/>
      <c r="M17" s="132">
        <f t="shared" si="3"/>
        <v>0</v>
      </c>
      <c r="N17" s="141"/>
      <c r="O17" s="142"/>
      <c r="P17" s="133">
        <f t="shared" si="5"/>
        <v>0</v>
      </c>
      <c r="Q17" s="134">
        <f t="shared" si="6"/>
        <v>5180</v>
      </c>
    </row>
    <row r="18" spans="1:17" x14ac:dyDescent="0.3">
      <c r="A18" s="299" t="s">
        <v>19</v>
      </c>
      <c r="B18" s="299"/>
      <c r="C18" s="301" t="s">
        <v>22</v>
      </c>
      <c r="D18" s="135" t="s">
        <v>23</v>
      </c>
      <c r="E18" s="136">
        <v>0</v>
      </c>
      <c r="F18" s="137">
        <v>0</v>
      </c>
      <c r="G18" s="137">
        <v>0</v>
      </c>
      <c r="H18" s="137">
        <v>1000</v>
      </c>
      <c r="I18" s="137">
        <v>0</v>
      </c>
      <c r="J18" s="138">
        <f t="shared" si="7"/>
        <v>1000</v>
      </c>
      <c r="K18" s="136">
        <v>0</v>
      </c>
      <c r="L18" s="137">
        <v>0</v>
      </c>
      <c r="M18" s="138">
        <f t="shared" si="3"/>
        <v>0</v>
      </c>
      <c r="N18" s="136">
        <v>0</v>
      </c>
      <c r="O18" s="137">
        <v>0</v>
      </c>
      <c r="P18" s="139">
        <f t="shared" si="5"/>
        <v>0</v>
      </c>
      <c r="Q18" s="140">
        <f t="shared" si="6"/>
        <v>1000</v>
      </c>
    </row>
    <row r="19" spans="1:17" x14ac:dyDescent="0.3">
      <c r="A19" s="299"/>
      <c r="B19" s="299"/>
      <c r="C19" s="301"/>
      <c r="D19" s="135"/>
      <c r="E19" s="141"/>
      <c r="F19" s="142"/>
      <c r="G19" s="142"/>
      <c r="H19" s="142">
        <v>581</v>
      </c>
      <c r="I19" s="142"/>
      <c r="J19" s="132">
        <f t="shared" si="7"/>
        <v>581</v>
      </c>
      <c r="K19" s="141"/>
      <c r="L19" s="142"/>
      <c r="M19" s="132">
        <f t="shared" si="3"/>
        <v>0</v>
      </c>
      <c r="N19" s="141"/>
      <c r="O19" s="142"/>
      <c r="P19" s="133">
        <f t="shared" si="5"/>
        <v>0</v>
      </c>
      <c r="Q19" s="134">
        <f t="shared" si="6"/>
        <v>581</v>
      </c>
    </row>
    <row r="20" spans="1:17" x14ac:dyDescent="0.3">
      <c r="A20" s="299" t="s">
        <v>24</v>
      </c>
      <c r="B20" s="299"/>
      <c r="C20" s="301" t="s">
        <v>25</v>
      </c>
      <c r="D20" s="135" t="s">
        <v>26</v>
      </c>
      <c r="E20" s="136">
        <v>0</v>
      </c>
      <c r="F20" s="137">
        <v>0</v>
      </c>
      <c r="G20" s="137">
        <v>8500</v>
      </c>
      <c r="H20" s="137">
        <v>0</v>
      </c>
      <c r="I20" s="137">
        <v>0</v>
      </c>
      <c r="J20" s="138">
        <f t="shared" si="7"/>
        <v>8500</v>
      </c>
      <c r="K20" s="136">
        <v>32500</v>
      </c>
      <c r="L20" s="137">
        <v>0</v>
      </c>
      <c r="M20" s="138">
        <f t="shared" si="3"/>
        <v>32500</v>
      </c>
      <c r="N20" s="136">
        <v>0</v>
      </c>
      <c r="O20" s="137">
        <v>0</v>
      </c>
      <c r="P20" s="139">
        <f t="shared" si="5"/>
        <v>0</v>
      </c>
      <c r="Q20" s="140">
        <f t="shared" si="6"/>
        <v>41000</v>
      </c>
    </row>
    <row r="21" spans="1:17" x14ac:dyDescent="0.3">
      <c r="A21" s="299"/>
      <c r="B21" s="299"/>
      <c r="C21" s="301"/>
      <c r="D21" s="135"/>
      <c r="E21" s="141"/>
      <c r="F21" s="142"/>
      <c r="G21" s="142">
        <v>3452.99</v>
      </c>
      <c r="H21" s="142"/>
      <c r="I21" s="142"/>
      <c r="J21" s="132">
        <f t="shared" si="7"/>
        <v>3452.99</v>
      </c>
      <c r="K21" s="141">
        <v>7130</v>
      </c>
      <c r="L21" s="142"/>
      <c r="M21" s="132">
        <f t="shared" si="3"/>
        <v>7130</v>
      </c>
      <c r="N21" s="141"/>
      <c r="O21" s="142"/>
      <c r="P21" s="133">
        <f t="shared" si="5"/>
        <v>0</v>
      </c>
      <c r="Q21" s="134">
        <f t="shared" si="6"/>
        <v>10582.99</v>
      </c>
    </row>
    <row r="22" spans="1:17" x14ac:dyDescent="0.3">
      <c r="A22" s="299" t="s">
        <v>27</v>
      </c>
      <c r="B22" s="299"/>
      <c r="C22" s="301" t="s">
        <v>28</v>
      </c>
      <c r="D22" s="311"/>
      <c r="E22" s="136">
        <f>E24+E26+E28+E30+E32</f>
        <v>0</v>
      </c>
      <c r="F22" s="137">
        <f>F24+F26+F28+F30+F32</f>
        <v>0</v>
      </c>
      <c r="G22" s="137">
        <f>G24+G26+G28+G30+G32</f>
        <v>195900</v>
      </c>
      <c r="H22" s="137">
        <f t="shared" ref="H22:P22" si="8">H24+H26+H28+H30+H32</f>
        <v>0</v>
      </c>
      <c r="I22" s="137">
        <f t="shared" si="8"/>
        <v>0</v>
      </c>
      <c r="J22" s="138">
        <f t="shared" si="8"/>
        <v>195900</v>
      </c>
      <c r="K22" s="136">
        <f t="shared" si="8"/>
        <v>0</v>
      </c>
      <c r="L22" s="137">
        <f t="shared" si="8"/>
        <v>0</v>
      </c>
      <c r="M22" s="138">
        <f t="shared" si="8"/>
        <v>0</v>
      </c>
      <c r="N22" s="136">
        <f t="shared" si="8"/>
        <v>0</v>
      </c>
      <c r="O22" s="137">
        <f t="shared" si="8"/>
        <v>0</v>
      </c>
      <c r="P22" s="139">
        <f t="shared" si="8"/>
        <v>0</v>
      </c>
      <c r="Q22" s="143">
        <f>Q24+Q26+Q28+Q30+Q32</f>
        <v>195900</v>
      </c>
    </row>
    <row r="23" spans="1:17" x14ac:dyDescent="0.3">
      <c r="A23" s="299"/>
      <c r="B23" s="299"/>
      <c r="C23" s="301"/>
      <c r="D23" s="311"/>
      <c r="E23" s="130">
        <f t="shared" ref="E23:P23" si="9">E25+E29+E31+E33</f>
        <v>0</v>
      </c>
      <c r="F23" s="131">
        <f t="shared" si="9"/>
        <v>0</v>
      </c>
      <c r="G23" s="131">
        <f>G25+G27+G29+G31+G33</f>
        <v>5603.7</v>
      </c>
      <c r="H23" s="131">
        <f t="shared" si="9"/>
        <v>0</v>
      </c>
      <c r="I23" s="131">
        <f t="shared" si="9"/>
        <v>0</v>
      </c>
      <c r="J23" s="132">
        <f>J25+J27+J29+J31+J33</f>
        <v>5603.7</v>
      </c>
      <c r="K23" s="130">
        <f t="shared" si="9"/>
        <v>0</v>
      </c>
      <c r="L23" s="131">
        <f t="shared" si="9"/>
        <v>0</v>
      </c>
      <c r="M23" s="132">
        <f t="shared" si="9"/>
        <v>0</v>
      </c>
      <c r="N23" s="130">
        <f t="shared" si="9"/>
        <v>0</v>
      </c>
      <c r="O23" s="131">
        <f t="shared" si="9"/>
        <v>0</v>
      </c>
      <c r="P23" s="133">
        <f t="shared" si="9"/>
        <v>0</v>
      </c>
      <c r="Q23" s="134">
        <f>Q25+Q27+Q29+Q31+Q33</f>
        <v>5603.7</v>
      </c>
    </row>
    <row r="24" spans="1:17" ht="13.8" customHeight="1" x14ac:dyDescent="0.3">
      <c r="A24" s="299"/>
      <c r="B24" s="299" t="s">
        <v>29</v>
      </c>
      <c r="C24" s="301" t="s">
        <v>31</v>
      </c>
      <c r="D24" s="135" t="s">
        <v>30</v>
      </c>
      <c r="E24" s="136">
        <v>0</v>
      </c>
      <c r="F24" s="137">
        <v>0</v>
      </c>
      <c r="G24" s="137">
        <v>11000</v>
      </c>
      <c r="H24" s="137">
        <v>0</v>
      </c>
      <c r="I24" s="137">
        <v>0</v>
      </c>
      <c r="J24" s="138">
        <f t="shared" si="7"/>
        <v>11000</v>
      </c>
      <c r="K24" s="136">
        <v>0</v>
      </c>
      <c r="L24" s="137">
        <v>0</v>
      </c>
      <c r="M24" s="138">
        <f t="shared" si="3"/>
        <v>0</v>
      </c>
      <c r="N24" s="136">
        <v>0</v>
      </c>
      <c r="O24" s="137">
        <v>0</v>
      </c>
      <c r="P24" s="139">
        <f t="shared" si="5"/>
        <v>0</v>
      </c>
      <c r="Q24" s="140">
        <f t="shared" si="6"/>
        <v>11000</v>
      </c>
    </row>
    <row r="25" spans="1:17" x14ac:dyDescent="0.3">
      <c r="A25" s="299"/>
      <c r="B25" s="299"/>
      <c r="C25" s="301"/>
      <c r="D25" s="135"/>
      <c r="E25" s="141"/>
      <c r="F25" s="142"/>
      <c r="G25" s="142">
        <v>4005</v>
      </c>
      <c r="H25" s="142"/>
      <c r="I25" s="142"/>
      <c r="J25" s="132">
        <f t="shared" si="7"/>
        <v>4005</v>
      </c>
      <c r="K25" s="141"/>
      <c r="L25" s="142"/>
      <c r="M25" s="132">
        <f t="shared" si="3"/>
        <v>0</v>
      </c>
      <c r="N25" s="141"/>
      <c r="O25" s="142"/>
      <c r="P25" s="133">
        <f t="shared" si="5"/>
        <v>0</v>
      </c>
      <c r="Q25" s="134">
        <f t="shared" si="6"/>
        <v>4005</v>
      </c>
    </row>
    <row r="26" spans="1:17" x14ac:dyDescent="0.3">
      <c r="A26" s="299"/>
      <c r="B26" s="299" t="s">
        <v>32</v>
      </c>
      <c r="C26" s="301" t="s">
        <v>294</v>
      </c>
      <c r="D26" s="135" t="s">
        <v>30</v>
      </c>
      <c r="E26" s="136">
        <v>0</v>
      </c>
      <c r="F26" s="137">
        <v>0</v>
      </c>
      <c r="G26" s="137">
        <v>136900</v>
      </c>
      <c r="H26" s="137">
        <v>0</v>
      </c>
      <c r="I26" s="137">
        <v>0</v>
      </c>
      <c r="J26" s="138">
        <f>SUM(E26:I26)</f>
        <v>136900</v>
      </c>
      <c r="K26" s="136">
        <v>0</v>
      </c>
      <c r="L26" s="137">
        <v>0</v>
      </c>
      <c r="M26" s="138">
        <f>SUM(K26:L26)</f>
        <v>0</v>
      </c>
      <c r="N26" s="136">
        <v>0</v>
      </c>
      <c r="O26" s="137">
        <v>0</v>
      </c>
      <c r="P26" s="139">
        <f>SUM(N26:O26)</f>
        <v>0</v>
      </c>
      <c r="Q26" s="140">
        <f t="shared" si="6"/>
        <v>136900</v>
      </c>
    </row>
    <row r="27" spans="1:17" x14ac:dyDescent="0.3">
      <c r="A27" s="299"/>
      <c r="B27" s="299"/>
      <c r="C27" s="301"/>
      <c r="D27" s="135"/>
      <c r="E27" s="141"/>
      <c r="F27" s="142"/>
      <c r="G27" s="142">
        <v>0</v>
      </c>
      <c r="H27" s="142"/>
      <c r="I27" s="142"/>
      <c r="J27" s="132">
        <f>SUM(E27:I27)</f>
        <v>0</v>
      </c>
      <c r="K27" s="141"/>
      <c r="L27" s="142"/>
      <c r="M27" s="132">
        <f>SUM(K27:L27)</f>
        <v>0</v>
      </c>
      <c r="N27" s="141"/>
      <c r="O27" s="142"/>
      <c r="P27" s="133">
        <f>SUM(N27:O27)</f>
        <v>0</v>
      </c>
      <c r="Q27" s="134">
        <f t="shared" si="6"/>
        <v>0</v>
      </c>
    </row>
    <row r="28" spans="1:17" x14ac:dyDescent="0.3">
      <c r="A28" s="299"/>
      <c r="B28" s="299" t="s">
        <v>32</v>
      </c>
      <c r="C28" s="312" t="s">
        <v>295</v>
      </c>
      <c r="D28" s="311"/>
      <c r="E28" s="136">
        <v>0</v>
      </c>
      <c r="F28" s="137">
        <v>0</v>
      </c>
      <c r="G28" s="137">
        <v>8000</v>
      </c>
      <c r="H28" s="137">
        <v>0</v>
      </c>
      <c r="I28" s="137">
        <v>0</v>
      </c>
      <c r="J28" s="138">
        <f t="shared" si="7"/>
        <v>8000</v>
      </c>
      <c r="K28" s="136">
        <v>0</v>
      </c>
      <c r="L28" s="137">
        <v>0</v>
      </c>
      <c r="M28" s="138">
        <f t="shared" si="3"/>
        <v>0</v>
      </c>
      <c r="N28" s="136">
        <v>0</v>
      </c>
      <c r="O28" s="137">
        <v>0</v>
      </c>
      <c r="P28" s="139">
        <f t="shared" si="5"/>
        <v>0</v>
      </c>
      <c r="Q28" s="140">
        <f t="shared" si="6"/>
        <v>8000</v>
      </c>
    </row>
    <row r="29" spans="1:17" x14ac:dyDescent="0.3">
      <c r="A29" s="299"/>
      <c r="B29" s="299"/>
      <c r="C29" s="305"/>
      <c r="D29" s="311"/>
      <c r="E29" s="141"/>
      <c r="F29" s="142"/>
      <c r="G29" s="142">
        <v>1598.7</v>
      </c>
      <c r="H29" s="142"/>
      <c r="I29" s="142"/>
      <c r="J29" s="132">
        <f t="shared" si="7"/>
        <v>1598.7</v>
      </c>
      <c r="K29" s="141"/>
      <c r="L29" s="142"/>
      <c r="M29" s="132">
        <f t="shared" si="3"/>
        <v>0</v>
      </c>
      <c r="N29" s="141"/>
      <c r="O29" s="142"/>
      <c r="P29" s="133">
        <f t="shared" si="5"/>
        <v>0</v>
      </c>
      <c r="Q29" s="134">
        <f t="shared" si="6"/>
        <v>1598.7</v>
      </c>
    </row>
    <row r="30" spans="1:17" hidden="1" x14ac:dyDescent="0.3">
      <c r="A30" s="299"/>
      <c r="B30" s="299" t="s">
        <v>32</v>
      </c>
      <c r="C30" s="312" t="s">
        <v>33</v>
      </c>
      <c r="D30" s="135" t="s">
        <v>30</v>
      </c>
      <c r="E30" s="136">
        <v>0</v>
      </c>
      <c r="F30" s="137">
        <v>0</v>
      </c>
      <c r="G30" s="137">
        <v>0</v>
      </c>
      <c r="H30" s="137">
        <v>0</v>
      </c>
      <c r="I30" s="137">
        <v>0</v>
      </c>
      <c r="J30" s="138">
        <f t="shared" si="7"/>
        <v>0</v>
      </c>
      <c r="K30" s="136">
        <v>0</v>
      </c>
      <c r="L30" s="137">
        <v>0</v>
      </c>
      <c r="M30" s="138">
        <f t="shared" si="3"/>
        <v>0</v>
      </c>
      <c r="N30" s="136">
        <v>0</v>
      </c>
      <c r="O30" s="137">
        <v>0</v>
      </c>
      <c r="P30" s="139">
        <f t="shared" si="5"/>
        <v>0</v>
      </c>
      <c r="Q30" s="140">
        <f t="shared" si="6"/>
        <v>0</v>
      </c>
    </row>
    <row r="31" spans="1:17" hidden="1" x14ac:dyDescent="0.3">
      <c r="A31" s="299"/>
      <c r="B31" s="299"/>
      <c r="C31" s="305"/>
      <c r="D31" s="135"/>
      <c r="E31" s="141"/>
      <c r="F31" s="142"/>
      <c r="G31" s="142"/>
      <c r="H31" s="142"/>
      <c r="I31" s="142"/>
      <c r="J31" s="132">
        <f t="shared" si="7"/>
        <v>0</v>
      </c>
      <c r="K31" s="141">
        <v>0</v>
      </c>
      <c r="L31" s="142"/>
      <c r="M31" s="132">
        <f t="shared" si="3"/>
        <v>0</v>
      </c>
      <c r="N31" s="141"/>
      <c r="O31" s="142"/>
      <c r="P31" s="133">
        <f t="shared" si="5"/>
        <v>0</v>
      </c>
      <c r="Q31" s="134">
        <f t="shared" si="6"/>
        <v>0</v>
      </c>
    </row>
    <row r="32" spans="1:17" x14ac:dyDescent="0.3">
      <c r="A32" s="299"/>
      <c r="B32" s="299" t="s">
        <v>296</v>
      </c>
      <c r="C32" s="301" t="s">
        <v>297</v>
      </c>
      <c r="D32" s="135" t="s">
        <v>30</v>
      </c>
      <c r="E32" s="136">
        <v>0</v>
      </c>
      <c r="F32" s="137">
        <v>0</v>
      </c>
      <c r="G32" s="137">
        <v>40000</v>
      </c>
      <c r="H32" s="137">
        <v>0</v>
      </c>
      <c r="I32" s="137">
        <v>0</v>
      </c>
      <c r="J32" s="138">
        <f t="shared" si="7"/>
        <v>40000</v>
      </c>
      <c r="K32" s="136">
        <v>0</v>
      </c>
      <c r="L32" s="137">
        <v>0</v>
      </c>
      <c r="M32" s="138">
        <f t="shared" si="3"/>
        <v>0</v>
      </c>
      <c r="N32" s="136">
        <v>0</v>
      </c>
      <c r="O32" s="137">
        <v>0</v>
      </c>
      <c r="P32" s="139">
        <f t="shared" si="5"/>
        <v>0</v>
      </c>
      <c r="Q32" s="140">
        <f t="shared" si="6"/>
        <v>40000</v>
      </c>
    </row>
    <row r="33" spans="1:17" x14ac:dyDescent="0.3">
      <c r="A33" s="299"/>
      <c r="B33" s="299"/>
      <c r="C33" s="301"/>
      <c r="D33" s="135"/>
      <c r="E33" s="141"/>
      <c r="F33" s="142"/>
      <c r="G33" s="142">
        <v>0</v>
      </c>
      <c r="H33" s="142"/>
      <c r="I33" s="142"/>
      <c r="J33" s="132">
        <f t="shared" si="7"/>
        <v>0</v>
      </c>
      <c r="K33" s="141"/>
      <c r="L33" s="142"/>
      <c r="M33" s="132">
        <f t="shared" si="3"/>
        <v>0</v>
      </c>
      <c r="N33" s="141"/>
      <c r="O33" s="142"/>
      <c r="P33" s="133">
        <f t="shared" si="5"/>
        <v>0</v>
      </c>
      <c r="Q33" s="134">
        <f t="shared" si="6"/>
        <v>0</v>
      </c>
    </row>
    <row r="34" spans="1:17" hidden="1" x14ac:dyDescent="0.3">
      <c r="A34" s="299" t="s">
        <v>34</v>
      </c>
      <c r="B34" s="299"/>
      <c r="C34" s="301" t="s">
        <v>35</v>
      </c>
      <c r="D34" s="135" t="s">
        <v>26</v>
      </c>
      <c r="E34" s="136">
        <v>0</v>
      </c>
      <c r="F34" s="137">
        <v>0</v>
      </c>
      <c r="G34" s="137">
        <v>0</v>
      </c>
      <c r="H34" s="137">
        <v>0</v>
      </c>
      <c r="I34" s="137">
        <v>0</v>
      </c>
      <c r="J34" s="138">
        <f t="shared" si="7"/>
        <v>0</v>
      </c>
      <c r="K34" s="136">
        <v>0</v>
      </c>
      <c r="L34" s="137">
        <v>0</v>
      </c>
      <c r="M34" s="138">
        <f t="shared" si="3"/>
        <v>0</v>
      </c>
      <c r="N34" s="136">
        <v>0</v>
      </c>
      <c r="O34" s="137">
        <v>0</v>
      </c>
      <c r="P34" s="139">
        <f t="shared" si="5"/>
        <v>0</v>
      </c>
      <c r="Q34" s="140">
        <f t="shared" si="6"/>
        <v>0</v>
      </c>
    </row>
    <row r="35" spans="1:17" hidden="1" x14ac:dyDescent="0.3">
      <c r="A35" s="299"/>
      <c r="B35" s="299"/>
      <c r="C35" s="301"/>
      <c r="D35" s="135"/>
      <c r="E35" s="141"/>
      <c r="F35" s="142"/>
      <c r="G35" s="142"/>
      <c r="H35" s="142"/>
      <c r="I35" s="142"/>
      <c r="J35" s="132">
        <f t="shared" si="7"/>
        <v>0</v>
      </c>
      <c r="K35" s="141"/>
      <c r="L35" s="142"/>
      <c r="M35" s="132">
        <f t="shared" si="3"/>
        <v>0</v>
      </c>
      <c r="N35" s="141"/>
      <c r="O35" s="142"/>
      <c r="P35" s="133">
        <f t="shared" si="5"/>
        <v>0</v>
      </c>
      <c r="Q35" s="134">
        <f>P35+M35+J35</f>
        <v>0</v>
      </c>
    </row>
    <row r="36" spans="1:17" x14ac:dyDescent="0.3">
      <c r="A36" s="299" t="s">
        <v>36</v>
      </c>
      <c r="B36" s="299"/>
      <c r="C36" s="301" t="s">
        <v>37</v>
      </c>
      <c r="D36" s="311"/>
      <c r="E36" s="136">
        <v>0</v>
      </c>
      <c r="F36" s="137">
        <v>0</v>
      </c>
      <c r="G36" s="137">
        <v>3396</v>
      </c>
      <c r="H36" s="137">
        <v>0</v>
      </c>
      <c r="I36" s="137">
        <v>0</v>
      </c>
      <c r="J36" s="138">
        <f t="shared" si="7"/>
        <v>3396</v>
      </c>
      <c r="K36" s="136">
        <v>0</v>
      </c>
      <c r="L36" s="137">
        <v>0</v>
      </c>
      <c r="M36" s="138">
        <f t="shared" si="3"/>
        <v>0</v>
      </c>
      <c r="N36" s="136">
        <v>0</v>
      </c>
      <c r="O36" s="137">
        <v>0</v>
      </c>
      <c r="P36" s="139">
        <f>SUM(N36:O36)</f>
        <v>0</v>
      </c>
      <c r="Q36" s="140">
        <f t="shared" si="6"/>
        <v>3396</v>
      </c>
    </row>
    <row r="37" spans="1:17" ht="14.4" thickBot="1" x14ac:dyDescent="0.35">
      <c r="A37" s="299"/>
      <c r="B37" s="299"/>
      <c r="C37" s="301"/>
      <c r="D37" s="311"/>
      <c r="E37" s="120"/>
      <c r="F37" s="121"/>
      <c r="G37" s="144">
        <v>2196</v>
      </c>
      <c r="H37" s="121"/>
      <c r="I37" s="121"/>
      <c r="J37" s="122">
        <f t="shared" si="7"/>
        <v>2196</v>
      </c>
      <c r="K37" s="120"/>
      <c r="L37" s="121"/>
      <c r="M37" s="122">
        <f t="shared" si="3"/>
        <v>0</v>
      </c>
      <c r="N37" s="120"/>
      <c r="O37" s="121"/>
      <c r="P37" s="123">
        <f>SUM(N37:O37)</f>
        <v>0</v>
      </c>
      <c r="Q37" s="134">
        <f t="shared" si="6"/>
        <v>2196</v>
      </c>
    </row>
    <row r="38" spans="1:17" ht="14.4" thickBot="1" x14ac:dyDescent="0.35">
      <c r="D38" s="147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x14ac:dyDescent="0.3">
      <c r="A39" s="306" t="s">
        <v>38</v>
      </c>
      <c r="B39" s="307"/>
      <c r="C39" s="315" t="s">
        <v>39</v>
      </c>
      <c r="D39" s="295"/>
      <c r="E39" s="115">
        <f>E41+E43+E49+E51+E53+E55</f>
        <v>0</v>
      </c>
      <c r="F39" s="116">
        <f t="shared" ref="F39:I40" si="10">F41+F43+F49+F51+F53+F55</f>
        <v>235</v>
      </c>
      <c r="G39" s="116">
        <f t="shared" si="10"/>
        <v>13215</v>
      </c>
      <c r="H39" s="116">
        <f t="shared" si="10"/>
        <v>0</v>
      </c>
      <c r="I39" s="116">
        <f t="shared" si="10"/>
        <v>0</v>
      </c>
      <c r="J39" s="118">
        <f t="shared" ref="J39:J56" si="11">SUM(E39:I39)</f>
        <v>13450</v>
      </c>
      <c r="K39" s="115">
        <f>K41+K43+K49+K51+K53+K55</f>
        <v>0</v>
      </c>
      <c r="L39" s="116">
        <f>L41+L43+L49+L51+L53+L55</f>
        <v>0</v>
      </c>
      <c r="M39" s="118">
        <f t="shared" ref="M39:M56" si="12">SUM(K39:L39)</f>
        <v>0</v>
      </c>
      <c r="N39" s="115">
        <f>N41+N43+N49+N51+N53+N55</f>
        <v>0</v>
      </c>
      <c r="O39" s="116">
        <f>O41+O43+O49+O51+O53+O55</f>
        <v>0</v>
      </c>
      <c r="P39" s="118">
        <f t="shared" ref="P39:P56" si="13">SUM(N39:O39)</f>
        <v>0</v>
      </c>
      <c r="Q39" s="119">
        <f t="shared" ref="Q39:Q56" si="14">P39+M39+J39</f>
        <v>13450</v>
      </c>
    </row>
    <row r="40" spans="1:17" ht="14.4" thickBot="1" x14ac:dyDescent="0.35">
      <c r="A40" s="308"/>
      <c r="B40" s="309"/>
      <c r="C40" s="316"/>
      <c r="D40" s="296"/>
      <c r="E40" s="120">
        <f>E42+E44+E50+E52+E54+E56</f>
        <v>0</v>
      </c>
      <c r="F40" s="121">
        <f t="shared" si="10"/>
        <v>136.85</v>
      </c>
      <c r="G40" s="121">
        <f t="shared" si="10"/>
        <v>7342.1799999999994</v>
      </c>
      <c r="H40" s="121">
        <f t="shared" si="10"/>
        <v>0</v>
      </c>
      <c r="I40" s="121">
        <f t="shared" si="10"/>
        <v>0</v>
      </c>
      <c r="J40" s="123">
        <f t="shared" si="11"/>
        <v>7479.03</v>
      </c>
      <c r="K40" s="120">
        <f>K42+K44+K50+K52+K54+K56</f>
        <v>0</v>
      </c>
      <c r="L40" s="121">
        <f>L42+L44+L50+L52+L54+L56</f>
        <v>0</v>
      </c>
      <c r="M40" s="123">
        <f t="shared" si="12"/>
        <v>0</v>
      </c>
      <c r="N40" s="120">
        <f>N42+N44+N50+N52+N54+N56</f>
        <v>0</v>
      </c>
      <c r="O40" s="121">
        <f>O42+O44+O50+O52+O54+O56</f>
        <v>0</v>
      </c>
      <c r="P40" s="123">
        <f t="shared" si="13"/>
        <v>0</v>
      </c>
      <c r="Q40" s="124">
        <f t="shared" si="14"/>
        <v>7479.03</v>
      </c>
    </row>
    <row r="41" spans="1:17" x14ac:dyDescent="0.3">
      <c r="A41" s="304" t="s">
        <v>40</v>
      </c>
      <c r="B41" s="304"/>
      <c r="C41" s="305" t="s">
        <v>41</v>
      </c>
      <c r="D41" s="148" t="s">
        <v>42</v>
      </c>
      <c r="E41" s="125">
        <v>0</v>
      </c>
      <c r="F41" s="126">
        <v>0</v>
      </c>
      <c r="G41" s="126">
        <v>3000</v>
      </c>
      <c r="H41" s="126">
        <v>0</v>
      </c>
      <c r="I41" s="126">
        <v>0</v>
      </c>
      <c r="J41" s="128">
        <f t="shared" si="11"/>
        <v>3000</v>
      </c>
      <c r="K41" s="125">
        <v>0</v>
      </c>
      <c r="L41" s="126">
        <v>0</v>
      </c>
      <c r="M41" s="128">
        <f t="shared" si="12"/>
        <v>0</v>
      </c>
      <c r="N41" s="125">
        <v>0</v>
      </c>
      <c r="O41" s="126">
        <v>0</v>
      </c>
      <c r="P41" s="128">
        <f t="shared" si="13"/>
        <v>0</v>
      </c>
      <c r="Q41" s="129">
        <f t="shared" si="14"/>
        <v>3000</v>
      </c>
    </row>
    <row r="42" spans="1:17" x14ac:dyDescent="0.3">
      <c r="A42" s="299"/>
      <c r="B42" s="299"/>
      <c r="C42" s="301"/>
      <c r="D42" s="135"/>
      <c r="E42" s="141"/>
      <c r="F42" s="142"/>
      <c r="G42" s="142">
        <v>1344.2</v>
      </c>
      <c r="H42" s="142"/>
      <c r="I42" s="142"/>
      <c r="J42" s="133">
        <f t="shared" si="11"/>
        <v>1344.2</v>
      </c>
      <c r="K42" s="141"/>
      <c r="L42" s="142"/>
      <c r="M42" s="133">
        <f t="shared" si="12"/>
        <v>0</v>
      </c>
      <c r="N42" s="141"/>
      <c r="O42" s="142"/>
      <c r="P42" s="133">
        <f t="shared" si="13"/>
        <v>0</v>
      </c>
      <c r="Q42" s="134">
        <f t="shared" si="14"/>
        <v>1344.2</v>
      </c>
    </row>
    <row r="43" spans="1:17" x14ac:dyDescent="0.3">
      <c r="A43" s="299" t="s">
        <v>43</v>
      </c>
      <c r="B43" s="299"/>
      <c r="C43" s="301" t="s">
        <v>44</v>
      </c>
      <c r="D43" s="311"/>
      <c r="E43" s="136">
        <f t="shared" ref="E43:P43" si="15">E45+E47</f>
        <v>0</v>
      </c>
      <c r="F43" s="137">
        <v>235</v>
      </c>
      <c r="G43" s="137">
        <v>1350</v>
      </c>
      <c r="H43" s="137">
        <f t="shared" si="15"/>
        <v>0</v>
      </c>
      <c r="I43" s="137">
        <f t="shared" si="15"/>
        <v>0</v>
      </c>
      <c r="J43" s="128">
        <f t="shared" si="11"/>
        <v>1585</v>
      </c>
      <c r="K43" s="136">
        <f t="shared" si="15"/>
        <v>0</v>
      </c>
      <c r="L43" s="137">
        <f t="shared" si="15"/>
        <v>0</v>
      </c>
      <c r="M43" s="139">
        <f t="shared" si="15"/>
        <v>0</v>
      </c>
      <c r="N43" s="136">
        <f t="shared" si="15"/>
        <v>0</v>
      </c>
      <c r="O43" s="137">
        <f t="shared" si="15"/>
        <v>0</v>
      </c>
      <c r="P43" s="139">
        <f t="shared" si="15"/>
        <v>0</v>
      </c>
      <c r="Q43" s="129">
        <f t="shared" si="14"/>
        <v>1585</v>
      </c>
    </row>
    <row r="44" spans="1:17" x14ac:dyDescent="0.3">
      <c r="A44" s="299"/>
      <c r="B44" s="299"/>
      <c r="C44" s="301"/>
      <c r="D44" s="311"/>
      <c r="E44" s="141"/>
      <c r="F44" s="142">
        <v>136.85</v>
      </c>
      <c r="G44" s="142">
        <v>703.69</v>
      </c>
      <c r="H44" s="142"/>
      <c r="I44" s="142"/>
      <c r="J44" s="133">
        <f t="shared" si="11"/>
        <v>840.54000000000008</v>
      </c>
      <c r="K44" s="141"/>
      <c r="L44" s="142"/>
      <c r="M44" s="133"/>
      <c r="N44" s="141"/>
      <c r="O44" s="142"/>
      <c r="P44" s="133"/>
      <c r="Q44" s="134">
        <f t="shared" si="14"/>
        <v>840.54000000000008</v>
      </c>
    </row>
    <row r="45" spans="1:17" hidden="1" x14ac:dyDescent="0.3">
      <c r="A45" s="299"/>
      <c r="B45" s="299" t="s">
        <v>45</v>
      </c>
      <c r="C45" s="301" t="s">
        <v>46</v>
      </c>
      <c r="D45" s="135" t="s">
        <v>30</v>
      </c>
      <c r="E45" s="136">
        <v>0</v>
      </c>
      <c r="F45" s="137">
        <v>0</v>
      </c>
      <c r="G45" s="137">
        <v>0</v>
      </c>
      <c r="H45" s="137">
        <v>0</v>
      </c>
      <c r="I45" s="137">
        <v>0</v>
      </c>
      <c r="J45" s="128">
        <f t="shared" si="11"/>
        <v>0</v>
      </c>
      <c r="K45" s="136">
        <v>0</v>
      </c>
      <c r="L45" s="137">
        <v>0</v>
      </c>
      <c r="M45" s="139">
        <f t="shared" si="12"/>
        <v>0</v>
      </c>
      <c r="N45" s="136">
        <v>0</v>
      </c>
      <c r="O45" s="137">
        <v>0</v>
      </c>
      <c r="P45" s="139">
        <f t="shared" si="13"/>
        <v>0</v>
      </c>
      <c r="Q45" s="140">
        <f t="shared" si="14"/>
        <v>0</v>
      </c>
    </row>
    <row r="46" spans="1:17" hidden="1" x14ac:dyDescent="0.3">
      <c r="A46" s="299"/>
      <c r="B46" s="299"/>
      <c r="C46" s="301"/>
      <c r="D46" s="135"/>
      <c r="E46" s="141"/>
      <c r="F46" s="142"/>
      <c r="G46" s="142"/>
      <c r="H46" s="142"/>
      <c r="I46" s="142"/>
      <c r="J46" s="133">
        <f t="shared" si="11"/>
        <v>0</v>
      </c>
      <c r="K46" s="141"/>
      <c r="L46" s="142"/>
      <c r="M46" s="133">
        <f t="shared" si="12"/>
        <v>0</v>
      </c>
      <c r="N46" s="141"/>
      <c r="O46" s="142"/>
      <c r="P46" s="133">
        <f t="shared" si="13"/>
        <v>0</v>
      </c>
      <c r="Q46" s="134">
        <f t="shared" si="14"/>
        <v>0</v>
      </c>
    </row>
    <row r="47" spans="1:17" hidden="1" x14ac:dyDescent="0.3">
      <c r="A47" s="299"/>
      <c r="B47" s="299" t="s">
        <v>47</v>
      </c>
      <c r="C47" s="301" t="s">
        <v>48</v>
      </c>
      <c r="D47" s="135" t="s">
        <v>30</v>
      </c>
      <c r="E47" s="136">
        <v>0</v>
      </c>
      <c r="F47" s="137">
        <v>0</v>
      </c>
      <c r="G47" s="137">
        <v>0</v>
      </c>
      <c r="H47" s="137">
        <v>0</v>
      </c>
      <c r="I47" s="137">
        <v>0</v>
      </c>
      <c r="J47" s="128">
        <f t="shared" si="11"/>
        <v>0</v>
      </c>
      <c r="K47" s="136">
        <v>0</v>
      </c>
      <c r="L47" s="137">
        <v>0</v>
      </c>
      <c r="M47" s="139">
        <f t="shared" si="12"/>
        <v>0</v>
      </c>
      <c r="N47" s="136">
        <v>0</v>
      </c>
      <c r="O47" s="137">
        <v>0</v>
      </c>
      <c r="P47" s="139">
        <f t="shared" si="13"/>
        <v>0</v>
      </c>
      <c r="Q47" s="140">
        <f t="shared" si="14"/>
        <v>0</v>
      </c>
    </row>
    <row r="48" spans="1:17" hidden="1" x14ac:dyDescent="0.3">
      <c r="A48" s="299"/>
      <c r="B48" s="299"/>
      <c r="C48" s="301"/>
      <c r="D48" s="135"/>
      <c r="E48" s="141"/>
      <c r="F48" s="142"/>
      <c r="G48" s="142"/>
      <c r="H48" s="142"/>
      <c r="I48" s="142"/>
      <c r="J48" s="133">
        <f t="shared" si="11"/>
        <v>0</v>
      </c>
      <c r="K48" s="141"/>
      <c r="L48" s="142"/>
      <c r="M48" s="133">
        <f t="shared" si="12"/>
        <v>0</v>
      </c>
      <c r="N48" s="141"/>
      <c r="O48" s="142"/>
      <c r="P48" s="133">
        <f t="shared" si="13"/>
        <v>0</v>
      </c>
      <c r="Q48" s="134">
        <f t="shared" si="14"/>
        <v>0</v>
      </c>
    </row>
    <row r="49" spans="1:17" x14ac:dyDescent="0.3">
      <c r="A49" s="299" t="s">
        <v>49</v>
      </c>
      <c r="B49" s="299"/>
      <c r="C49" s="301" t="s">
        <v>50</v>
      </c>
      <c r="D49" s="135" t="s">
        <v>42</v>
      </c>
      <c r="E49" s="136">
        <v>0</v>
      </c>
      <c r="F49" s="137">
        <v>0</v>
      </c>
      <c r="G49" s="137">
        <v>265</v>
      </c>
      <c r="H49" s="137">
        <v>0</v>
      </c>
      <c r="I49" s="137">
        <v>0</v>
      </c>
      <c r="J49" s="128">
        <f t="shared" si="11"/>
        <v>265</v>
      </c>
      <c r="K49" s="136">
        <v>0</v>
      </c>
      <c r="L49" s="137">
        <v>0</v>
      </c>
      <c r="M49" s="139">
        <f t="shared" si="12"/>
        <v>0</v>
      </c>
      <c r="N49" s="136">
        <v>0</v>
      </c>
      <c r="O49" s="137">
        <v>0</v>
      </c>
      <c r="P49" s="139">
        <f t="shared" si="13"/>
        <v>0</v>
      </c>
      <c r="Q49" s="140">
        <f t="shared" si="14"/>
        <v>265</v>
      </c>
    </row>
    <row r="50" spans="1:17" x14ac:dyDescent="0.3">
      <c r="A50" s="299"/>
      <c r="B50" s="299"/>
      <c r="C50" s="301"/>
      <c r="D50" s="135"/>
      <c r="E50" s="141"/>
      <c r="F50" s="142"/>
      <c r="G50" s="142">
        <v>63.7</v>
      </c>
      <c r="H50" s="142"/>
      <c r="I50" s="142"/>
      <c r="J50" s="133">
        <f t="shared" si="11"/>
        <v>63.7</v>
      </c>
      <c r="K50" s="141"/>
      <c r="L50" s="142"/>
      <c r="M50" s="133">
        <f t="shared" si="12"/>
        <v>0</v>
      </c>
      <c r="N50" s="141"/>
      <c r="O50" s="142"/>
      <c r="P50" s="133">
        <f t="shared" si="13"/>
        <v>0</v>
      </c>
      <c r="Q50" s="134">
        <f t="shared" si="14"/>
        <v>63.7</v>
      </c>
    </row>
    <row r="51" spans="1:17" x14ac:dyDescent="0.3">
      <c r="A51" s="299" t="s">
        <v>49</v>
      </c>
      <c r="B51" s="299"/>
      <c r="C51" s="301" t="s">
        <v>51</v>
      </c>
      <c r="D51" s="135" t="s">
        <v>52</v>
      </c>
      <c r="E51" s="136">
        <v>0</v>
      </c>
      <c r="F51" s="137">
        <v>0</v>
      </c>
      <c r="G51" s="137">
        <v>3000</v>
      </c>
      <c r="H51" s="137">
        <v>0</v>
      </c>
      <c r="I51" s="137">
        <v>0</v>
      </c>
      <c r="J51" s="128">
        <f t="shared" si="11"/>
        <v>3000</v>
      </c>
      <c r="K51" s="136">
        <v>0</v>
      </c>
      <c r="L51" s="137">
        <v>0</v>
      </c>
      <c r="M51" s="139">
        <f t="shared" si="12"/>
        <v>0</v>
      </c>
      <c r="N51" s="136">
        <v>0</v>
      </c>
      <c r="O51" s="137">
        <v>0</v>
      </c>
      <c r="P51" s="139">
        <f t="shared" si="13"/>
        <v>0</v>
      </c>
      <c r="Q51" s="140">
        <f t="shared" si="14"/>
        <v>3000</v>
      </c>
    </row>
    <row r="52" spans="1:17" x14ac:dyDescent="0.3">
      <c r="A52" s="299"/>
      <c r="B52" s="299"/>
      <c r="C52" s="301"/>
      <c r="D52" s="135"/>
      <c r="E52" s="141"/>
      <c r="F52" s="142"/>
      <c r="G52" s="142">
        <v>3343.97</v>
      </c>
      <c r="H52" s="142"/>
      <c r="I52" s="142"/>
      <c r="J52" s="133">
        <f t="shared" si="11"/>
        <v>3343.97</v>
      </c>
      <c r="K52" s="141"/>
      <c r="L52" s="142"/>
      <c r="M52" s="133">
        <f t="shared" si="12"/>
        <v>0</v>
      </c>
      <c r="N52" s="141"/>
      <c r="O52" s="142"/>
      <c r="P52" s="133">
        <f t="shared" si="13"/>
        <v>0</v>
      </c>
      <c r="Q52" s="134">
        <f t="shared" si="14"/>
        <v>3343.97</v>
      </c>
    </row>
    <row r="53" spans="1:17" x14ac:dyDescent="0.3">
      <c r="A53" s="299" t="s">
        <v>53</v>
      </c>
      <c r="B53" s="299"/>
      <c r="C53" s="301" t="s">
        <v>54</v>
      </c>
      <c r="D53" s="135" t="s">
        <v>42</v>
      </c>
      <c r="E53" s="136">
        <v>0</v>
      </c>
      <c r="F53" s="137">
        <v>0</v>
      </c>
      <c r="G53" s="137">
        <v>3000</v>
      </c>
      <c r="H53" s="137">
        <v>0</v>
      </c>
      <c r="I53" s="137">
        <v>0</v>
      </c>
      <c r="J53" s="128">
        <f t="shared" si="11"/>
        <v>3000</v>
      </c>
      <c r="K53" s="136">
        <v>0</v>
      </c>
      <c r="L53" s="137">
        <v>0</v>
      </c>
      <c r="M53" s="139">
        <f t="shared" si="12"/>
        <v>0</v>
      </c>
      <c r="N53" s="136">
        <v>0</v>
      </c>
      <c r="O53" s="137">
        <v>0</v>
      </c>
      <c r="P53" s="139">
        <f t="shared" si="13"/>
        <v>0</v>
      </c>
      <c r="Q53" s="140">
        <f t="shared" si="14"/>
        <v>3000</v>
      </c>
    </row>
    <row r="54" spans="1:17" x14ac:dyDescent="0.3">
      <c r="A54" s="299"/>
      <c r="B54" s="299"/>
      <c r="C54" s="301"/>
      <c r="D54" s="135"/>
      <c r="E54" s="141"/>
      <c r="F54" s="142"/>
      <c r="G54" s="142">
        <v>1886.62</v>
      </c>
      <c r="H54" s="142"/>
      <c r="I54" s="142"/>
      <c r="J54" s="133">
        <f t="shared" si="11"/>
        <v>1886.62</v>
      </c>
      <c r="K54" s="141"/>
      <c r="L54" s="142"/>
      <c r="M54" s="133">
        <f t="shared" si="12"/>
        <v>0</v>
      </c>
      <c r="N54" s="141"/>
      <c r="O54" s="142"/>
      <c r="P54" s="133">
        <f t="shared" si="13"/>
        <v>0</v>
      </c>
      <c r="Q54" s="134">
        <f t="shared" si="14"/>
        <v>1886.62</v>
      </c>
    </row>
    <row r="55" spans="1:17" x14ac:dyDescent="0.3">
      <c r="A55" s="299" t="s">
        <v>55</v>
      </c>
      <c r="B55" s="299"/>
      <c r="C55" s="301" t="s">
        <v>56</v>
      </c>
      <c r="D55" s="135" t="s">
        <v>57</v>
      </c>
      <c r="E55" s="136">
        <v>0</v>
      </c>
      <c r="F55" s="137">
        <v>0</v>
      </c>
      <c r="G55" s="137">
        <v>2600</v>
      </c>
      <c r="H55" s="137">
        <v>0</v>
      </c>
      <c r="I55" s="137">
        <v>0</v>
      </c>
      <c r="J55" s="128">
        <f t="shared" si="11"/>
        <v>2600</v>
      </c>
      <c r="K55" s="136">
        <v>0</v>
      </c>
      <c r="L55" s="137">
        <v>0</v>
      </c>
      <c r="M55" s="139">
        <f t="shared" si="12"/>
        <v>0</v>
      </c>
      <c r="N55" s="136">
        <v>0</v>
      </c>
      <c r="O55" s="137">
        <v>0</v>
      </c>
      <c r="P55" s="139">
        <f t="shared" si="13"/>
        <v>0</v>
      </c>
      <c r="Q55" s="140">
        <f t="shared" si="14"/>
        <v>2600</v>
      </c>
    </row>
    <row r="56" spans="1:17" ht="14.4" thickBot="1" x14ac:dyDescent="0.35">
      <c r="A56" s="300"/>
      <c r="B56" s="300"/>
      <c r="C56" s="302"/>
      <c r="D56" s="149"/>
      <c r="E56" s="150"/>
      <c r="F56" s="144"/>
      <c r="G56" s="144">
        <v>0</v>
      </c>
      <c r="H56" s="144"/>
      <c r="I56" s="144"/>
      <c r="J56" s="123">
        <f t="shared" si="11"/>
        <v>0</v>
      </c>
      <c r="K56" s="150"/>
      <c r="L56" s="144"/>
      <c r="M56" s="123">
        <f t="shared" si="12"/>
        <v>0</v>
      </c>
      <c r="N56" s="150"/>
      <c r="O56" s="144"/>
      <c r="P56" s="123">
        <f t="shared" si="13"/>
        <v>0</v>
      </c>
      <c r="Q56" s="124">
        <f t="shared" si="14"/>
        <v>0</v>
      </c>
    </row>
    <row r="57" spans="1:17" ht="14.4" thickBot="1" x14ac:dyDescent="0.35">
      <c r="D57" s="147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1:17" x14ac:dyDescent="0.3">
      <c r="A58" s="306" t="s">
        <v>58</v>
      </c>
      <c r="B58" s="307"/>
      <c r="C58" s="315" t="s">
        <v>59</v>
      </c>
      <c r="D58" s="295"/>
      <c r="E58" s="115">
        <f>E60+E62+E64+E66+E68+E70+E72+E74+E76+E78+E80+E82</f>
        <v>0</v>
      </c>
      <c r="F58" s="116">
        <f>F60+F62+F64+F66+F68+F70+F72+F74+F76+F78+F80+F82</f>
        <v>393</v>
      </c>
      <c r="G58" s="116">
        <f>G60+G62+G64+G66+G68+G70+G72+G74+G76+G78+G80+G82</f>
        <v>62710</v>
      </c>
      <c r="H58" s="116">
        <f>H60+H62+H64+H66+H68+H70+H72+H74+H76+H78+H80+H82</f>
        <v>1</v>
      </c>
      <c r="I58" s="116">
        <f>I60+I62+I64+I66+I68+I70+I72+I74+I76+I78+I80+I82</f>
        <v>0</v>
      </c>
      <c r="J58" s="118">
        <f t="shared" ref="J58:J83" si="16">SUM(E58:I58)</f>
        <v>63104</v>
      </c>
      <c r="K58" s="151">
        <f>K60+K62+K64+K66+K68+K70+K72+K74+K76+K78+K80+K82</f>
        <v>9000</v>
      </c>
      <c r="L58" s="116">
        <f>L60+L62+L64+L66+L68+L70+L72+L74+L76+L78+L80+L82</f>
        <v>0</v>
      </c>
      <c r="M58" s="118">
        <f t="shared" ref="M58:M83" si="17">SUM(K58:L58)</f>
        <v>9000</v>
      </c>
      <c r="N58" s="151">
        <f>N60+N62+N64+N66+N68+N70+N72+N74+N76+N78+N80+N82</f>
        <v>0</v>
      </c>
      <c r="O58" s="116">
        <f>O60+O62+O64+O66+O68+O70+O72+O74+O76+O78+O80+O82</f>
        <v>1766</v>
      </c>
      <c r="P58" s="118">
        <f t="shared" ref="P58:P83" si="18">SUM(N58:O58)</f>
        <v>1766</v>
      </c>
      <c r="Q58" s="119">
        <f t="shared" ref="Q58:Q83" si="19">P58+M58+J58</f>
        <v>73870</v>
      </c>
    </row>
    <row r="59" spans="1:17" ht="14.4" thickBot="1" x14ac:dyDescent="0.35">
      <c r="A59" s="308"/>
      <c r="B59" s="309"/>
      <c r="C59" s="316"/>
      <c r="D59" s="296"/>
      <c r="E59" s="120">
        <f>E61+E63+E65+E69+E71+E73+E75+E77+E79+E81+E83</f>
        <v>0</v>
      </c>
      <c r="F59" s="121">
        <f>F61+F63+F65+F69+F71+F73+F75+F77+F79+F81+F83</f>
        <v>0</v>
      </c>
      <c r="G59" s="121">
        <f>G61+G63+G65+G69+G71+G73+G75+G77+G79+G81+G83</f>
        <v>34440.699999999997</v>
      </c>
      <c r="H59" s="121">
        <f>H61+H63+H65+H69+H71+H73+H75+H77+H79+H81+H83</f>
        <v>0.63</v>
      </c>
      <c r="I59" s="121">
        <f>I61+I63+I65+I69+I71+I73+I75+I77+I79+I81+I83</f>
        <v>0</v>
      </c>
      <c r="J59" s="123">
        <f t="shared" si="16"/>
        <v>34441.329999999994</v>
      </c>
      <c r="K59" s="152">
        <f>K61+K63+K65+K69+K71+K73+K75+K77+K79+K81+K83</f>
        <v>0</v>
      </c>
      <c r="L59" s="121">
        <f>L61+L63+L65+L69+L71+L73+L75+L77+L79+L81+L83</f>
        <v>0</v>
      </c>
      <c r="M59" s="123">
        <f t="shared" si="17"/>
        <v>0</v>
      </c>
      <c r="N59" s="152">
        <f>N61+N63+N65+N69+N71+N73+N75+N77+N79+N81+N83</f>
        <v>0</v>
      </c>
      <c r="O59" s="121">
        <f>O61+O63+O65+O69+O71+O73+O75+O77+O79+O81+O83</f>
        <v>1029.98</v>
      </c>
      <c r="P59" s="123">
        <f t="shared" si="18"/>
        <v>1029.98</v>
      </c>
      <c r="Q59" s="124">
        <f t="shared" si="19"/>
        <v>35471.31</v>
      </c>
    </row>
    <row r="60" spans="1:17" x14ac:dyDescent="0.3">
      <c r="A60" s="304" t="s">
        <v>60</v>
      </c>
      <c r="B60" s="304"/>
      <c r="C60" s="305" t="s">
        <v>250</v>
      </c>
      <c r="D60" s="148" t="s">
        <v>42</v>
      </c>
      <c r="E60" s="125">
        <v>0</v>
      </c>
      <c r="F60" s="126">
        <v>0</v>
      </c>
      <c r="G60" s="126">
        <v>12500</v>
      </c>
      <c r="H60" s="126">
        <v>0</v>
      </c>
      <c r="I60" s="126">
        <v>0</v>
      </c>
      <c r="J60" s="128">
        <f>SUM(E60:I60)</f>
        <v>12500</v>
      </c>
      <c r="K60" s="153">
        <v>0</v>
      </c>
      <c r="L60" s="126">
        <v>0</v>
      </c>
      <c r="M60" s="128">
        <f>SUM(K60:L60)</f>
        <v>0</v>
      </c>
      <c r="N60" s="153">
        <v>0</v>
      </c>
      <c r="O60" s="126">
        <v>0</v>
      </c>
      <c r="P60" s="128">
        <f t="shared" si="18"/>
        <v>0</v>
      </c>
      <c r="Q60" s="129">
        <f t="shared" si="19"/>
        <v>12500</v>
      </c>
    </row>
    <row r="61" spans="1:17" x14ac:dyDescent="0.3">
      <c r="A61" s="299"/>
      <c r="B61" s="299"/>
      <c r="C61" s="301"/>
      <c r="D61" s="135"/>
      <c r="E61" s="141"/>
      <c r="F61" s="142"/>
      <c r="G61" s="142">
        <v>7139.44</v>
      </c>
      <c r="H61" s="142"/>
      <c r="I61" s="142"/>
      <c r="J61" s="133">
        <f t="shared" si="16"/>
        <v>7139.44</v>
      </c>
      <c r="K61" s="154"/>
      <c r="L61" s="142"/>
      <c r="M61" s="133">
        <f t="shared" si="17"/>
        <v>0</v>
      </c>
      <c r="N61" s="154"/>
      <c r="O61" s="142"/>
      <c r="P61" s="133">
        <f t="shared" si="18"/>
        <v>0</v>
      </c>
      <c r="Q61" s="134">
        <f t="shared" si="19"/>
        <v>7139.44</v>
      </c>
    </row>
    <row r="62" spans="1:17" x14ac:dyDescent="0.3">
      <c r="A62" s="299" t="s">
        <v>61</v>
      </c>
      <c r="B62" s="299"/>
      <c r="C62" s="301" t="s">
        <v>62</v>
      </c>
      <c r="D62" s="135" t="s">
        <v>42</v>
      </c>
      <c r="E62" s="136">
        <v>0</v>
      </c>
      <c r="F62" s="137">
        <v>0</v>
      </c>
      <c r="G62" s="137">
        <v>25666</v>
      </c>
      <c r="H62" s="137">
        <v>0</v>
      </c>
      <c r="I62" s="137">
        <v>0</v>
      </c>
      <c r="J62" s="128">
        <f>SUM(E62:I62)</f>
        <v>25666</v>
      </c>
      <c r="K62" s="143">
        <v>0</v>
      </c>
      <c r="L62" s="137">
        <v>0</v>
      </c>
      <c r="M62" s="139">
        <f>SUM(K62:L62)</f>
        <v>0</v>
      </c>
      <c r="N62" s="143">
        <v>0</v>
      </c>
      <c r="O62" s="137">
        <v>0</v>
      </c>
      <c r="P62" s="139">
        <f t="shared" si="18"/>
        <v>0</v>
      </c>
      <c r="Q62" s="140">
        <f t="shared" si="19"/>
        <v>25666</v>
      </c>
    </row>
    <row r="63" spans="1:17" x14ac:dyDescent="0.3">
      <c r="A63" s="299"/>
      <c r="B63" s="299"/>
      <c r="C63" s="301"/>
      <c r="D63" s="135"/>
      <c r="E63" s="141"/>
      <c r="F63" s="142"/>
      <c r="G63" s="142">
        <v>14736.63</v>
      </c>
      <c r="H63" s="142"/>
      <c r="I63" s="142"/>
      <c r="J63" s="133">
        <f t="shared" si="16"/>
        <v>14736.63</v>
      </c>
      <c r="K63" s="154"/>
      <c r="L63" s="142"/>
      <c r="M63" s="133">
        <f t="shared" si="17"/>
        <v>0</v>
      </c>
      <c r="N63" s="154"/>
      <c r="O63" s="142"/>
      <c r="P63" s="133">
        <f t="shared" si="18"/>
        <v>0</v>
      </c>
      <c r="Q63" s="134">
        <f t="shared" si="19"/>
        <v>14736.63</v>
      </c>
    </row>
    <row r="64" spans="1:17" x14ac:dyDescent="0.3">
      <c r="A64" s="299" t="s">
        <v>63</v>
      </c>
      <c r="B64" s="299"/>
      <c r="C64" s="301" t="s">
        <v>251</v>
      </c>
      <c r="D64" s="135" t="s">
        <v>64</v>
      </c>
      <c r="E64" s="136">
        <v>0</v>
      </c>
      <c r="F64" s="137">
        <v>0</v>
      </c>
      <c r="G64" s="137">
        <v>20</v>
      </c>
      <c r="H64" s="137">
        <v>0</v>
      </c>
      <c r="I64" s="137">
        <v>0</v>
      </c>
      <c r="J64" s="128">
        <f>SUM(E64:I64)</f>
        <v>20</v>
      </c>
      <c r="K64" s="143">
        <v>0</v>
      </c>
      <c r="L64" s="137">
        <v>0</v>
      </c>
      <c r="M64" s="139">
        <f>SUM(K64:L64)</f>
        <v>0</v>
      </c>
      <c r="N64" s="143">
        <v>0</v>
      </c>
      <c r="O64" s="137">
        <v>0</v>
      </c>
      <c r="P64" s="139">
        <f t="shared" si="18"/>
        <v>0</v>
      </c>
      <c r="Q64" s="140">
        <f t="shared" si="19"/>
        <v>20</v>
      </c>
    </row>
    <row r="65" spans="1:17" x14ac:dyDescent="0.3">
      <c r="A65" s="299"/>
      <c r="B65" s="299"/>
      <c r="C65" s="301"/>
      <c r="D65" s="135"/>
      <c r="E65" s="141"/>
      <c r="F65" s="142"/>
      <c r="G65" s="142">
        <v>19.95</v>
      </c>
      <c r="H65" s="142"/>
      <c r="I65" s="142"/>
      <c r="J65" s="133">
        <f t="shared" si="16"/>
        <v>19.95</v>
      </c>
      <c r="K65" s="154"/>
      <c r="L65" s="142"/>
      <c r="M65" s="133">
        <f t="shared" si="17"/>
        <v>0</v>
      </c>
      <c r="N65" s="154"/>
      <c r="O65" s="142"/>
      <c r="P65" s="133">
        <f t="shared" si="18"/>
        <v>0</v>
      </c>
      <c r="Q65" s="134">
        <f t="shared" si="19"/>
        <v>19.95</v>
      </c>
    </row>
    <row r="66" spans="1:17" x14ac:dyDescent="0.3">
      <c r="A66" s="299" t="s">
        <v>63</v>
      </c>
      <c r="B66" s="299"/>
      <c r="C66" s="301" t="s">
        <v>253</v>
      </c>
      <c r="D66" s="135" t="s">
        <v>26</v>
      </c>
      <c r="E66" s="136">
        <v>0</v>
      </c>
      <c r="F66" s="137">
        <v>0</v>
      </c>
      <c r="G66" s="137">
        <v>0</v>
      </c>
      <c r="H66" s="137">
        <v>0</v>
      </c>
      <c r="I66" s="137">
        <v>0</v>
      </c>
      <c r="J66" s="128">
        <f>SUM(E66:I66)</f>
        <v>0</v>
      </c>
      <c r="K66" s="143">
        <v>3000</v>
      </c>
      <c r="L66" s="137">
        <v>0</v>
      </c>
      <c r="M66" s="139">
        <f>SUM(K66:L66)</f>
        <v>3000</v>
      </c>
      <c r="N66" s="143">
        <v>0</v>
      </c>
      <c r="O66" s="137">
        <v>0</v>
      </c>
      <c r="P66" s="139">
        <f t="shared" si="18"/>
        <v>0</v>
      </c>
      <c r="Q66" s="140">
        <f t="shared" si="19"/>
        <v>3000</v>
      </c>
    </row>
    <row r="67" spans="1:17" x14ac:dyDescent="0.3">
      <c r="A67" s="299"/>
      <c r="B67" s="299"/>
      <c r="C67" s="301"/>
      <c r="D67" s="135"/>
      <c r="E67" s="141"/>
      <c r="F67" s="142"/>
      <c r="G67" s="142"/>
      <c r="H67" s="142"/>
      <c r="I67" s="142"/>
      <c r="J67" s="133">
        <f>SUM(E67:I67)</f>
        <v>0</v>
      </c>
      <c r="K67" s="154">
        <v>0</v>
      </c>
      <c r="L67" s="142"/>
      <c r="M67" s="133">
        <f>SUM(K67:L67)</f>
        <v>0</v>
      </c>
      <c r="N67" s="154"/>
      <c r="O67" s="142"/>
      <c r="P67" s="133">
        <f t="shared" si="18"/>
        <v>0</v>
      </c>
      <c r="Q67" s="134">
        <f t="shared" si="19"/>
        <v>0</v>
      </c>
    </row>
    <row r="68" spans="1:17" x14ac:dyDescent="0.3">
      <c r="A68" s="299" t="s">
        <v>63</v>
      </c>
      <c r="B68" s="299"/>
      <c r="C68" s="301" t="s">
        <v>298</v>
      </c>
      <c r="D68" s="135" t="s">
        <v>64</v>
      </c>
      <c r="E68" s="136">
        <v>0</v>
      </c>
      <c r="F68" s="137">
        <v>0</v>
      </c>
      <c r="G68" s="137">
        <v>5601</v>
      </c>
      <c r="H68" s="137">
        <v>0</v>
      </c>
      <c r="I68" s="137">
        <v>0</v>
      </c>
      <c r="J68" s="128">
        <f>SUM(E68:I68)</f>
        <v>5601</v>
      </c>
      <c r="K68" s="143">
        <v>0</v>
      </c>
      <c r="L68" s="137">
        <v>0</v>
      </c>
      <c r="M68" s="139">
        <f>SUM(K68:L68)</f>
        <v>0</v>
      </c>
      <c r="N68" s="143">
        <v>0</v>
      </c>
      <c r="O68" s="137">
        <v>0</v>
      </c>
      <c r="P68" s="139">
        <f t="shared" si="18"/>
        <v>0</v>
      </c>
      <c r="Q68" s="140">
        <f t="shared" si="19"/>
        <v>5601</v>
      </c>
    </row>
    <row r="69" spans="1:17" x14ac:dyDescent="0.3">
      <c r="A69" s="299"/>
      <c r="B69" s="299"/>
      <c r="C69" s="301"/>
      <c r="D69" s="135"/>
      <c r="E69" s="141"/>
      <c r="F69" s="142"/>
      <c r="G69" s="142">
        <v>4466.5</v>
      </c>
      <c r="H69" s="142"/>
      <c r="I69" s="142"/>
      <c r="J69" s="133">
        <f t="shared" si="16"/>
        <v>4466.5</v>
      </c>
      <c r="K69" s="154"/>
      <c r="L69" s="142"/>
      <c r="M69" s="133">
        <f t="shared" si="17"/>
        <v>0</v>
      </c>
      <c r="N69" s="154"/>
      <c r="O69" s="142"/>
      <c r="P69" s="133">
        <f t="shared" si="18"/>
        <v>0</v>
      </c>
      <c r="Q69" s="134">
        <f t="shared" si="19"/>
        <v>4466.5</v>
      </c>
    </row>
    <row r="70" spans="1:17" hidden="1" x14ac:dyDescent="0.3">
      <c r="A70" s="299" t="s">
        <v>63</v>
      </c>
      <c r="B70" s="299"/>
      <c r="C70" s="301" t="s">
        <v>252</v>
      </c>
      <c r="D70" s="135" t="s">
        <v>26</v>
      </c>
      <c r="E70" s="136">
        <v>0</v>
      </c>
      <c r="F70" s="137">
        <v>0</v>
      </c>
      <c r="G70" s="137"/>
      <c r="H70" s="137">
        <v>0</v>
      </c>
      <c r="I70" s="137">
        <v>0</v>
      </c>
      <c r="J70" s="128">
        <f>SUM(E70:I70)</f>
        <v>0</v>
      </c>
      <c r="K70" s="143">
        <v>0</v>
      </c>
      <c r="L70" s="137">
        <v>0</v>
      </c>
      <c r="M70" s="139">
        <f>SUM(K70:L70)</f>
        <v>0</v>
      </c>
      <c r="N70" s="143">
        <v>0</v>
      </c>
      <c r="O70" s="137">
        <v>0</v>
      </c>
      <c r="P70" s="139">
        <f t="shared" si="18"/>
        <v>0</v>
      </c>
      <c r="Q70" s="140">
        <f t="shared" si="19"/>
        <v>0</v>
      </c>
    </row>
    <row r="71" spans="1:17" hidden="1" x14ac:dyDescent="0.3">
      <c r="A71" s="299"/>
      <c r="B71" s="299"/>
      <c r="C71" s="301"/>
      <c r="D71" s="135"/>
      <c r="E71" s="141"/>
      <c r="F71" s="142"/>
      <c r="G71" s="142"/>
      <c r="H71" s="142"/>
      <c r="I71" s="142"/>
      <c r="J71" s="133">
        <f t="shared" si="16"/>
        <v>0</v>
      </c>
      <c r="K71" s="154"/>
      <c r="L71" s="142"/>
      <c r="M71" s="133">
        <f t="shared" si="17"/>
        <v>0</v>
      </c>
      <c r="N71" s="154"/>
      <c r="O71" s="142"/>
      <c r="P71" s="133">
        <f t="shared" si="18"/>
        <v>0</v>
      </c>
      <c r="Q71" s="134">
        <f t="shared" si="19"/>
        <v>0</v>
      </c>
    </row>
    <row r="72" spans="1:17" x14ac:dyDescent="0.3">
      <c r="A72" s="317" t="s">
        <v>63</v>
      </c>
      <c r="B72" s="317"/>
      <c r="C72" s="312" t="s">
        <v>254</v>
      </c>
      <c r="D72" s="135" t="s">
        <v>26</v>
      </c>
      <c r="E72" s="136">
        <v>0</v>
      </c>
      <c r="F72" s="137">
        <v>0</v>
      </c>
      <c r="G72" s="137">
        <v>0</v>
      </c>
      <c r="H72" s="137">
        <v>0</v>
      </c>
      <c r="I72" s="137">
        <v>0</v>
      </c>
      <c r="J72" s="128">
        <f>SUM(E72:I72)</f>
        <v>0</v>
      </c>
      <c r="K72" s="143">
        <v>6000</v>
      </c>
      <c r="L72" s="137">
        <v>0</v>
      </c>
      <c r="M72" s="139">
        <f>SUM(K72:L72)</f>
        <v>6000</v>
      </c>
      <c r="N72" s="143">
        <v>0</v>
      </c>
      <c r="O72" s="137">
        <v>0</v>
      </c>
      <c r="P72" s="139">
        <f t="shared" si="18"/>
        <v>0</v>
      </c>
      <c r="Q72" s="140">
        <f t="shared" si="19"/>
        <v>6000</v>
      </c>
    </row>
    <row r="73" spans="1:17" x14ac:dyDescent="0.3">
      <c r="A73" s="304"/>
      <c r="B73" s="304"/>
      <c r="C73" s="305"/>
      <c r="D73" s="135"/>
      <c r="E73" s="141"/>
      <c r="F73" s="142"/>
      <c r="G73" s="142"/>
      <c r="H73" s="142"/>
      <c r="I73" s="142"/>
      <c r="J73" s="133">
        <f t="shared" si="16"/>
        <v>0</v>
      </c>
      <c r="K73" s="154">
        <v>0</v>
      </c>
      <c r="L73" s="142"/>
      <c r="M73" s="133">
        <f t="shared" si="17"/>
        <v>0</v>
      </c>
      <c r="N73" s="154"/>
      <c r="O73" s="142"/>
      <c r="P73" s="133">
        <f t="shared" si="18"/>
        <v>0</v>
      </c>
      <c r="Q73" s="134">
        <f t="shared" si="19"/>
        <v>0</v>
      </c>
    </row>
    <row r="74" spans="1:17" x14ac:dyDescent="0.3">
      <c r="A74" s="299" t="s">
        <v>65</v>
      </c>
      <c r="B74" s="299"/>
      <c r="C74" s="301" t="s">
        <v>66</v>
      </c>
      <c r="D74" s="135" t="s">
        <v>67</v>
      </c>
      <c r="E74" s="136">
        <v>0</v>
      </c>
      <c r="F74" s="137">
        <v>393</v>
      </c>
      <c r="G74" s="137">
        <v>3770</v>
      </c>
      <c r="H74" s="137">
        <v>0</v>
      </c>
      <c r="I74" s="137">
        <v>0</v>
      </c>
      <c r="J74" s="128">
        <f>SUM(E74:I74)</f>
        <v>4163</v>
      </c>
      <c r="K74" s="143">
        <v>0</v>
      </c>
      <c r="L74" s="137">
        <v>0</v>
      </c>
      <c r="M74" s="139">
        <f>SUM(K74:L74)</f>
        <v>0</v>
      </c>
      <c r="N74" s="143">
        <v>0</v>
      </c>
      <c r="O74" s="137">
        <v>0</v>
      </c>
      <c r="P74" s="139">
        <f t="shared" si="18"/>
        <v>0</v>
      </c>
      <c r="Q74" s="140">
        <f t="shared" si="19"/>
        <v>4163</v>
      </c>
    </row>
    <row r="75" spans="1:17" x14ac:dyDescent="0.3">
      <c r="A75" s="299"/>
      <c r="B75" s="299"/>
      <c r="C75" s="301"/>
      <c r="D75" s="135"/>
      <c r="E75" s="141"/>
      <c r="F75" s="142">
        <v>0</v>
      </c>
      <c r="G75" s="142">
        <v>0</v>
      </c>
      <c r="H75" s="142"/>
      <c r="I75" s="142"/>
      <c r="J75" s="133">
        <f t="shared" si="16"/>
        <v>0</v>
      </c>
      <c r="K75" s="154"/>
      <c r="L75" s="142"/>
      <c r="M75" s="133">
        <f t="shared" si="17"/>
        <v>0</v>
      </c>
      <c r="N75" s="154"/>
      <c r="O75" s="142"/>
      <c r="P75" s="133">
        <f t="shared" si="18"/>
        <v>0</v>
      </c>
      <c r="Q75" s="134">
        <f t="shared" si="19"/>
        <v>0</v>
      </c>
    </row>
    <row r="76" spans="1:17" x14ac:dyDescent="0.3">
      <c r="A76" s="299" t="s">
        <v>68</v>
      </c>
      <c r="B76" s="299"/>
      <c r="C76" s="301" t="s">
        <v>69</v>
      </c>
      <c r="D76" s="135" t="s">
        <v>42</v>
      </c>
      <c r="E76" s="136">
        <v>0</v>
      </c>
      <c r="F76" s="137">
        <v>0</v>
      </c>
      <c r="G76" s="137">
        <v>100</v>
      </c>
      <c r="H76" s="137">
        <v>0</v>
      </c>
      <c r="I76" s="137">
        <v>0</v>
      </c>
      <c r="J76" s="128">
        <f>SUM(E76:I76)</f>
        <v>100</v>
      </c>
      <c r="K76" s="143">
        <v>0</v>
      </c>
      <c r="L76" s="137">
        <v>0</v>
      </c>
      <c r="M76" s="139">
        <f>SUM(K76:L76)</f>
        <v>0</v>
      </c>
      <c r="N76" s="143">
        <v>0</v>
      </c>
      <c r="O76" s="137">
        <v>0</v>
      </c>
      <c r="P76" s="139">
        <f t="shared" si="18"/>
        <v>0</v>
      </c>
      <c r="Q76" s="140">
        <f t="shared" si="19"/>
        <v>100</v>
      </c>
    </row>
    <row r="77" spans="1:17" x14ac:dyDescent="0.3">
      <c r="A77" s="299"/>
      <c r="B77" s="299"/>
      <c r="C77" s="301"/>
      <c r="D77" s="135"/>
      <c r="E77" s="141"/>
      <c r="F77" s="142"/>
      <c r="G77" s="142">
        <v>8.42</v>
      </c>
      <c r="H77" s="142"/>
      <c r="I77" s="142"/>
      <c r="J77" s="133">
        <f t="shared" si="16"/>
        <v>8.42</v>
      </c>
      <c r="K77" s="154"/>
      <c r="L77" s="142"/>
      <c r="M77" s="133">
        <f t="shared" si="17"/>
        <v>0</v>
      </c>
      <c r="N77" s="154"/>
      <c r="O77" s="142"/>
      <c r="P77" s="133">
        <f t="shared" si="18"/>
        <v>0</v>
      </c>
      <c r="Q77" s="134">
        <f t="shared" si="19"/>
        <v>8.42</v>
      </c>
    </row>
    <row r="78" spans="1:17" x14ac:dyDescent="0.3">
      <c r="A78" s="299" t="s">
        <v>70</v>
      </c>
      <c r="B78" s="299"/>
      <c r="C78" s="301" t="s">
        <v>71</v>
      </c>
      <c r="D78" s="135" t="s">
        <v>42</v>
      </c>
      <c r="E78" s="136">
        <v>0</v>
      </c>
      <c r="F78" s="137">
        <v>0</v>
      </c>
      <c r="G78" s="137">
        <v>12400</v>
      </c>
      <c r="H78" s="137">
        <v>1</v>
      </c>
      <c r="I78" s="137">
        <v>0</v>
      </c>
      <c r="J78" s="128">
        <f>SUM(E78:I78)</f>
        <v>12401</v>
      </c>
      <c r="K78" s="143">
        <v>0</v>
      </c>
      <c r="L78" s="137">
        <v>0</v>
      </c>
      <c r="M78" s="139">
        <f>SUM(K78:L78)</f>
        <v>0</v>
      </c>
      <c r="N78" s="143">
        <v>0</v>
      </c>
      <c r="O78" s="137">
        <v>1766</v>
      </c>
      <c r="P78" s="139">
        <f t="shared" si="18"/>
        <v>1766</v>
      </c>
      <c r="Q78" s="140">
        <f t="shared" si="19"/>
        <v>14167</v>
      </c>
    </row>
    <row r="79" spans="1:17" x14ac:dyDescent="0.3">
      <c r="A79" s="299"/>
      <c r="B79" s="299"/>
      <c r="C79" s="301"/>
      <c r="D79" s="135"/>
      <c r="E79" s="141"/>
      <c r="F79" s="142"/>
      <c r="G79" s="142">
        <v>7055.63</v>
      </c>
      <c r="H79" s="142">
        <v>0.63</v>
      </c>
      <c r="I79" s="142"/>
      <c r="J79" s="133">
        <f t="shared" si="16"/>
        <v>7056.26</v>
      </c>
      <c r="K79" s="154"/>
      <c r="L79" s="142"/>
      <c r="M79" s="133">
        <f t="shared" si="17"/>
        <v>0</v>
      </c>
      <c r="N79" s="154"/>
      <c r="O79" s="142">
        <v>1029.98</v>
      </c>
      <c r="P79" s="133">
        <f t="shared" si="18"/>
        <v>1029.98</v>
      </c>
      <c r="Q79" s="134">
        <f t="shared" si="19"/>
        <v>8086.24</v>
      </c>
    </row>
    <row r="80" spans="1:17" x14ac:dyDescent="0.3">
      <c r="A80" s="299" t="s">
        <v>70</v>
      </c>
      <c r="B80" s="299"/>
      <c r="C80" s="301" t="s">
        <v>72</v>
      </c>
      <c r="D80" s="135" t="s">
        <v>73</v>
      </c>
      <c r="E80" s="136">
        <v>0</v>
      </c>
      <c r="F80" s="137">
        <v>0</v>
      </c>
      <c r="G80" s="137">
        <v>2653</v>
      </c>
      <c r="H80" s="137">
        <v>0</v>
      </c>
      <c r="I80" s="137">
        <v>0</v>
      </c>
      <c r="J80" s="128">
        <f>SUM(E80:I80)</f>
        <v>2653</v>
      </c>
      <c r="K80" s="143">
        <v>0</v>
      </c>
      <c r="L80" s="137">
        <v>0</v>
      </c>
      <c r="M80" s="139">
        <f>SUM(K80:L80)</f>
        <v>0</v>
      </c>
      <c r="N80" s="143">
        <v>0</v>
      </c>
      <c r="O80" s="137">
        <v>0</v>
      </c>
      <c r="P80" s="139">
        <f t="shared" si="18"/>
        <v>0</v>
      </c>
      <c r="Q80" s="140">
        <f t="shared" si="19"/>
        <v>2653</v>
      </c>
    </row>
    <row r="81" spans="1:17" x14ac:dyDescent="0.3">
      <c r="A81" s="299"/>
      <c r="B81" s="299"/>
      <c r="C81" s="301" t="s">
        <v>74</v>
      </c>
      <c r="D81" s="135"/>
      <c r="E81" s="141"/>
      <c r="F81" s="142"/>
      <c r="G81" s="142">
        <v>1014.13</v>
      </c>
      <c r="H81" s="142"/>
      <c r="I81" s="142"/>
      <c r="J81" s="133">
        <f t="shared" si="16"/>
        <v>1014.13</v>
      </c>
      <c r="K81" s="154"/>
      <c r="L81" s="142"/>
      <c r="M81" s="133">
        <f t="shared" si="17"/>
        <v>0</v>
      </c>
      <c r="N81" s="154"/>
      <c r="O81" s="142"/>
      <c r="P81" s="133">
        <f t="shared" si="18"/>
        <v>0</v>
      </c>
      <c r="Q81" s="134">
        <f t="shared" si="19"/>
        <v>1014.13</v>
      </c>
    </row>
    <row r="82" spans="1:17" hidden="1" x14ac:dyDescent="0.3">
      <c r="A82" s="299" t="s">
        <v>70</v>
      </c>
      <c r="B82" s="299"/>
      <c r="C82" s="301" t="s">
        <v>74</v>
      </c>
      <c r="D82" s="135" t="s">
        <v>73</v>
      </c>
      <c r="E82" s="136">
        <v>0</v>
      </c>
      <c r="F82" s="137">
        <v>0</v>
      </c>
      <c r="G82" s="137">
        <v>0</v>
      </c>
      <c r="H82" s="137">
        <v>0</v>
      </c>
      <c r="I82" s="137">
        <v>0</v>
      </c>
      <c r="J82" s="128">
        <f t="shared" si="16"/>
        <v>0</v>
      </c>
      <c r="K82" s="143"/>
      <c r="L82" s="137">
        <v>0</v>
      </c>
      <c r="M82" s="139">
        <f t="shared" si="17"/>
        <v>0</v>
      </c>
      <c r="N82" s="143">
        <v>0</v>
      </c>
      <c r="O82" s="137">
        <v>0</v>
      </c>
      <c r="P82" s="139">
        <f t="shared" si="18"/>
        <v>0</v>
      </c>
      <c r="Q82" s="140">
        <f t="shared" si="19"/>
        <v>0</v>
      </c>
    </row>
    <row r="83" spans="1:17" ht="14.4" hidden="1" thickBot="1" x14ac:dyDescent="0.35">
      <c r="A83" s="300"/>
      <c r="B83" s="300"/>
      <c r="C83" s="302"/>
      <c r="D83" s="149"/>
      <c r="E83" s="150"/>
      <c r="F83" s="144"/>
      <c r="G83" s="144"/>
      <c r="H83" s="144"/>
      <c r="I83" s="144"/>
      <c r="J83" s="123">
        <f t="shared" si="16"/>
        <v>0</v>
      </c>
      <c r="K83" s="155"/>
      <c r="L83" s="144"/>
      <c r="M83" s="123">
        <f t="shared" si="17"/>
        <v>0</v>
      </c>
      <c r="N83" s="155"/>
      <c r="O83" s="144"/>
      <c r="P83" s="123">
        <f t="shared" si="18"/>
        <v>0</v>
      </c>
      <c r="Q83" s="124">
        <f t="shared" si="19"/>
        <v>0</v>
      </c>
    </row>
    <row r="84" spans="1:17" ht="14.4" thickBot="1" x14ac:dyDescent="0.35">
      <c r="D84" s="147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1:17" x14ac:dyDescent="0.3">
      <c r="A85" s="306" t="s">
        <v>75</v>
      </c>
      <c r="B85" s="307"/>
      <c r="C85" s="315" t="s">
        <v>76</v>
      </c>
      <c r="D85" s="295"/>
      <c r="E85" s="115">
        <f t="shared" ref="E85:I86" si="20">E87+D89+E91+E93</f>
        <v>4484</v>
      </c>
      <c r="F85" s="116">
        <f t="shared" si="20"/>
        <v>3011</v>
      </c>
      <c r="G85" s="116">
        <f t="shared" si="20"/>
        <v>11566</v>
      </c>
      <c r="H85" s="116">
        <f t="shared" si="20"/>
        <v>8</v>
      </c>
      <c r="I85" s="116">
        <f t="shared" si="20"/>
        <v>0</v>
      </c>
      <c r="J85" s="118">
        <f t="shared" ref="J85:J94" si="21">SUM(E85:I85)</f>
        <v>19069</v>
      </c>
      <c r="K85" s="151">
        <f>K87+J89+K91+K93</f>
        <v>0</v>
      </c>
      <c r="L85" s="116">
        <f>L87+K89+L91+L93</f>
        <v>0</v>
      </c>
      <c r="M85" s="118">
        <f t="shared" ref="M85:M94" si="22">SUM(K85:L85)</f>
        <v>0</v>
      </c>
      <c r="N85" s="151">
        <f>N87+M89+N91+N93</f>
        <v>0</v>
      </c>
      <c r="O85" s="116">
        <f>O87+N89+O91+O93</f>
        <v>0</v>
      </c>
      <c r="P85" s="118">
        <f t="shared" ref="P85:P94" si="23">SUM(N85:O85)</f>
        <v>0</v>
      </c>
      <c r="Q85" s="119">
        <f>P85+M85+J85</f>
        <v>19069</v>
      </c>
    </row>
    <row r="86" spans="1:17" ht="14.4" thickBot="1" x14ac:dyDescent="0.35">
      <c r="A86" s="308"/>
      <c r="B86" s="309"/>
      <c r="C86" s="316"/>
      <c r="D86" s="296"/>
      <c r="E86" s="120">
        <f t="shared" si="20"/>
        <v>1643</v>
      </c>
      <c r="F86" s="121">
        <f t="shared" si="20"/>
        <v>1194.78</v>
      </c>
      <c r="G86" s="121">
        <f t="shared" si="20"/>
        <v>6677.8600000000006</v>
      </c>
      <c r="H86" s="121">
        <f t="shared" si="20"/>
        <v>8</v>
      </c>
      <c r="I86" s="121">
        <f t="shared" si="20"/>
        <v>0</v>
      </c>
      <c r="J86" s="123">
        <f t="shared" si="21"/>
        <v>9523.64</v>
      </c>
      <c r="K86" s="152">
        <f>K88+J90+K92+K94</f>
        <v>0</v>
      </c>
      <c r="L86" s="121">
        <f>L88+K90+L92+L94</f>
        <v>0</v>
      </c>
      <c r="M86" s="123">
        <f t="shared" si="22"/>
        <v>0</v>
      </c>
      <c r="N86" s="152">
        <f>N88+M90+N92+N94</f>
        <v>0</v>
      </c>
      <c r="O86" s="121">
        <f>O88+N90+O92+O94</f>
        <v>0</v>
      </c>
      <c r="P86" s="123">
        <f t="shared" si="23"/>
        <v>0</v>
      </c>
      <c r="Q86" s="124">
        <f t="shared" ref="Q86:Q94" si="24">P86+M86+J86</f>
        <v>9523.64</v>
      </c>
    </row>
    <row r="87" spans="1:17" x14ac:dyDescent="0.3">
      <c r="A87" s="304" t="s">
        <v>77</v>
      </c>
      <c r="B87" s="304"/>
      <c r="C87" s="305" t="s">
        <v>78</v>
      </c>
      <c r="D87" s="148" t="s">
        <v>79</v>
      </c>
      <c r="E87" s="125">
        <v>3440</v>
      </c>
      <c r="F87" s="126">
        <v>1031</v>
      </c>
      <c r="G87" s="126">
        <v>946</v>
      </c>
      <c r="H87" s="126">
        <v>8</v>
      </c>
      <c r="I87" s="126">
        <v>0</v>
      </c>
      <c r="J87" s="128">
        <f t="shared" si="21"/>
        <v>5425</v>
      </c>
      <c r="K87" s="153">
        <v>0</v>
      </c>
      <c r="L87" s="126">
        <v>0</v>
      </c>
      <c r="M87" s="128">
        <f>SUM(K87:L87)</f>
        <v>0</v>
      </c>
      <c r="N87" s="153">
        <v>0</v>
      </c>
      <c r="O87" s="126">
        <v>0</v>
      </c>
      <c r="P87" s="128">
        <f t="shared" si="23"/>
        <v>0</v>
      </c>
      <c r="Q87" s="129">
        <f t="shared" si="24"/>
        <v>5425</v>
      </c>
    </row>
    <row r="88" spans="1:17" x14ac:dyDescent="0.3">
      <c r="A88" s="299"/>
      <c r="B88" s="299"/>
      <c r="C88" s="301"/>
      <c r="D88" s="135"/>
      <c r="E88" s="141">
        <v>1643</v>
      </c>
      <c r="F88" s="142">
        <v>493</v>
      </c>
      <c r="G88" s="142">
        <v>310.64</v>
      </c>
      <c r="H88" s="142">
        <v>8</v>
      </c>
      <c r="I88" s="142"/>
      <c r="J88" s="133">
        <f t="shared" si="21"/>
        <v>2454.64</v>
      </c>
      <c r="K88" s="154"/>
      <c r="L88" s="142"/>
      <c r="M88" s="133">
        <f t="shared" si="22"/>
        <v>0</v>
      </c>
      <c r="N88" s="154"/>
      <c r="O88" s="142"/>
      <c r="P88" s="133">
        <f t="shared" si="23"/>
        <v>0</v>
      </c>
      <c r="Q88" s="134">
        <f t="shared" si="24"/>
        <v>2454.64</v>
      </c>
    </row>
    <row r="89" spans="1:17" hidden="1" x14ac:dyDescent="0.3">
      <c r="A89" s="317" t="s">
        <v>77</v>
      </c>
      <c r="B89" s="317"/>
      <c r="C89" s="312" t="s">
        <v>80</v>
      </c>
      <c r="D89" s="156"/>
      <c r="E89" s="136">
        <v>0</v>
      </c>
      <c r="F89" s="137">
        <v>0</v>
      </c>
      <c r="G89" s="137">
        <v>0</v>
      </c>
      <c r="H89" s="137">
        <v>0</v>
      </c>
      <c r="I89" s="137">
        <v>0</v>
      </c>
      <c r="J89" s="128">
        <f>SUM(D89:H89)</f>
        <v>0</v>
      </c>
      <c r="K89" s="143">
        <v>0</v>
      </c>
      <c r="L89" s="137">
        <v>0</v>
      </c>
      <c r="M89" s="139">
        <f>SUM(J89:K89)</f>
        <v>0</v>
      </c>
      <c r="N89" s="143">
        <v>0</v>
      </c>
      <c r="O89" s="137">
        <v>0</v>
      </c>
      <c r="P89" s="139">
        <f>SUM(M89:N89)</f>
        <v>0</v>
      </c>
      <c r="Q89" s="140">
        <f>O89+L89+I89</f>
        <v>0</v>
      </c>
    </row>
    <row r="90" spans="1:17" hidden="1" x14ac:dyDescent="0.3">
      <c r="A90" s="304"/>
      <c r="B90" s="304"/>
      <c r="C90" s="305"/>
      <c r="D90" s="156"/>
      <c r="E90" s="141"/>
      <c r="F90" s="142"/>
      <c r="G90" s="142"/>
      <c r="H90" s="142"/>
      <c r="I90" s="142"/>
      <c r="J90" s="133">
        <f>SUM(D90:H90)</f>
        <v>0</v>
      </c>
      <c r="K90" s="154"/>
      <c r="L90" s="142"/>
      <c r="M90" s="133">
        <f>SUM(J90:K90)</f>
        <v>0</v>
      </c>
      <c r="N90" s="154"/>
      <c r="O90" s="142"/>
      <c r="P90" s="133">
        <f>SUM(M90:N90)</f>
        <v>0</v>
      </c>
      <c r="Q90" s="134">
        <f>O90+L90+I90</f>
        <v>0</v>
      </c>
    </row>
    <row r="91" spans="1:17" x14ac:dyDescent="0.3">
      <c r="A91" s="299" t="s">
        <v>81</v>
      </c>
      <c r="B91" s="299"/>
      <c r="C91" s="301" t="s">
        <v>82</v>
      </c>
      <c r="D91" s="311"/>
      <c r="E91" s="136">
        <v>1044</v>
      </c>
      <c r="F91" s="137">
        <v>365</v>
      </c>
      <c r="G91" s="137">
        <v>300</v>
      </c>
      <c r="H91" s="137">
        <v>0</v>
      </c>
      <c r="I91" s="137">
        <v>0</v>
      </c>
      <c r="J91" s="128">
        <f>SUM(E91:I91)</f>
        <v>1709</v>
      </c>
      <c r="K91" s="143">
        <v>0</v>
      </c>
      <c r="L91" s="137">
        <v>0</v>
      </c>
      <c r="M91" s="139">
        <f t="shared" si="22"/>
        <v>0</v>
      </c>
      <c r="N91" s="143">
        <v>0</v>
      </c>
      <c r="O91" s="137">
        <v>0</v>
      </c>
      <c r="P91" s="139">
        <f t="shared" si="23"/>
        <v>0</v>
      </c>
      <c r="Q91" s="140">
        <f t="shared" si="24"/>
        <v>1709</v>
      </c>
    </row>
    <row r="92" spans="1:17" x14ac:dyDescent="0.3">
      <c r="A92" s="299"/>
      <c r="B92" s="299"/>
      <c r="C92" s="301"/>
      <c r="D92" s="311"/>
      <c r="E92" s="141">
        <v>0</v>
      </c>
      <c r="F92" s="142">
        <v>0</v>
      </c>
      <c r="G92" s="142">
        <v>173.5</v>
      </c>
      <c r="H92" s="142"/>
      <c r="I92" s="142"/>
      <c r="J92" s="133">
        <f t="shared" si="21"/>
        <v>173.5</v>
      </c>
      <c r="K92" s="157"/>
      <c r="L92" s="131"/>
      <c r="M92" s="133">
        <f t="shared" si="22"/>
        <v>0</v>
      </c>
      <c r="N92" s="154"/>
      <c r="O92" s="142"/>
      <c r="P92" s="133">
        <f t="shared" si="23"/>
        <v>0</v>
      </c>
      <c r="Q92" s="134">
        <f t="shared" si="24"/>
        <v>173.5</v>
      </c>
    </row>
    <row r="93" spans="1:17" x14ac:dyDescent="0.3">
      <c r="A93" s="299" t="s">
        <v>83</v>
      </c>
      <c r="B93" s="299"/>
      <c r="C93" s="301" t="s">
        <v>84</v>
      </c>
      <c r="D93" s="135" t="s">
        <v>23</v>
      </c>
      <c r="E93" s="136">
        <v>0</v>
      </c>
      <c r="F93" s="137">
        <v>1615</v>
      </c>
      <c r="G93" s="137">
        <v>10320</v>
      </c>
      <c r="H93" s="137">
        <v>0</v>
      </c>
      <c r="I93" s="137">
        <v>0</v>
      </c>
      <c r="J93" s="128">
        <f t="shared" si="21"/>
        <v>11935</v>
      </c>
      <c r="K93" s="143">
        <v>0</v>
      </c>
      <c r="L93" s="137">
        <v>0</v>
      </c>
      <c r="M93" s="139">
        <f>SUM(K93:L93)</f>
        <v>0</v>
      </c>
      <c r="N93" s="143">
        <v>0</v>
      </c>
      <c r="O93" s="137">
        <v>0</v>
      </c>
      <c r="P93" s="139">
        <f t="shared" si="23"/>
        <v>0</v>
      </c>
      <c r="Q93" s="140">
        <f t="shared" si="24"/>
        <v>11935</v>
      </c>
    </row>
    <row r="94" spans="1:17" ht="14.4" thickBot="1" x14ac:dyDescent="0.35">
      <c r="A94" s="300"/>
      <c r="B94" s="300"/>
      <c r="C94" s="302"/>
      <c r="D94" s="149"/>
      <c r="E94" s="150"/>
      <c r="F94" s="144">
        <v>701.78</v>
      </c>
      <c r="G94" s="144">
        <v>6193.72</v>
      </c>
      <c r="H94" s="144"/>
      <c r="I94" s="144"/>
      <c r="J94" s="123">
        <f t="shared" si="21"/>
        <v>6895.5</v>
      </c>
      <c r="K94" s="155"/>
      <c r="L94" s="144"/>
      <c r="M94" s="123">
        <f t="shared" si="22"/>
        <v>0</v>
      </c>
      <c r="N94" s="155"/>
      <c r="O94" s="144"/>
      <c r="P94" s="123">
        <f t="shared" si="23"/>
        <v>0</v>
      </c>
      <c r="Q94" s="124">
        <f t="shared" si="24"/>
        <v>6895.5</v>
      </c>
    </row>
    <row r="95" spans="1:17" ht="14.4" thickBot="1" x14ac:dyDescent="0.35">
      <c r="D95" s="147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1:17" x14ac:dyDescent="0.3">
      <c r="A96" s="306" t="s">
        <v>85</v>
      </c>
      <c r="B96" s="307"/>
      <c r="C96" s="315" t="s">
        <v>86</v>
      </c>
      <c r="D96" s="295"/>
      <c r="E96" s="115">
        <f t="shared" ref="E96:I97" si="25">E98+E100+E102+E104+E106</f>
        <v>78618</v>
      </c>
      <c r="F96" s="116">
        <f t="shared" si="25"/>
        <v>27502</v>
      </c>
      <c r="G96" s="116">
        <f t="shared" si="25"/>
        <v>35542</v>
      </c>
      <c r="H96" s="116">
        <f t="shared" si="25"/>
        <v>273</v>
      </c>
      <c r="I96" s="116">
        <f t="shared" si="25"/>
        <v>0</v>
      </c>
      <c r="J96" s="118">
        <f t="shared" ref="J96:J107" si="26">SUM(E96:I96)</f>
        <v>141935</v>
      </c>
      <c r="K96" s="151">
        <f>K98+K100+K102+K104+K106</f>
        <v>0</v>
      </c>
      <c r="L96" s="116">
        <f>L98+L100+L102+L104+L106</f>
        <v>0</v>
      </c>
      <c r="M96" s="118">
        <f t="shared" ref="M96:M107" si="27">SUM(K96:L96)</f>
        <v>0</v>
      </c>
      <c r="N96" s="151">
        <f>N98+N100+N102+N104+N106</f>
        <v>0</v>
      </c>
      <c r="O96" s="116">
        <f>O98+O100+O102+O104+O106</f>
        <v>0</v>
      </c>
      <c r="P96" s="118">
        <f t="shared" ref="P96:P107" si="28">SUM(N96:O96)</f>
        <v>0</v>
      </c>
      <c r="Q96" s="119">
        <f t="shared" ref="Q96:Q107" si="29">P96+M96+J96</f>
        <v>141935</v>
      </c>
    </row>
    <row r="97" spans="1:17" ht="14.4" thickBot="1" x14ac:dyDescent="0.35">
      <c r="A97" s="308"/>
      <c r="B97" s="309"/>
      <c r="C97" s="316"/>
      <c r="D97" s="296"/>
      <c r="E97" s="120">
        <f t="shared" si="25"/>
        <v>44712.51</v>
      </c>
      <c r="F97" s="121">
        <f t="shared" si="25"/>
        <v>15650.750000000002</v>
      </c>
      <c r="G97" s="121">
        <f t="shared" si="25"/>
        <v>21048.440000000002</v>
      </c>
      <c r="H97" s="121">
        <f t="shared" si="25"/>
        <v>0</v>
      </c>
      <c r="I97" s="121">
        <f t="shared" si="25"/>
        <v>0</v>
      </c>
      <c r="J97" s="123">
        <f t="shared" si="26"/>
        <v>81411.700000000012</v>
      </c>
      <c r="K97" s="152">
        <f>K99+K101+K103+K105+K107</f>
        <v>0</v>
      </c>
      <c r="L97" s="121">
        <f>L99+L101+L103+L105+L107</f>
        <v>0</v>
      </c>
      <c r="M97" s="123">
        <f t="shared" si="27"/>
        <v>0</v>
      </c>
      <c r="N97" s="152">
        <f>N99+N101+N103+N105+N107</f>
        <v>0</v>
      </c>
      <c r="O97" s="121">
        <f>O99+O101+O103+O105+O107</f>
        <v>0</v>
      </c>
      <c r="P97" s="123">
        <f t="shared" si="28"/>
        <v>0</v>
      </c>
      <c r="Q97" s="124">
        <f t="shared" si="29"/>
        <v>81411.700000000012</v>
      </c>
    </row>
    <row r="98" spans="1:17" x14ac:dyDescent="0.3">
      <c r="A98" s="304" t="s">
        <v>87</v>
      </c>
      <c r="B98" s="304"/>
      <c r="C98" s="305" t="s">
        <v>88</v>
      </c>
      <c r="D98" s="148" t="s">
        <v>73</v>
      </c>
      <c r="E98" s="125">
        <v>62871</v>
      </c>
      <c r="F98" s="126">
        <v>22075</v>
      </c>
      <c r="G98" s="126">
        <v>14490</v>
      </c>
      <c r="H98" s="126">
        <v>100</v>
      </c>
      <c r="I98" s="126">
        <v>0</v>
      </c>
      <c r="J98" s="128">
        <f t="shared" si="26"/>
        <v>99536</v>
      </c>
      <c r="K98" s="153">
        <v>0</v>
      </c>
      <c r="L98" s="126">
        <v>0</v>
      </c>
      <c r="M98" s="128">
        <f>SUM(K98:L98)</f>
        <v>0</v>
      </c>
      <c r="N98" s="153">
        <v>0</v>
      </c>
      <c r="O98" s="126">
        <v>0</v>
      </c>
      <c r="P98" s="128">
        <f t="shared" si="28"/>
        <v>0</v>
      </c>
      <c r="Q98" s="129">
        <f t="shared" si="29"/>
        <v>99536</v>
      </c>
    </row>
    <row r="99" spans="1:17" x14ac:dyDescent="0.3">
      <c r="A99" s="299"/>
      <c r="B99" s="299"/>
      <c r="C99" s="301"/>
      <c r="D99" s="135"/>
      <c r="E99" s="141">
        <v>34930.19</v>
      </c>
      <c r="F99" s="142">
        <v>12169.54</v>
      </c>
      <c r="G99" s="142">
        <v>6160.59</v>
      </c>
      <c r="H99" s="142">
        <v>0</v>
      </c>
      <c r="I99" s="142"/>
      <c r="J99" s="133">
        <f t="shared" si="26"/>
        <v>53260.320000000007</v>
      </c>
      <c r="K99" s="154"/>
      <c r="L99" s="142"/>
      <c r="M99" s="133">
        <f t="shared" si="27"/>
        <v>0</v>
      </c>
      <c r="N99" s="154"/>
      <c r="O99" s="142"/>
      <c r="P99" s="133">
        <f t="shared" si="28"/>
        <v>0</v>
      </c>
      <c r="Q99" s="134">
        <f t="shared" si="29"/>
        <v>53260.320000000007</v>
      </c>
    </row>
    <row r="100" spans="1:17" x14ac:dyDescent="0.3">
      <c r="A100" s="299" t="s">
        <v>89</v>
      </c>
      <c r="B100" s="299"/>
      <c r="C100" s="301" t="s">
        <v>90</v>
      </c>
      <c r="D100" s="135" t="s">
        <v>73</v>
      </c>
      <c r="E100" s="136">
        <v>0</v>
      </c>
      <c r="F100" s="137">
        <v>0</v>
      </c>
      <c r="G100" s="137">
        <v>350</v>
      </c>
      <c r="H100" s="137">
        <v>0</v>
      </c>
      <c r="I100" s="137">
        <v>0</v>
      </c>
      <c r="J100" s="128">
        <f t="shared" si="26"/>
        <v>350</v>
      </c>
      <c r="K100" s="143">
        <v>0</v>
      </c>
      <c r="L100" s="137">
        <v>0</v>
      </c>
      <c r="M100" s="139">
        <f>SUM(K100:L100)</f>
        <v>0</v>
      </c>
      <c r="N100" s="143">
        <v>0</v>
      </c>
      <c r="O100" s="137">
        <v>0</v>
      </c>
      <c r="P100" s="139">
        <f t="shared" si="28"/>
        <v>0</v>
      </c>
      <c r="Q100" s="140">
        <f t="shared" si="29"/>
        <v>350</v>
      </c>
    </row>
    <row r="101" spans="1:17" x14ac:dyDescent="0.3">
      <c r="A101" s="299"/>
      <c r="B101" s="299"/>
      <c r="C101" s="301"/>
      <c r="D101" s="135"/>
      <c r="E101" s="141"/>
      <c r="F101" s="142"/>
      <c r="G101" s="142">
        <v>0</v>
      </c>
      <c r="H101" s="142"/>
      <c r="I101" s="142"/>
      <c r="J101" s="133">
        <f t="shared" si="26"/>
        <v>0</v>
      </c>
      <c r="K101" s="154"/>
      <c r="L101" s="142"/>
      <c r="M101" s="133">
        <f t="shared" si="27"/>
        <v>0</v>
      </c>
      <c r="N101" s="154"/>
      <c r="O101" s="142"/>
      <c r="P101" s="133">
        <f t="shared" si="28"/>
        <v>0</v>
      </c>
      <c r="Q101" s="134">
        <f t="shared" si="29"/>
        <v>0</v>
      </c>
    </row>
    <row r="102" spans="1:17" x14ac:dyDescent="0.3">
      <c r="A102" s="299" t="s">
        <v>91</v>
      </c>
      <c r="B102" s="299"/>
      <c r="C102" s="301" t="s">
        <v>255</v>
      </c>
      <c r="D102" s="135" t="s">
        <v>73</v>
      </c>
      <c r="E102" s="136">
        <v>15747</v>
      </c>
      <c r="F102" s="137">
        <v>4715</v>
      </c>
      <c r="G102" s="137">
        <v>3688</v>
      </c>
      <c r="H102" s="137">
        <v>173</v>
      </c>
      <c r="I102" s="137">
        <v>0</v>
      </c>
      <c r="J102" s="128">
        <f t="shared" si="26"/>
        <v>24323</v>
      </c>
      <c r="K102" s="143">
        <v>0</v>
      </c>
      <c r="L102" s="137">
        <v>0</v>
      </c>
      <c r="M102" s="139">
        <f>SUM(K102:L102)</f>
        <v>0</v>
      </c>
      <c r="N102" s="143">
        <v>0</v>
      </c>
      <c r="O102" s="137">
        <v>0</v>
      </c>
      <c r="P102" s="139">
        <f t="shared" si="28"/>
        <v>0</v>
      </c>
      <c r="Q102" s="140">
        <f t="shared" si="29"/>
        <v>24323</v>
      </c>
    </row>
    <row r="103" spans="1:17" x14ac:dyDescent="0.3">
      <c r="A103" s="299"/>
      <c r="B103" s="299"/>
      <c r="C103" s="301"/>
      <c r="D103" s="135"/>
      <c r="E103" s="141">
        <v>9782.32</v>
      </c>
      <c r="F103" s="142">
        <v>2990.99</v>
      </c>
      <c r="G103" s="142">
        <v>3527.52</v>
      </c>
      <c r="H103" s="142">
        <v>0</v>
      </c>
      <c r="I103" s="142"/>
      <c r="J103" s="133">
        <f t="shared" si="26"/>
        <v>16300.83</v>
      </c>
      <c r="K103" s="154"/>
      <c r="L103" s="142"/>
      <c r="M103" s="133">
        <f t="shared" si="27"/>
        <v>0</v>
      </c>
      <c r="N103" s="154"/>
      <c r="O103" s="142"/>
      <c r="P103" s="133">
        <f t="shared" si="28"/>
        <v>0</v>
      </c>
      <c r="Q103" s="134">
        <f t="shared" si="29"/>
        <v>16300.83</v>
      </c>
    </row>
    <row r="104" spans="1:17" x14ac:dyDescent="0.3">
      <c r="A104" s="299" t="s">
        <v>92</v>
      </c>
      <c r="B104" s="299"/>
      <c r="C104" s="301" t="s">
        <v>93</v>
      </c>
      <c r="D104" s="135" t="s">
        <v>94</v>
      </c>
      <c r="E104" s="136">
        <v>0</v>
      </c>
      <c r="F104" s="137">
        <v>117</v>
      </c>
      <c r="G104" s="137">
        <v>464</v>
      </c>
      <c r="H104" s="137">
        <v>0</v>
      </c>
      <c r="I104" s="137">
        <v>0</v>
      </c>
      <c r="J104" s="128">
        <f t="shared" si="26"/>
        <v>581</v>
      </c>
      <c r="K104" s="143">
        <v>0</v>
      </c>
      <c r="L104" s="137">
        <v>0</v>
      </c>
      <c r="M104" s="139">
        <f>SUM(K104:L104)</f>
        <v>0</v>
      </c>
      <c r="N104" s="143">
        <v>0</v>
      </c>
      <c r="O104" s="137">
        <v>0</v>
      </c>
      <c r="P104" s="139">
        <f t="shared" si="28"/>
        <v>0</v>
      </c>
      <c r="Q104" s="140">
        <f t="shared" si="29"/>
        <v>581</v>
      </c>
    </row>
    <row r="105" spans="1:17" x14ac:dyDescent="0.3">
      <c r="A105" s="299"/>
      <c r="B105" s="299"/>
      <c r="C105" s="301"/>
      <c r="D105" s="135"/>
      <c r="E105" s="141"/>
      <c r="F105" s="142">
        <v>132.02000000000001</v>
      </c>
      <c r="G105" s="142">
        <v>413.88</v>
      </c>
      <c r="H105" s="142"/>
      <c r="I105" s="142"/>
      <c r="J105" s="133">
        <f t="shared" si="26"/>
        <v>545.9</v>
      </c>
      <c r="K105" s="154"/>
      <c r="L105" s="142"/>
      <c r="M105" s="133">
        <f t="shared" si="27"/>
        <v>0</v>
      </c>
      <c r="N105" s="154"/>
      <c r="O105" s="142"/>
      <c r="P105" s="133">
        <f t="shared" si="28"/>
        <v>0</v>
      </c>
      <c r="Q105" s="134">
        <f t="shared" si="29"/>
        <v>545.9</v>
      </c>
    </row>
    <row r="106" spans="1:17" x14ac:dyDescent="0.3">
      <c r="A106" s="299" t="s">
        <v>95</v>
      </c>
      <c r="B106" s="299"/>
      <c r="C106" s="301" t="s">
        <v>96</v>
      </c>
      <c r="D106" s="135" t="s">
        <v>97</v>
      </c>
      <c r="E106" s="136">
        <v>0</v>
      </c>
      <c r="F106" s="137">
        <v>595</v>
      </c>
      <c r="G106" s="137">
        <v>16550</v>
      </c>
      <c r="H106" s="137">
        <v>0</v>
      </c>
      <c r="I106" s="137">
        <v>0</v>
      </c>
      <c r="J106" s="128">
        <v>17145</v>
      </c>
      <c r="K106" s="143">
        <v>0</v>
      </c>
      <c r="L106" s="137">
        <v>0</v>
      </c>
      <c r="M106" s="139">
        <f>SUM(K106:L106)</f>
        <v>0</v>
      </c>
      <c r="N106" s="143">
        <v>0</v>
      </c>
      <c r="O106" s="137">
        <v>0</v>
      </c>
      <c r="P106" s="139">
        <f t="shared" si="28"/>
        <v>0</v>
      </c>
      <c r="Q106" s="140">
        <f t="shared" si="29"/>
        <v>17145</v>
      </c>
    </row>
    <row r="107" spans="1:17" ht="14.4" thickBot="1" x14ac:dyDescent="0.35">
      <c r="A107" s="299"/>
      <c r="B107" s="299"/>
      <c r="C107" s="301"/>
      <c r="D107" s="135"/>
      <c r="E107" s="150"/>
      <c r="F107" s="144">
        <v>358.2</v>
      </c>
      <c r="G107" s="144">
        <v>10946.45</v>
      </c>
      <c r="H107" s="144"/>
      <c r="I107" s="144"/>
      <c r="J107" s="123">
        <f t="shared" si="26"/>
        <v>11304.650000000001</v>
      </c>
      <c r="K107" s="155"/>
      <c r="L107" s="144"/>
      <c r="M107" s="123">
        <f t="shared" si="27"/>
        <v>0</v>
      </c>
      <c r="N107" s="154"/>
      <c r="O107" s="142"/>
      <c r="P107" s="133">
        <f t="shared" si="28"/>
        <v>0</v>
      </c>
      <c r="Q107" s="134">
        <f t="shared" si="29"/>
        <v>11304.650000000001</v>
      </c>
    </row>
    <row r="108" spans="1:17" ht="14.4" thickBot="1" x14ac:dyDescent="0.35">
      <c r="D108" s="147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1:17" x14ac:dyDescent="0.3">
      <c r="A109" s="306" t="s">
        <v>98</v>
      </c>
      <c r="B109" s="307"/>
      <c r="C109" s="315" t="s">
        <v>99</v>
      </c>
      <c r="D109" s="295"/>
      <c r="E109" s="115">
        <f>E111+E113</f>
        <v>0</v>
      </c>
      <c r="F109" s="116">
        <f t="shared" ref="E109:I110" si="30">F111+F113</f>
        <v>0</v>
      </c>
      <c r="G109" s="116">
        <f t="shared" si="30"/>
        <v>346882</v>
      </c>
      <c r="H109" s="116">
        <f t="shared" si="30"/>
        <v>0</v>
      </c>
      <c r="I109" s="116">
        <f t="shared" si="30"/>
        <v>0</v>
      </c>
      <c r="J109" s="118">
        <f t="shared" ref="J109:J114" si="31">SUM(E109:I109)</f>
        <v>346882</v>
      </c>
      <c r="K109" s="115">
        <f>K111+K113</f>
        <v>542081</v>
      </c>
      <c r="L109" s="116">
        <f>L111+L113</f>
        <v>0</v>
      </c>
      <c r="M109" s="118">
        <f t="shared" ref="M109:M114" si="32">SUM(K109:L109)</f>
        <v>542081</v>
      </c>
      <c r="N109" s="151">
        <f>N111+N113</f>
        <v>0</v>
      </c>
      <c r="O109" s="116">
        <f>O111+O113</f>
        <v>0</v>
      </c>
      <c r="P109" s="118">
        <f t="shared" ref="P109:P114" si="33">SUM(N109:O109)</f>
        <v>0</v>
      </c>
      <c r="Q109" s="119">
        <f t="shared" ref="Q109:Q114" si="34">P109+M109+J109</f>
        <v>888963</v>
      </c>
    </row>
    <row r="110" spans="1:17" ht="14.4" thickBot="1" x14ac:dyDescent="0.35">
      <c r="A110" s="308"/>
      <c r="B110" s="309"/>
      <c r="C110" s="316"/>
      <c r="D110" s="296"/>
      <c r="E110" s="120">
        <f t="shared" si="30"/>
        <v>0</v>
      </c>
      <c r="F110" s="121">
        <f t="shared" si="30"/>
        <v>0</v>
      </c>
      <c r="G110" s="121">
        <f t="shared" si="30"/>
        <v>115465.25</v>
      </c>
      <c r="H110" s="121">
        <f t="shared" si="30"/>
        <v>0</v>
      </c>
      <c r="I110" s="121">
        <f t="shared" si="30"/>
        <v>0</v>
      </c>
      <c r="J110" s="123">
        <f t="shared" si="31"/>
        <v>115465.25</v>
      </c>
      <c r="K110" s="120">
        <f>K112+K114</f>
        <v>5000</v>
      </c>
      <c r="L110" s="121">
        <f>L112+L114</f>
        <v>0</v>
      </c>
      <c r="M110" s="123">
        <f t="shared" si="32"/>
        <v>5000</v>
      </c>
      <c r="N110" s="152">
        <f>N112+N114</f>
        <v>0</v>
      </c>
      <c r="O110" s="121">
        <f>O112+O114</f>
        <v>0</v>
      </c>
      <c r="P110" s="123">
        <f t="shared" si="33"/>
        <v>0</v>
      </c>
      <c r="Q110" s="124">
        <f t="shared" si="34"/>
        <v>120465.25</v>
      </c>
    </row>
    <row r="111" spans="1:17" x14ac:dyDescent="0.3">
      <c r="A111" s="304" t="s">
        <v>100</v>
      </c>
      <c r="B111" s="304"/>
      <c r="C111" s="305" t="s">
        <v>101</v>
      </c>
      <c r="D111" s="148" t="s">
        <v>64</v>
      </c>
      <c r="E111" s="125">
        <v>0</v>
      </c>
      <c r="F111" s="126">
        <v>0</v>
      </c>
      <c r="G111" s="126">
        <v>340140</v>
      </c>
      <c r="H111" s="126">
        <v>0</v>
      </c>
      <c r="I111" s="126">
        <v>0</v>
      </c>
      <c r="J111" s="128">
        <f>SUM(E111:I111)</f>
        <v>340140</v>
      </c>
      <c r="K111" s="125">
        <v>542081</v>
      </c>
      <c r="L111" s="126">
        <v>0</v>
      </c>
      <c r="M111" s="128">
        <f>SUM(K111:L111)</f>
        <v>542081</v>
      </c>
      <c r="N111" s="153">
        <v>0</v>
      </c>
      <c r="O111" s="126">
        <v>0</v>
      </c>
      <c r="P111" s="128">
        <f t="shared" si="33"/>
        <v>0</v>
      </c>
      <c r="Q111" s="129">
        <f t="shared" si="34"/>
        <v>882221</v>
      </c>
    </row>
    <row r="112" spans="1:17" x14ac:dyDescent="0.3">
      <c r="A112" s="299"/>
      <c r="B112" s="299"/>
      <c r="C112" s="301"/>
      <c r="D112" s="135"/>
      <c r="E112" s="141"/>
      <c r="F112" s="142"/>
      <c r="G112" s="142">
        <v>112431.81</v>
      </c>
      <c r="H112" s="142"/>
      <c r="I112" s="142"/>
      <c r="J112" s="133">
        <f t="shared" si="31"/>
        <v>112431.81</v>
      </c>
      <c r="K112" s="141">
        <v>5000</v>
      </c>
      <c r="L112" s="142"/>
      <c r="M112" s="133">
        <f t="shared" si="32"/>
        <v>5000</v>
      </c>
      <c r="N112" s="154"/>
      <c r="O112" s="142"/>
      <c r="P112" s="133">
        <f t="shared" si="33"/>
        <v>0</v>
      </c>
      <c r="Q112" s="134">
        <f t="shared" si="34"/>
        <v>117431.81</v>
      </c>
    </row>
    <row r="113" spans="1:17" x14ac:dyDescent="0.3">
      <c r="A113" s="299" t="s">
        <v>102</v>
      </c>
      <c r="B113" s="299"/>
      <c r="C113" s="301" t="s">
        <v>103</v>
      </c>
      <c r="D113" s="135" t="s">
        <v>104</v>
      </c>
      <c r="E113" s="136">
        <v>0</v>
      </c>
      <c r="F113" s="137">
        <v>0</v>
      </c>
      <c r="G113" s="137">
        <v>6742</v>
      </c>
      <c r="H113" s="137">
        <v>0</v>
      </c>
      <c r="I113" s="137">
        <v>0</v>
      </c>
      <c r="J113" s="128">
        <f>SUM(E113:I113)</f>
        <v>6742</v>
      </c>
      <c r="K113" s="136">
        <v>0</v>
      </c>
      <c r="L113" s="137">
        <v>0</v>
      </c>
      <c r="M113" s="139">
        <f>SUM(K113:L113)</f>
        <v>0</v>
      </c>
      <c r="N113" s="143">
        <v>0</v>
      </c>
      <c r="O113" s="137">
        <v>0</v>
      </c>
      <c r="P113" s="139">
        <f t="shared" si="33"/>
        <v>0</v>
      </c>
      <c r="Q113" s="140">
        <f t="shared" si="34"/>
        <v>6742</v>
      </c>
    </row>
    <row r="114" spans="1:17" ht="14.4" thickBot="1" x14ac:dyDescent="0.35">
      <c r="A114" s="300"/>
      <c r="B114" s="300"/>
      <c r="C114" s="302"/>
      <c r="D114" s="149"/>
      <c r="E114" s="150"/>
      <c r="F114" s="144"/>
      <c r="G114" s="144">
        <v>3033.44</v>
      </c>
      <c r="H114" s="144"/>
      <c r="I114" s="144"/>
      <c r="J114" s="123">
        <f t="shared" si="31"/>
        <v>3033.44</v>
      </c>
      <c r="K114" s="150"/>
      <c r="L114" s="144"/>
      <c r="M114" s="123">
        <f t="shared" si="32"/>
        <v>0</v>
      </c>
      <c r="N114" s="155"/>
      <c r="O114" s="144"/>
      <c r="P114" s="123">
        <f t="shared" si="33"/>
        <v>0</v>
      </c>
      <c r="Q114" s="124">
        <f t="shared" si="34"/>
        <v>3033.44</v>
      </c>
    </row>
    <row r="115" spans="1:17" ht="14.4" thickBot="1" x14ac:dyDescent="0.35">
      <c r="D115" s="147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1:17" x14ac:dyDescent="0.3">
      <c r="A116" s="306" t="s">
        <v>105</v>
      </c>
      <c r="B116" s="307"/>
      <c r="C116" s="315" t="s">
        <v>106</v>
      </c>
      <c r="D116" s="295"/>
      <c r="E116" s="115">
        <f t="shared" ref="E116:I117" si="35">E118+E120+E122+E124+E126+E128+E130+E132</f>
        <v>0</v>
      </c>
      <c r="F116" s="116">
        <f t="shared" si="35"/>
        <v>0</v>
      </c>
      <c r="G116" s="116">
        <f t="shared" si="35"/>
        <v>42500</v>
      </c>
      <c r="H116" s="116">
        <f t="shared" si="35"/>
        <v>0</v>
      </c>
      <c r="I116" s="116">
        <f t="shared" si="35"/>
        <v>2500</v>
      </c>
      <c r="J116" s="118">
        <f t="shared" ref="J116:J133" si="36">SUM(E116:I116)</f>
        <v>45000</v>
      </c>
      <c r="K116" s="115">
        <f>K118+K120+K122+K124+K126+K128+K130+K132</f>
        <v>283326</v>
      </c>
      <c r="L116" s="116">
        <f>L118+L120+L122+L124+L126+L128+L132</f>
        <v>0</v>
      </c>
      <c r="M116" s="118">
        <f t="shared" ref="M116:M129" si="37">SUM(K116:L116)</f>
        <v>283326</v>
      </c>
      <c r="N116" s="151">
        <f>N118+N120+N122+N124+N126+N128+N132</f>
        <v>0</v>
      </c>
      <c r="O116" s="116">
        <f>O118+O120+O122+O124+O126+O128+O130+O132</f>
        <v>17160</v>
      </c>
      <c r="P116" s="118">
        <f t="shared" ref="P116:P133" si="38">SUM(N116:O116)</f>
        <v>17160</v>
      </c>
      <c r="Q116" s="119">
        <f>P116+M116+J116</f>
        <v>345486</v>
      </c>
    </row>
    <row r="117" spans="1:17" ht="14.4" thickBot="1" x14ac:dyDescent="0.35">
      <c r="A117" s="308"/>
      <c r="B117" s="309"/>
      <c r="C117" s="316"/>
      <c r="D117" s="296"/>
      <c r="E117" s="120">
        <f t="shared" si="35"/>
        <v>0</v>
      </c>
      <c r="F117" s="121">
        <f t="shared" si="35"/>
        <v>0</v>
      </c>
      <c r="G117" s="121">
        <f t="shared" si="35"/>
        <v>37111.15</v>
      </c>
      <c r="H117" s="121">
        <f t="shared" si="35"/>
        <v>0</v>
      </c>
      <c r="I117" s="121">
        <f t="shared" si="35"/>
        <v>1342.02</v>
      </c>
      <c r="J117" s="123">
        <f t="shared" si="36"/>
        <v>38453.17</v>
      </c>
      <c r="K117" s="120">
        <f>K119+K121+K123+K125+K127+K129+K131+K133</f>
        <v>2998.8</v>
      </c>
      <c r="L117" s="121">
        <f>L119+L121+L123+L125+L127+L129+L133</f>
        <v>0</v>
      </c>
      <c r="M117" s="123">
        <f t="shared" si="37"/>
        <v>2998.8</v>
      </c>
      <c r="N117" s="152">
        <f>N119+N121+N123+N125+N127+N129+N133</f>
        <v>0</v>
      </c>
      <c r="O117" s="121">
        <f>O119+O121+O123+O125+O127+O129+O131+O133</f>
        <v>10010</v>
      </c>
      <c r="P117" s="123">
        <f t="shared" si="38"/>
        <v>10010</v>
      </c>
      <c r="Q117" s="124">
        <f t="shared" ref="Q117:Q133" si="39">P117+M117+J117</f>
        <v>51461.97</v>
      </c>
    </row>
    <row r="118" spans="1:17" x14ac:dyDescent="0.3">
      <c r="A118" s="303" t="s">
        <v>107</v>
      </c>
      <c r="B118" s="304"/>
      <c r="C118" s="305" t="s">
        <v>108</v>
      </c>
      <c r="D118" s="148" t="s">
        <v>109</v>
      </c>
      <c r="E118" s="125">
        <v>0</v>
      </c>
      <c r="F118" s="126">
        <v>0</v>
      </c>
      <c r="G118" s="126">
        <v>24000</v>
      </c>
      <c r="H118" s="126">
        <v>0</v>
      </c>
      <c r="I118" s="126">
        <v>0</v>
      </c>
      <c r="J118" s="128">
        <f t="shared" si="36"/>
        <v>24000</v>
      </c>
      <c r="K118" s="125">
        <v>0</v>
      </c>
      <c r="L118" s="126">
        <v>0</v>
      </c>
      <c r="M118" s="128">
        <f>SUM(K118:L118)</f>
        <v>0</v>
      </c>
      <c r="N118" s="153">
        <v>0</v>
      </c>
      <c r="O118" s="126">
        <v>0</v>
      </c>
      <c r="P118" s="128">
        <f t="shared" si="38"/>
        <v>0</v>
      </c>
      <c r="Q118" s="129">
        <f t="shared" si="39"/>
        <v>24000</v>
      </c>
    </row>
    <row r="119" spans="1:17" x14ac:dyDescent="0.3">
      <c r="A119" s="297"/>
      <c r="B119" s="299"/>
      <c r="C119" s="301"/>
      <c r="D119" s="135"/>
      <c r="E119" s="141"/>
      <c r="F119" s="142"/>
      <c r="G119" s="142">
        <v>23361.59</v>
      </c>
      <c r="H119" s="142"/>
      <c r="I119" s="142"/>
      <c r="J119" s="133">
        <f t="shared" si="36"/>
        <v>23361.59</v>
      </c>
      <c r="K119" s="141"/>
      <c r="L119" s="142"/>
      <c r="M119" s="133">
        <f t="shared" si="37"/>
        <v>0</v>
      </c>
      <c r="N119" s="154"/>
      <c r="O119" s="142"/>
      <c r="P119" s="133">
        <f t="shared" si="38"/>
        <v>0</v>
      </c>
      <c r="Q119" s="134">
        <f t="shared" si="39"/>
        <v>23361.59</v>
      </c>
    </row>
    <row r="120" spans="1:17" x14ac:dyDescent="0.3">
      <c r="A120" s="303" t="s">
        <v>107</v>
      </c>
      <c r="B120" s="299"/>
      <c r="C120" s="301" t="s">
        <v>110</v>
      </c>
      <c r="D120" s="135" t="s">
        <v>64</v>
      </c>
      <c r="E120" s="136">
        <v>0</v>
      </c>
      <c r="F120" s="137">
        <v>0</v>
      </c>
      <c r="G120" s="137">
        <v>13000</v>
      </c>
      <c r="H120" s="137">
        <v>0</v>
      </c>
      <c r="I120" s="137">
        <v>0</v>
      </c>
      <c r="J120" s="128">
        <f t="shared" si="36"/>
        <v>13000</v>
      </c>
      <c r="K120" s="136">
        <v>0</v>
      </c>
      <c r="L120" s="137">
        <v>0</v>
      </c>
      <c r="M120" s="139">
        <f>SUM(K120:L120)</f>
        <v>0</v>
      </c>
      <c r="N120" s="143">
        <v>0</v>
      </c>
      <c r="O120" s="137">
        <v>0</v>
      </c>
      <c r="P120" s="139">
        <f t="shared" si="38"/>
        <v>0</v>
      </c>
      <c r="Q120" s="140">
        <f t="shared" si="39"/>
        <v>13000</v>
      </c>
    </row>
    <row r="121" spans="1:17" x14ac:dyDescent="0.3">
      <c r="A121" s="297"/>
      <c r="B121" s="299"/>
      <c r="C121" s="301"/>
      <c r="D121" s="135"/>
      <c r="E121" s="141"/>
      <c r="F121" s="142"/>
      <c r="G121" s="142">
        <v>11769.82</v>
      </c>
      <c r="H121" s="142"/>
      <c r="I121" s="142"/>
      <c r="J121" s="133">
        <f t="shared" si="36"/>
        <v>11769.82</v>
      </c>
      <c r="K121" s="141"/>
      <c r="L121" s="142"/>
      <c r="M121" s="133">
        <f t="shared" si="37"/>
        <v>0</v>
      </c>
      <c r="N121" s="154"/>
      <c r="O121" s="142"/>
      <c r="P121" s="133">
        <f t="shared" si="38"/>
        <v>0</v>
      </c>
      <c r="Q121" s="134">
        <f t="shared" si="39"/>
        <v>11769.82</v>
      </c>
    </row>
    <row r="122" spans="1:17" x14ac:dyDescent="0.3">
      <c r="A122" s="297" t="s">
        <v>107</v>
      </c>
      <c r="B122" s="299"/>
      <c r="C122" s="301" t="s">
        <v>111</v>
      </c>
      <c r="D122" s="135" t="s">
        <v>104</v>
      </c>
      <c r="E122" s="136">
        <v>0</v>
      </c>
      <c r="F122" s="137">
        <v>0</v>
      </c>
      <c r="G122" s="137">
        <v>5000</v>
      </c>
      <c r="H122" s="137">
        <v>0</v>
      </c>
      <c r="I122" s="137">
        <v>0</v>
      </c>
      <c r="J122" s="128">
        <f t="shared" si="36"/>
        <v>5000</v>
      </c>
      <c r="K122" s="136">
        <v>0</v>
      </c>
      <c r="L122" s="137">
        <v>0</v>
      </c>
      <c r="M122" s="139">
        <f>SUM(K122:L122)</f>
        <v>0</v>
      </c>
      <c r="N122" s="143">
        <v>0</v>
      </c>
      <c r="O122" s="137">
        <v>0</v>
      </c>
      <c r="P122" s="139">
        <f t="shared" si="38"/>
        <v>0</v>
      </c>
      <c r="Q122" s="140">
        <f t="shared" si="39"/>
        <v>5000</v>
      </c>
    </row>
    <row r="123" spans="1:17" x14ac:dyDescent="0.3">
      <c r="A123" s="297"/>
      <c r="B123" s="299"/>
      <c r="C123" s="301"/>
      <c r="D123" s="135"/>
      <c r="E123" s="141"/>
      <c r="F123" s="142"/>
      <c r="G123" s="142">
        <v>1979.74</v>
      </c>
      <c r="H123" s="142"/>
      <c r="I123" s="142"/>
      <c r="J123" s="133">
        <f t="shared" si="36"/>
        <v>1979.74</v>
      </c>
      <c r="K123" s="141"/>
      <c r="L123" s="142"/>
      <c r="M123" s="133">
        <f t="shared" si="37"/>
        <v>0</v>
      </c>
      <c r="N123" s="154"/>
      <c r="O123" s="142"/>
      <c r="P123" s="133">
        <f t="shared" si="38"/>
        <v>0</v>
      </c>
      <c r="Q123" s="134">
        <f t="shared" si="39"/>
        <v>1979.74</v>
      </c>
    </row>
    <row r="124" spans="1:17" x14ac:dyDescent="0.3">
      <c r="A124" s="297" t="s">
        <v>107</v>
      </c>
      <c r="B124" s="299"/>
      <c r="C124" s="301" t="s">
        <v>112</v>
      </c>
      <c r="D124" s="135" t="s">
        <v>26</v>
      </c>
      <c r="E124" s="136">
        <v>0</v>
      </c>
      <c r="F124" s="137">
        <v>0</v>
      </c>
      <c r="G124" s="137">
        <v>500</v>
      </c>
      <c r="H124" s="137">
        <v>0</v>
      </c>
      <c r="I124" s="137">
        <v>0</v>
      </c>
      <c r="J124" s="128">
        <f t="shared" si="36"/>
        <v>500</v>
      </c>
      <c r="K124" s="136">
        <v>0</v>
      </c>
      <c r="L124" s="137">
        <v>0</v>
      </c>
      <c r="M124" s="139">
        <f>SUM(K124:L124)</f>
        <v>0</v>
      </c>
      <c r="N124" s="143">
        <v>0</v>
      </c>
      <c r="O124" s="137">
        <v>0</v>
      </c>
      <c r="P124" s="139">
        <f t="shared" si="38"/>
        <v>0</v>
      </c>
      <c r="Q124" s="140">
        <f t="shared" si="39"/>
        <v>500</v>
      </c>
    </row>
    <row r="125" spans="1:17" x14ac:dyDescent="0.3">
      <c r="A125" s="297"/>
      <c r="B125" s="299"/>
      <c r="C125" s="301"/>
      <c r="D125" s="135"/>
      <c r="E125" s="141"/>
      <c r="F125" s="142"/>
      <c r="G125" s="142">
        <v>0</v>
      </c>
      <c r="H125" s="142"/>
      <c r="I125" s="142"/>
      <c r="J125" s="133">
        <f t="shared" si="36"/>
        <v>0</v>
      </c>
      <c r="K125" s="141"/>
      <c r="L125" s="142"/>
      <c r="M125" s="133">
        <f t="shared" si="37"/>
        <v>0</v>
      </c>
      <c r="N125" s="154"/>
      <c r="O125" s="142"/>
      <c r="P125" s="133">
        <f t="shared" si="38"/>
        <v>0</v>
      </c>
      <c r="Q125" s="134">
        <f t="shared" si="39"/>
        <v>0</v>
      </c>
    </row>
    <row r="126" spans="1:17" x14ac:dyDescent="0.3">
      <c r="A126" s="324" t="s">
        <v>113</v>
      </c>
      <c r="B126" s="317"/>
      <c r="C126" s="312" t="s">
        <v>114</v>
      </c>
      <c r="D126" s="135" t="s">
        <v>115</v>
      </c>
      <c r="E126" s="136">
        <v>0</v>
      </c>
      <c r="F126" s="137">
        <v>0</v>
      </c>
      <c r="G126" s="137">
        <v>0</v>
      </c>
      <c r="H126" s="137">
        <v>0</v>
      </c>
      <c r="I126" s="137">
        <v>2500</v>
      </c>
      <c r="J126" s="128">
        <f t="shared" si="36"/>
        <v>2500</v>
      </c>
      <c r="K126" s="136">
        <v>0</v>
      </c>
      <c r="L126" s="137">
        <v>0</v>
      </c>
      <c r="M126" s="139">
        <f>SUM(K126:L126)</f>
        <v>0</v>
      </c>
      <c r="N126" s="143">
        <v>0</v>
      </c>
      <c r="O126" s="137">
        <v>17160</v>
      </c>
      <c r="P126" s="139">
        <f t="shared" si="38"/>
        <v>17160</v>
      </c>
      <c r="Q126" s="140">
        <f t="shared" si="39"/>
        <v>19660</v>
      </c>
    </row>
    <row r="127" spans="1:17" x14ac:dyDescent="0.3">
      <c r="A127" s="303"/>
      <c r="B127" s="304"/>
      <c r="C127" s="305"/>
      <c r="D127" s="135"/>
      <c r="E127" s="141"/>
      <c r="F127" s="142"/>
      <c r="G127" s="142"/>
      <c r="H127" s="142"/>
      <c r="I127" s="142">
        <v>1342.02</v>
      </c>
      <c r="J127" s="133">
        <f t="shared" si="36"/>
        <v>1342.02</v>
      </c>
      <c r="K127" s="141"/>
      <c r="L127" s="142"/>
      <c r="M127" s="133">
        <f t="shared" si="37"/>
        <v>0</v>
      </c>
      <c r="N127" s="154"/>
      <c r="O127" s="142">
        <v>10010</v>
      </c>
      <c r="P127" s="133">
        <f t="shared" si="38"/>
        <v>10010</v>
      </c>
      <c r="Q127" s="134">
        <f t="shared" si="39"/>
        <v>11352.02</v>
      </c>
    </row>
    <row r="128" spans="1:17" x14ac:dyDescent="0.3">
      <c r="A128" s="324" t="s">
        <v>113</v>
      </c>
      <c r="B128" s="317"/>
      <c r="C128" s="312" t="s">
        <v>299</v>
      </c>
      <c r="D128" s="135" t="s">
        <v>115</v>
      </c>
      <c r="E128" s="136">
        <v>0</v>
      </c>
      <c r="F128" s="137">
        <v>0</v>
      </c>
      <c r="G128" s="137">
        <v>0</v>
      </c>
      <c r="H128" s="137">
        <v>0</v>
      </c>
      <c r="I128" s="137">
        <v>0</v>
      </c>
      <c r="J128" s="128">
        <f t="shared" si="36"/>
        <v>0</v>
      </c>
      <c r="K128" s="136">
        <v>87858</v>
      </c>
      <c r="L128" s="137">
        <v>0</v>
      </c>
      <c r="M128" s="139">
        <f>SUM(K128:L128)</f>
        <v>87858</v>
      </c>
      <c r="N128" s="143">
        <v>0</v>
      </c>
      <c r="O128" s="137">
        <v>0</v>
      </c>
      <c r="P128" s="139">
        <f t="shared" si="38"/>
        <v>0</v>
      </c>
      <c r="Q128" s="140">
        <f t="shared" si="39"/>
        <v>87858</v>
      </c>
    </row>
    <row r="129" spans="1:17" x14ac:dyDescent="0.3">
      <c r="A129" s="303"/>
      <c r="B129" s="304"/>
      <c r="C129" s="305"/>
      <c r="D129" s="135"/>
      <c r="E129" s="141"/>
      <c r="F129" s="142"/>
      <c r="G129" s="142"/>
      <c r="H129" s="142"/>
      <c r="I129" s="142"/>
      <c r="J129" s="133">
        <f t="shared" si="36"/>
        <v>0</v>
      </c>
      <c r="K129" s="141">
        <v>0</v>
      </c>
      <c r="L129" s="142"/>
      <c r="M129" s="133">
        <f t="shared" si="37"/>
        <v>0</v>
      </c>
      <c r="N129" s="154"/>
      <c r="O129" s="142"/>
      <c r="P129" s="133">
        <f t="shared" si="38"/>
        <v>0</v>
      </c>
      <c r="Q129" s="134">
        <f t="shared" si="39"/>
        <v>0</v>
      </c>
    </row>
    <row r="130" spans="1:17" x14ac:dyDescent="0.3">
      <c r="A130" s="324" t="s">
        <v>113</v>
      </c>
      <c r="B130" s="317"/>
      <c r="C130" s="312" t="s">
        <v>256</v>
      </c>
      <c r="D130" s="135" t="s">
        <v>115</v>
      </c>
      <c r="E130" s="136">
        <v>0</v>
      </c>
      <c r="F130" s="137">
        <v>0</v>
      </c>
      <c r="G130" s="137">
        <v>0</v>
      </c>
      <c r="H130" s="137">
        <v>0</v>
      </c>
      <c r="I130" s="137">
        <v>0</v>
      </c>
      <c r="J130" s="128">
        <f>SUM(E130:I130)</f>
        <v>0</v>
      </c>
      <c r="K130" s="136">
        <v>87968</v>
      </c>
      <c r="L130" s="137">
        <v>0</v>
      </c>
      <c r="M130" s="139">
        <f>SUM(K130:L130)</f>
        <v>87968</v>
      </c>
      <c r="N130" s="143">
        <v>0</v>
      </c>
      <c r="O130" s="137">
        <v>0</v>
      </c>
      <c r="P130" s="139">
        <f>SUM(N130:O130)</f>
        <v>0</v>
      </c>
      <c r="Q130" s="140">
        <f t="shared" si="39"/>
        <v>87968</v>
      </c>
    </row>
    <row r="131" spans="1:17" x14ac:dyDescent="0.3">
      <c r="A131" s="303"/>
      <c r="B131" s="304"/>
      <c r="C131" s="305"/>
      <c r="D131" s="135"/>
      <c r="E131" s="141"/>
      <c r="F131" s="142"/>
      <c r="G131" s="142"/>
      <c r="H131" s="142"/>
      <c r="I131" s="142"/>
      <c r="J131" s="133">
        <f>SUM(E131:I131)</f>
        <v>0</v>
      </c>
      <c r="K131" s="141">
        <v>0</v>
      </c>
      <c r="L131" s="142"/>
      <c r="M131" s="133">
        <f>SUM(K131:L131)</f>
        <v>0</v>
      </c>
      <c r="N131" s="154"/>
      <c r="O131" s="142"/>
      <c r="P131" s="133">
        <f>SUM(N131:O131)</f>
        <v>0</v>
      </c>
      <c r="Q131" s="134">
        <f t="shared" si="39"/>
        <v>0</v>
      </c>
    </row>
    <row r="132" spans="1:17" x14ac:dyDescent="0.3">
      <c r="A132" s="297" t="s">
        <v>113</v>
      </c>
      <c r="B132" s="299"/>
      <c r="C132" s="301" t="s">
        <v>257</v>
      </c>
      <c r="D132" s="135" t="s">
        <v>115</v>
      </c>
      <c r="E132" s="136">
        <v>0</v>
      </c>
      <c r="F132" s="137">
        <v>0</v>
      </c>
      <c r="G132" s="137">
        <v>0</v>
      </c>
      <c r="H132" s="137">
        <v>0</v>
      </c>
      <c r="I132" s="137">
        <v>0</v>
      </c>
      <c r="J132" s="128">
        <f t="shared" si="36"/>
        <v>0</v>
      </c>
      <c r="K132" s="136">
        <v>107500</v>
      </c>
      <c r="L132" s="137">
        <v>0</v>
      </c>
      <c r="M132" s="139">
        <f>SUM(K132:L132)</f>
        <v>107500</v>
      </c>
      <c r="N132" s="143">
        <v>0</v>
      </c>
      <c r="O132" s="137">
        <v>0</v>
      </c>
      <c r="P132" s="139">
        <f t="shared" si="38"/>
        <v>0</v>
      </c>
      <c r="Q132" s="140">
        <f t="shared" si="39"/>
        <v>107500</v>
      </c>
    </row>
    <row r="133" spans="1:17" ht="14.4" thickBot="1" x14ac:dyDescent="0.35">
      <c r="A133" s="298"/>
      <c r="B133" s="300"/>
      <c r="C133" s="302"/>
      <c r="D133" s="149"/>
      <c r="E133" s="150"/>
      <c r="F133" s="144"/>
      <c r="G133" s="144"/>
      <c r="H133" s="144"/>
      <c r="I133" s="144"/>
      <c r="J133" s="123">
        <f t="shared" si="36"/>
        <v>0</v>
      </c>
      <c r="K133" s="150">
        <v>2998.8</v>
      </c>
      <c r="L133" s="144"/>
      <c r="M133" s="123">
        <f>SUM(K133:L133)</f>
        <v>2998.8</v>
      </c>
      <c r="N133" s="155"/>
      <c r="O133" s="144"/>
      <c r="P133" s="123">
        <f t="shared" si="38"/>
        <v>0</v>
      </c>
      <c r="Q133" s="124">
        <f t="shared" si="39"/>
        <v>2998.8</v>
      </c>
    </row>
    <row r="134" spans="1:17" ht="14.4" thickBot="1" x14ac:dyDescent="0.35">
      <c r="D134" s="147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1:17" x14ac:dyDescent="0.3">
      <c r="A135" s="306" t="s">
        <v>116</v>
      </c>
      <c r="B135" s="307"/>
      <c r="C135" s="315" t="s">
        <v>117</v>
      </c>
      <c r="D135" s="295"/>
      <c r="E135" s="115">
        <f t="shared" ref="E135:I136" si="40">E137+E139+E141+E143+E145</f>
        <v>193818</v>
      </c>
      <c r="F135" s="116">
        <f t="shared" si="40"/>
        <v>66397</v>
      </c>
      <c r="G135" s="116">
        <f t="shared" si="40"/>
        <v>61786</v>
      </c>
      <c r="H135" s="116">
        <f t="shared" si="40"/>
        <v>876</v>
      </c>
      <c r="I135" s="116">
        <f t="shared" si="40"/>
        <v>0</v>
      </c>
      <c r="J135" s="117">
        <f t="shared" ref="J135:J146" si="41">SUM(E135:I135)</f>
        <v>322877</v>
      </c>
      <c r="K135" s="115">
        <f>K137+K139+K141+K143+K145</f>
        <v>4000</v>
      </c>
      <c r="L135" s="116">
        <f>L137+L139+L141+L143+L145</f>
        <v>0</v>
      </c>
      <c r="M135" s="118">
        <f t="shared" ref="M135:M146" si="42">SUM(K135:L135)</f>
        <v>4000</v>
      </c>
      <c r="N135" s="151">
        <f>N137+N139+N141+N143+N145</f>
        <v>0</v>
      </c>
      <c r="O135" s="151">
        <f>O137+O139+O141+O143+O145</f>
        <v>0</v>
      </c>
      <c r="P135" s="118">
        <f t="shared" ref="P135:P146" si="43">SUM(N135:O135)</f>
        <v>0</v>
      </c>
      <c r="Q135" s="119">
        <f t="shared" ref="Q135:Q146" si="44">P135+M135+J135</f>
        <v>326877</v>
      </c>
    </row>
    <row r="136" spans="1:17" x14ac:dyDescent="0.3">
      <c r="A136" s="320"/>
      <c r="B136" s="321"/>
      <c r="C136" s="319"/>
      <c r="D136" s="311"/>
      <c r="E136" s="130">
        <f t="shared" si="40"/>
        <v>106086.07999999999</v>
      </c>
      <c r="F136" s="131">
        <f t="shared" si="40"/>
        <v>36323.089999999997</v>
      </c>
      <c r="G136" s="131">
        <f t="shared" si="40"/>
        <v>36587.280000000006</v>
      </c>
      <c r="H136" s="131">
        <f t="shared" si="40"/>
        <v>346.59000000000003</v>
      </c>
      <c r="I136" s="131">
        <f t="shared" si="40"/>
        <v>0</v>
      </c>
      <c r="J136" s="132">
        <f t="shared" si="41"/>
        <v>179343.03999999998</v>
      </c>
      <c r="K136" s="130">
        <f>K138+K140+K142+K144+K146</f>
        <v>2580</v>
      </c>
      <c r="L136" s="131">
        <f>L138+L140+L142+L144+L146</f>
        <v>0</v>
      </c>
      <c r="M136" s="133">
        <f t="shared" si="42"/>
        <v>2580</v>
      </c>
      <c r="N136" s="157">
        <f>N138+N140+N142+N144+N146</f>
        <v>0</v>
      </c>
      <c r="O136" s="157">
        <f>O138+O140+O142+O144+O146</f>
        <v>0</v>
      </c>
      <c r="P136" s="133">
        <f t="shared" si="43"/>
        <v>0</v>
      </c>
      <c r="Q136" s="134">
        <f t="shared" si="44"/>
        <v>181923.03999999998</v>
      </c>
    </row>
    <row r="137" spans="1:17" x14ac:dyDescent="0.3">
      <c r="A137" s="303" t="s">
        <v>118</v>
      </c>
      <c r="B137" s="304"/>
      <c r="C137" s="305" t="s">
        <v>119</v>
      </c>
      <c r="D137" s="148" t="s">
        <v>120</v>
      </c>
      <c r="E137" s="125">
        <v>178753</v>
      </c>
      <c r="F137" s="126">
        <v>61738</v>
      </c>
      <c r="G137" s="126">
        <v>54060</v>
      </c>
      <c r="H137" s="126">
        <v>628</v>
      </c>
      <c r="I137" s="126">
        <v>0</v>
      </c>
      <c r="J137" s="128">
        <f t="shared" si="41"/>
        <v>295179</v>
      </c>
      <c r="K137" s="125">
        <v>4000</v>
      </c>
      <c r="L137" s="126">
        <v>0</v>
      </c>
      <c r="M137" s="128">
        <f>SUM(K137:L137)</f>
        <v>4000</v>
      </c>
      <c r="N137" s="153">
        <v>0</v>
      </c>
      <c r="O137" s="126">
        <v>0</v>
      </c>
      <c r="P137" s="128">
        <f t="shared" si="43"/>
        <v>0</v>
      </c>
      <c r="Q137" s="129">
        <f t="shared" si="44"/>
        <v>299179</v>
      </c>
    </row>
    <row r="138" spans="1:17" x14ac:dyDescent="0.3">
      <c r="A138" s="297"/>
      <c r="B138" s="299"/>
      <c r="C138" s="301"/>
      <c r="D138" s="135"/>
      <c r="E138" s="141">
        <v>97918.76</v>
      </c>
      <c r="F138" s="142">
        <v>33795.449999999997</v>
      </c>
      <c r="G138" s="142">
        <v>33415.040000000001</v>
      </c>
      <c r="H138" s="142">
        <v>163.18</v>
      </c>
      <c r="I138" s="142"/>
      <c r="J138" s="133">
        <f t="shared" si="41"/>
        <v>165292.43</v>
      </c>
      <c r="K138" s="141">
        <v>2580</v>
      </c>
      <c r="L138" s="142"/>
      <c r="M138" s="133">
        <f t="shared" si="42"/>
        <v>2580</v>
      </c>
      <c r="N138" s="154"/>
      <c r="O138" s="142"/>
      <c r="P138" s="133">
        <f t="shared" si="43"/>
        <v>0</v>
      </c>
      <c r="Q138" s="134">
        <f t="shared" si="44"/>
        <v>167872.43</v>
      </c>
    </row>
    <row r="139" spans="1:17" x14ac:dyDescent="0.3">
      <c r="A139" s="324" t="s">
        <v>121</v>
      </c>
      <c r="B139" s="317"/>
      <c r="C139" s="312" t="s">
        <v>313</v>
      </c>
      <c r="D139" s="322"/>
      <c r="E139" s="136">
        <v>0</v>
      </c>
      <c r="F139" s="137">
        <v>0</v>
      </c>
      <c r="G139" s="137">
        <v>296</v>
      </c>
      <c r="H139" s="137">
        <v>0</v>
      </c>
      <c r="I139" s="137">
        <v>0</v>
      </c>
      <c r="J139" s="127">
        <f t="shared" si="41"/>
        <v>296</v>
      </c>
      <c r="K139" s="136">
        <v>0</v>
      </c>
      <c r="L139" s="137">
        <v>0</v>
      </c>
      <c r="M139" s="139">
        <f>SUM(K139:L139)</f>
        <v>0</v>
      </c>
      <c r="N139" s="143">
        <v>0</v>
      </c>
      <c r="O139" s="143">
        <v>0</v>
      </c>
      <c r="P139" s="139">
        <f t="shared" si="43"/>
        <v>0</v>
      </c>
      <c r="Q139" s="140">
        <f t="shared" si="44"/>
        <v>296</v>
      </c>
    </row>
    <row r="140" spans="1:17" x14ac:dyDescent="0.3">
      <c r="A140" s="303"/>
      <c r="B140" s="304"/>
      <c r="C140" s="305"/>
      <c r="D140" s="323"/>
      <c r="E140" s="141"/>
      <c r="F140" s="142"/>
      <c r="G140" s="142">
        <v>296</v>
      </c>
      <c r="H140" s="142"/>
      <c r="I140" s="142"/>
      <c r="J140" s="132">
        <f t="shared" si="41"/>
        <v>296</v>
      </c>
      <c r="K140" s="141"/>
      <c r="L140" s="142"/>
      <c r="M140" s="133">
        <f t="shared" si="42"/>
        <v>0</v>
      </c>
      <c r="N140" s="154"/>
      <c r="O140" s="154"/>
      <c r="P140" s="133">
        <f t="shared" si="43"/>
        <v>0</v>
      </c>
      <c r="Q140" s="134">
        <f t="shared" si="44"/>
        <v>296</v>
      </c>
    </row>
    <row r="141" spans="1:17" x14ac:dyDescent="0.3">
      <c r="A141" s="297" t="s">
        <v>122</v>
      </c>
      <c r="B141" s="299"/>
      <c r="C141" s="301" t="s">
        <v>301</v>
      </c>
      <c r="D141" s="311"/>
      <c r="E141" s="136">
        <v>0</v>
      </c>
      <c r="F141" s="137">
        <v>0</v>
      </c>
      <c r="G141" s="137">
        <v>0</v>
      </c>
      <c r="H141" s="137">
        <v>150</v>
      </c>
      <c r="I141" s="137">
        <v>0</v>
      </c>
      <c r="J141" s="127">
        <f>SUM(E141:I141)</f>
        <v>150</v>
      </c>
      <c r="K141" s="136">
        <v>0</v>
      </c>
      <c r="L141" s="137">
        <v>0</v>
      </c>
      <c r="M141" s="139">
        <f>SUM(K141:L141)</f>
        <v>0</v>
      </c>
      <c r="N141" s="143">
        <v>0</v>
      </c>
      <c r="O141" s="143">
        <v>0</v>
      </c>
      <c r="P141" s="139">
        <f>SUM(N141:O141)</f>
        <v>0</v>
      </c>
      <c r="Q141" s="140">
        <f t="shared" si="44"/>
        <v>150</v>
      </c>
    </row>
    <row r="142" spans="1:17" x14ac:dyDescent="0.3">
      <c r="A142" s="297"/>
      <c r="B142" s="299"/>
      <c r="C142" s="301"/>
      <c r="D142" s="311"/>
      <c r="E142" s="141"/>
      <c r="F142" s="142"/>
      <c r="G142" s="142"/>
      <c r="H142" s="142">
        <v>0</v>
      </c>
      <c r="I142" s="142"/>
      <c r="J142" s="132">
        <f>SUM(E142:I142)</f>
        <v>0</v>
      </c>
      <c r="K142" s="141"/>
      <c r="L142" s="142"/>
      <c r="M142" s="133">
        <f>SUM(K142:L142)</f>
        <v>0</v>
      </c>
      <c r="N142" s="154"/>
      <c r="O142" s="154"/>
      <c r="P142" s="133">
        <f>SUM(N142:O142)</f>
        <v>0</v>
      </c>
      <c r="Q142" s="134">
        <f t="shared" si="44"/>
        <v>0</v>
      </c>
    </row>
    <row r="143" spans="1:17" ht="13.8" customHeight="1" x14ac:dyDescent="0.3">
      <c r="A143" s="297" t="s">
        <v>123</v>
      </c>
      <c r="B143" s="299"/>
      <c r="C143" s="301" t="s">
        <v>300</v>
      </c>
      <c r="D143" s="311"/>
      <c r="E143" s="136">
        <v>0</v>
      </c>
      <c r="F143" s="137">
        <v>0</v>
      </c>
      <c r="G143" s="137">
        <v>250</v>
      </c>
      <c r="H143" s="137">
        <v>0</v>
      </c>
      <c r="I143" s="137">
        <v>0</v>
      </c>
      <c r="J143" s="127">
        <f t="shared" si="41"/>
        <v>250</v>
      </c>
      <c r="K143" s="136">
        <v>0</v>
      </c>
      <c r="L143" s="137">
        <v>0</v>
      </c>
      <c r="M143" s="139">
        <f>SUM(K143:L143)</f>
        <v>0</v>
      </c>
      <c r="N143" s="143">
        <v>0</v>
      </c>
      <c r="O143" s="143">
        <v>0</v>
      </c>
      <c r="P143" s="139">
        <f t="shared" si="43"/>
        <v>0</v>
      </c>
      <c r="Q143" s="140">
        <f t="shared" si="44"/>
        <v>250</v>
      </c>
    </row>
    <row r="144" spans="1:17" ht="14.4" thickBot="1" x14ac:dyDescent="0.35">
      <c r="A144" s="298"/>
      <c r="B144" s="300"/>
      <c r="C144" s="302"/>
      <c r="D144" s="311"/>
      <c r="E144" s="141"/>
      <c r="F144" s="142"/>
      <c r="G144" s="142">
        <v>144.87</v>
      </c>
      <c r="H144" s="142"/>
      <c r="I144" s="142"/>
      <c r="J144" s="132">
        <f t="shared" si="41"/>
        <v>144.87</v>
      </c>
      <c r="K144" s="141"/>
      <c r="L144" s="142"/>
      <c r="M144" s="133">
        <f t="shared" si="42"/>
        <v>0</v>
      </c>
      <c r="N144" s="154"/>
      <c r="O144" s="154"/>
      <c r="P144" s="133">
        <f t="shared" si="43"/>
        <v>0</v>
      </c>
      <c r="Q144" s="134">
        <f t="shared" si="44"/>
        <v>144.87</v>
      </c>
    </row>
    <row r="145" spans="1:17" x14ac:dyDescent="0.3">
      <c r="A145" s="297" t="s">
        <v>123</v>
      </c>
      <c r="B145" s="299"/>
      <c r="C145" s="301" t="s">
        <v>124</v>
      </c>
      <c r="D145" s="135" t="s">
        <v>125</v>
      </c>
      <c r="E145" s="136">
        <v>15065</v>
      </c>
      <c r="F145" s="137">
        <v>4659</v>
      </c>
      <c r="G145" s="137">
        <v>7180</v>
      </c>
      <c r="H145" s="137">
        <v>98</v>
      </c>
      <c r="I145" s="137">
        <v>0</v>
      </c>
      <c r="J145" s="127">
        <f t="shared" si="41"/>
        <v>27002</v>
      </c>
      <c r="K145" s="136">
        <v>0</v>
      </c>
      <c r="L145" s="137">
        <v>0</v>
      </c>
      <c r="M145" s="139">
        <f>SUM(K145:L145)</f>
        <v>0</v>
      </c>
      <c r="N145" s="143">
        <v>0</v>
      </c>
      <c r="O145" s="143">
        <v>0</v>
      </c>
      <c r="P145" s="139">
        <f t="shared" si="43"/>
        <v>0</v>
      </c>
      <c r="Q145" s="140">
        <f t="shared" si="44"/>
        <v>27002</v>
      </c>
    </row>
    <row r="146" spans="1:17" ht="14.4" thickBot="1" x14ac:dyDescent="0.35">
      <c r="A146" s="298"/>
      <c r="B146" s="300"/>
      <c r="C146" s="302"/>
      <c r="D146" s="149"/>
      <c r="E146" s="150">
        <v>8167.32</v>
      </c>
      <c r="F146" s="144">
        <v>2527.64</v>
      </c>
      <c r="G146" s="144">
        <v>2731.37</v>
      </c>
      <c r="H146" s="144">
        <v>183.41</v>
      </c>
      <c r="I146" s="144"/>
      <c r="J146" s="122">
        <f t="shared" si="41"/>
        <v>13609.739999999998</v>
      </c>
      <c r="K146" s="150"/>
      <c r="L146" s="144"/>
      <c r="M146" s="123">
        <f t="shared" si="42"/>
        <v>0</v>
      </c>
      <c r="N146" s="155"/>
      <c r="O146" s="155"/>
      <c r="P146" s="123">
        <f t="shared" si="43"/>
        <v>0</v>
      </c>
      <c r="Q146" s="124">
        <f t="shared" si="44"/>
        <v>13609.739999999998</v>
      </c>
    </row>
    <row r="147" spans="1:17" ht="14.4" thickBot="1" x14ac:dyDescent="0.35">
      <c r="D147" s="147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1:17" x14ac:dyDescent="0.3">
      <c r="A148" s="306" t="s">
        <v>126</v>
      </c>
      <c r="B148" s="307"/>
      <c r="C148" s="315" t="s">
        <v>127</v>
      </c>
      <c r="D148" s="313"/>
      <c r="E148" s="115">
        <f t="shared" ref="E148:H149" si="45">E150+E152+E154+E156</f>
        <v>0</v>
      </c>
      <c r="F148" s="116">
        <f t="shared" si="45"/>
        <v>0</v>
      </c>
      <c r="G148" s="116">
        <f t="shared" si="45"/>
        <v>51513</v>
      </c>
      <c r="H148" s="116">
        <f t="shared" si="45"/>
        <v>185500</v>
      </c>
      <c r="I148" s="116">
        <f>I150+I152+I154+I156</f>
        <v>0</v>
      </c>
      <c r="J148" s="118">
        <f>SUM(E148:I148)</f>
        <v>237013</v>
      </c>
      <c r="K148" s="151">
        <f>K150+K152+K154+K156</f>
        <v>0</v>
      </c>
      <c r="L148" s="116">
        <f>L150+L152+L154+L156</f>
        <v>0</v>
      </c>
      <c r="M148" s="118">
        <f t="shared" ref="M148:M157" si="46">SUM(K148:L148)</f>
        <v>0</v>
      </c>
      <c r="N148" s="151">
        <f>N150+N152+N154+N156</f>
        <v>0</v>
      </c>
      <c r="O148" s="116">
        <f>O150+O152+O154+O156</f>
        <v>0</v>
      </c>
      <c r="P148" s="118">
        <f t="shared" ref="P148:P157" si="47">SUM(N148:O148)</f>
        <v>0</v>
      </c>
      <c r="Q148" s="119">
        <f>P148+M148+J148</f>
        <v>237013</v>
      </c>
    </row>
    <row r="149" spans="1:17" ht="14.4" thickBot="1" x14ac:dyDescent="0.35">
      <c r="A149" s="308"/>
      <c r="B149" s="309"/>
      <c r="C149" s="316"/>
      <c r="D149" s="314"/>
      <c r="E149" s="120">
        <f t="shared" si="45"/>
        <v>0</v>
      </c>
      <c r="F149" s="121">
        <f t="shared" si="45"/>
        <v>0</v>
      </c>
      <c r="G149" s="121">
        <f t="shared" si="45"/>
        <v>50160.08</v>
      </c>
      <c r="H149" s="121">
        <f t="shared" si="45"/>
        <v>105192</v>
      </c>
      <c r="I149" s="121">
        <f>I151+I153+I155+I157</f>
        <v>0</v>
      </c>
      <c r="J149" s="123">
        <f>SUM(E149:I149)</f>
        <v>155352.08000000002</v>
      </c>
      <c r="K149" s="152">
        <f>K151+K153+K155+K157</f>
        <v>0</v>
      </c>
      <c r="L149" s="121">
        <f>L151+L153+L155+L157</f>
        <v>0</v>
      </c>
      <c r="M149" s="123">
        <f t="shared" si="46"/>
        <v>0</v>
      </c>
      <c r="N149" s="152">
        <f>N151+N153+N155+N157</f>
        <v>0</v>
      </c>
      <c r="O149" s="121">
        <f>O151+O153+O155+O157</f>
        <v>0</v>
      </c>
      <c r="P149" s="123">
        <f>SUM(N149:O149)</f>
        <v>0</v>
      </c>
      <c r="Q149" s="124">
        <f>P149+M149+J149</f>
        <v>155352.08000000002</v>
      </c>
    </row>
    <row r="150" spans="1:17" x14ac:dyDescent="0.3">
      <c r="A150" s="303" t="s">
        <v>128</v>
      </c>
      <c r="B150" s="304"/>
      <c r="C150" s="305" t="s">
        <v>129</v>
      </c>
      <c r="D150" s="158" t="s">
        <v>130</v>
      </c>
      <c r="E150" s="125">
        <v>0</v>
      </c>
      <c r="F150" s="126">
        <v>0</v>
      </c>
      <c r="G150" s="126">
        <v>0</v>
      </c>
      <c r="H150" s="126">
        <v>165000</v>
      </c>
      <c r="I150" s="126">
        <v>0</v>
      </c>
      <c r="J150" s="128">
        <f t="shared" ref="J150:J157" si="48">SUM(E150:I150)</f>
        <v>165000</v>
      </c>
      <c r="K150" s="153">
        <v>0</v>
      </c>
      <c r="L150" s="126">
        <v>0</v>
      </c>
      <c r="M150" s="128">
        <f t="shared" si="46"/>
        <v>0</v>
      </c>
      <c r="N150" s="153">
        <v>0</v>
      </c>
      <c r="O150" s="126">
        <v>0</v>
      </c>
      <c r="P150" s="128">
        <f t="shared" si="47"/>
        <v>0</v>
      </c>
      <c r="Q150" s="129">
        <f t="shared" ref="Q150:Q157" si="49">P150+M150+J150</f>
        <v>165000</v>
      </c>
    </row>
    <row r="151" spans="1:17" x14ac:dyDescent="0.3">
      <c r="A151" s="297"/>
      <c r="B151" s="299"/>
      <c r="C151" s="301"/>
      <c r="D151" s="159"/>
      <c r="E151" s="141"/>
      <c r="F151" s="142"/>
      <c r="G151" s="142"/>
      <c r="H151" s="142">
        <v>104042</v>
      </c>
      <c r="I151" s="142"/>
      <c r="J151" s="133">
        <f t="shared" si="48"/>
        <v>104042</v>
      </c>
      <c r="K151" s="154"/>
      <c r="L151" s="142"/>
      <c r="M151" s="133">
        <f t="shared" si="46"/>
        <v>0</v>
      </c>
      <c r="N151" s="154"/>
      <c r="O151" s="142"/>
      <c r="P151" s="133">
        <f t="shared" si="47"/>
        <v>0</v>
      </c>
      <c r="Q151" s="134">
        <f t="shared" si="49"/>
        <v>104042</v>
      </c>
    </row>
    <row r="152" spans="1:17" x14ac:dyDescent="0.3">
      <c r="A152" s="297" t="s">
        <v>128</v>
      </c>
      <c r="B152" s="299"/>
      <c r="C152" s="301" t="s">
        <v>131</v>
      </c>
      <c r="D152" s="159" t="s">
        <v>23</v>
      </c>
      <c r="E152" s="136">
        <v>0</v>
      </c>
      <c r="F152" s="137">
        <v>0</v>
      </c>
      <c r="G152" s="137">
        <v>0</v>
      </c>
      <c r="H152" s="137">
        <v>3000</v>
      </c>
      <c r="I152" s="137">
        <v>0</v>
      </c>
      <c r="J152" s="128">
        <f t="shared" si="48"/>
        <v>3000</v>
      </c>
      <c r="K152" s="143">
        <v>0</v>
      </c>
      <c r="L152" s="137">
        <v>0</v>
      </c>
      <c r="M152" s="139">
        <f t="shared" si="46"/>
        <v>0</v>
      </c>
      <c r="N152" s="143">
        <v>0</v>
      </c>
      <c r="O152" s="137">
        <v>0</v>
      </c>
      <c r="P152" s="139">
        <f t="shared" si="47"/>
        <v>0</v>
      </c>
      <c r="Q152" s="140">
        <f t="shared" si="49"/>
        <v>3000</v>
      </c>
    </row>
    <row r="153" spans="1:17" x14ac:dyDescent="0.3">
      <c r="A153" s="297"/>
      <c r="B153" s="299"/>
      <c r="C153" s="301"/>
      <c r="D153" s="159"/>
      <c r="E153" s="141"/>
      <c r="F153" s="142"/>
      <c r="G153" s="142"/>
      <c r="H153" s="142">
        <v>1150</v>
      </c>
      <c r="I153" s="142"/>
      <c r="J153" s="133">
        <f t="shared" si="48"/>
        <v>1150</v>
      </c>
      <c r="K153" s="154"/>
      <c r="L153" s="142"/>
      <c r="M153" s="133">
        <f t="shared" si="46"/>
        <v>0</v>
      </c>
      <c r="N153" s="154"/>
      <c r="O153" s="142"/>
      <c r="P153" s="133">
        <f t="shared" si="47"/>
        <v>0</v>
      </c>
      <c r="Q153" s="134">
        <f t="shared" si="49"/>
        <v>1150</v>
      </c>
    </row>
    <row r="154" spans="1:17" x14ac:dyDescent="0.3">
      <c r="A154" s="297" t="s">
        <v>132</v>
      </c>
      <c r="B154" s="299"/>
      <c r="C154" s="301" t="s">
        <v>133</v>
      </c>
      <c r="D154" s="159" t="s">
        <v>130</v>
      </c>
      <c r="E154" s="136">
        <v>0</v>
      </c>
      <c r="F154" s="137">
        <v>0</v>
      </c>
      <c r="G154" s="137">
        <v>51513</v>
      </c>
      <c r="H154" s="137">
        <v>17500</v>
      </c>
      <c r="I154" s="137">
        <v>0</v>
      </c>
      <c r="J154" s="128">
        <f>SUM(E154:I154)</f>
        <v>69013</v>
      </c>
      <c r="K154" s="143">
        <v>0</v>
      </c>
      <c r="L154" s="137">
        <v>0</v>
      </c>
      <c r="M154" s="139">
        <f t="shared" si="46"/>
        <v>0</v>
      </c>
      <c r="N154" s="143">
        <v>0</v>
      </c>
      <c r="O154" s="137">
        <v>0</v>
      </c>
      <c r="P154" s="139">
        <f>SUM(N154:O154)</f>
        <v>0</v>
      </c>
      <c r="Q154" s="140">
        <f>P154+M154+J154</f>
        <v>69013</v>
      </c>
    </row>
    <row r="155" spans="1:17" x14ac:dyDescent="0.3">
      <c r="A155" s="297"/>
      <c r="B155" s="299"/>
      <c r="C155" s="301"/>
      <c r="D155" s="159"/>
      <c r="E155" s="141"/>
      <c r="F155" s="142"/>
      <c r="G155" s="142">
        <v>50160.08</v>
      </c>
      <c r="H155" s="142">
        <v>0</v>
      </c>
      <c r="I155" s="142"/>
      <c r="J155" s="133">
        <f>SUM(E155:I155)</f>
        <v>50160.08</v>
      </c>
      <c r="K155" s="154"/>
      <c r="L155" s="142"/>
      <c r="M155" s="133">
        <f t="shared" si="46"/>
        <v>0</v>
      </c>
      <c r="N155" s="154"/>
      <c r="O155" s="142"/>
      <c r="P155" s="133">
        <f>SUM(N155:O155)</f>
        <v>0</v>
      </c>
      <c r="Q155" s="134">
        <f>P155+M155+J155</f>
        <v>50160.08</v>
      </c>
    </row>
    <row r="156" spans="1:17" x14ac:dyDescent="0.3">
      <c r="A156" s="297" t="s">
        <v>134</v>
      </c>
      <c r="B156" s="299"/>
      <c r="C156" s="301" t="s">
        <v>135</v>
      </c>
      <c r="D156" s="159" t="s">
        <v>130</v>
      </c>
      <c r="E156" s="136">
        <v>0</v>
      </c>
      <c r="F156" s="137">
        <v>0</v>
      </c>
      <c r="G156" s="137">
        <v>0</v>
      </c>
      <c r="H156" s="137">
        <v>0</v>
      </c>
      <c r="I156" s="137">
        <v>0</v>
      </c>
      <c r="J156" s="128">
        <f t="shared" si="48"/>
        <v>0</v>
      </c>
      <c r="K156" s="143">
        <v>0</v>
      </c>
      <c r="L156" s="137">
        <v>0</v>
      </c>
      <c r="M156" s="139">
        <f t="shared" si="46"/>
        <v>0</v>
      </c>
      <c r="N156" s="143">
        <v>0</v>
      </c>
      <c r="O156" s="137">
        <v>0</v>
      </c>
      <c r="P156" s="139">
        <f t="shared" si="47"/>
        <v>0</v>
      </c>
      <c r="Q156" s="140">
        <f t="shared" si="49"/>
        <v>0</v>
      </c>
    </row>
    <row r="157" spans="1:17" ht="14.4" thickBot="1" x14ac:dyDescent="0.35">
      <c r="A157" s="298"/>
      <c r="B157" s="300"/>
      <c r="C157" s="302"/>
      <c r="D157" s="160"/>
      <c r="E157" s="150"/>
      <c r="F157" s="144"/>
      <c r="G157" s="144"/>
      <c r="H157" s="144"/>
      <c r="I157" s="144"/>
      <c r="J157" s="123">
        <f t="shared" si="48"/>
        <v>0</v>
      </c>
      <c r="K157" s="155"/>
      <c r="L157" s="144"/>
      <c r="M157" s="123">
        <f t="shared" si="46"/>
        <v>0</v>
      </c>
      <c r="N157" s="155"/>
      <c r="O157" s="144"/>
      <c r="P157" s="123">
        <f t="shared" si="47"/>
        <v>0</v>
      </c>
      <c r="Q157" s="124">
        <f t="shared" si="49"/>
        <v>0</v>
      </c>
    </row>
    <row r="158" spans="1:17" ht="14.4" thickBot="1" x14ac:dyDescent="0.35">
      <c r="D158" s="147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1:17" x14ac:dyDescent="0.3">
      <c r="A159" s="306" t="s">
        <v>136</v>
      </c>
      <c r="B159" s="307"/>
      <c r="C159" s="315" t="s">
        <v>137</v>
      </c>
      <c r="D159" s="295"/>
      <c r="E159" s="115">
        <f t="shared" ref="E159:I160" si="50">E161+E163+E165+E167+E169+E171+E173++E175+E177+E179+E181+E183+E185+E187</f>
        <v>0</v>
      </c>
      <c r="F159" s="116">
        <f t="shared" si="50"/>
        <v>881</v>
      </c>
      <c r="G159" s="116">
        <f t="shared" si="50"/>
        <v>103360</v>
      </c>
      <c r="H159" s="116">
        <f t="shared" si="50"/>
        <v>0</v>
      </c>
      <c r="I159" s="116">
        <f t="shared" si="50"/>
        <v>0</v>
      </c>
      <c r="J159" s="118">
        <f t="shared" ref="J159:J188" si="51">SUM(E159:I159)</f>
        <v>104241</v>
      </c>
      <c r="K159" s="151">
        <f>K161+K163+K165+K167+K169+K171+K173++K175+K177+K179+K181+K183+K185+K187</f>
        <v>3000</v>
      </c>
      <c r="L159" s="116">
        <f>L161+L163+L165+L167+L169+L171+L173++L175+L177+L179+L181+L183+L185+L187</f>
        <v>0</v>
      </c>
      <c r="M159" s="118">
        <f t="shared" ref="M159:M188" si="52">SUM(K159:L159)</f>
        <v>3000</v>
      </c>
      <c r="N159" s="151">
        <f>N161+N163+N165+N167+N169+N171+N173++N175+N177+N179+N181+N183+N185+N187</f>
        <v>0</v>
      </c>
      <c r="O159" s="116">
        <f>O161+O163+O165+O167+O169+O171+O173++O175+O177+O179+O181+O183+O185+O187</f>
        <v>0</v>
      </c>
      <c r="P159" s="118">
        <f>SUM(N159:O159)</f>
        <v>0</v>
      </c>
      <c r="Q159" s="119">
        <f t="shared" ref="Q159:Q188" si="53">P159+M159+J159</f>
        <v>107241</v>
      </c>
    </row>
    <row r="160" spans="1:17" x14ac:dyDescent="0.3">
      <c r="A160" s="320"/>
      <c r="B160" s="321"/>
      <c r="C160" s="319"/>
      <c r="D160" s="311"/>
      <c r="E160" s="130">
        <f t="shared" si="50"/>
        <v>0</v>
      </c>
      <c r="F160" s="131">
        <f t="shared" si="50"/>
        <v>783.82</v>
      </c>
      <c r="G160" s="131">
        <f t="shared" si="50"/>
        <v>47648.959999999999</v>
      </c>
      <c r="H160" s="131">
        <f t="shared" si="50"/>
        <v>0</v>
      </c>
      <c r="I160" s="131">
        <f t="shared" si="50"/>
        <v>0</v>
      </c>
      <c r="J160" s="133">
        <f t="shared" si="51"/>
        <v>48432.78</v>
      </c>
      <c r="K160" s="157">
        <f>K162+K164+K166+K168+K170+K172+K174++K176+K178+K180+K182+K184+K186+K188</f>
        <v>2174.4</v>
      </c>
      <c r="L160" s="131">
        <f>L162+L164+L166+L168+L170+L172+L174++L176+L178+L180+L182+L184+L186+L188</f>
        <v>0</v>
      </c>
      <c r="M160" s="133">
        <f t="shared" si="52"/>
        <v>2174.4</v>
      </c>
      <c r="N160" s="157">
        <f>N162+N164+N166+N168+N170+N172+N174++N176+N178+N180+N182+N184+N186+N188</f>
        <v>0</v>
      </c>
      <c r="O160" s="131">
        <f>O162+O164+O166+O168+O170+O172+O174++O176+O178+O180+O182+O184+O186+O188</f>
        <v>0</v>
      </c>
      <c r="P160" s="133">
        <f t="shared" ref="P160:P174" si="54">SUM(N160:O160)</f>
        <v>0</v>
      </c>
      <c r="Q160" s="134">
        <f t="shared" si="53"/>
        <v>50607.18</v>
      </c>
    </row>
    <row r="161" spans="1:17" x14ac:dyDescent="0.3">
      <c r="A161" s="303" t="s">
        <v>138</v>
      </c>
      <c r="B161" s="304"/>
      <c r="C161" s="305" t="s">
        <v>258</v>
      </c>
      <c r="D161" s="148" t="s">
        <v>21</v>
      </c>
      <c r="E161" s="125">
        <v>0</v>
      </c>
      <c r="F161" s="126">
        <v>881</v>
      </c>
      <c r="G161" s="126">
        <v>0</v>
      </c>
      <c r="H161" s="126">
        <v>0</v>
      </c>
      <c r="I161" s="126">
        <v>0</v>
      </c>
      <c r="J161" s="128">
        <f t="shared" si="51"/>
        <v>881</v>
      </c>
      <c r="K161" s="125"/>
      <c r="L161" s="126">
        <v>0</v>
      </c>
      <c r="M161" s="128">
        <f>SUM(K161:L161)</f>
        <v>0</v>
      </c>
      <c r="N161" s="153">
        <v>0</v>
      </c>
      <c r="O161" s="126">
        <v>0</v>
      </c>
      <c r="P161" s="128">
        <f t="shared" si="54"/>
        <v>0</v>
      </c>
      <c r="Q161" s="129">
        <f t="shared" si="53"/>
        <v>881</v>
      </c>
    </row>
    <row r="162" spans="1:17" x14ac:dyDescent="0.3">
      <c r="A162" s="297"/>
      <c r="B162" s="299"/>
      <c r="C162" s="301"/>
      <c r="D162" s="135"/>
      <c r="E162" s="141"/>
      <c r="F162" s="142">
        <v>783.82</v>
      </c>
      <c r="G162" s="142"/>
      <c r="H162" s="142"/>
      <c r="I162" s="142"/>
      <c r="J162" s="133">
        <f t="shared" si="51"/>
        <v>783.82</v>
      </c>
      <c r="K162" s="141"/>
      <c r="L162" s="142"/>
      <c r="M162" s="133">
        <f t="shared" si="52"/>
        <v>0</v>
      </c>
      <c r="N162" s="154"/>
      <c r="O162" s="142"/>
      <c r="P162" s="133">
        <f t="shared" si="54"/>
        <v>0</v>
      </c>
      <c r="Q162" s="134">
        <f t="shared" si="53"/>
        <v>783.82</v>
      </c>
    </row>
    <row r="163" spans="1:17" x14ac:dyDescent="0.3">
      <c r="A163" s="297" t="s">
        <v>138</v>
      </c>
      <c r="B163" s="299"/>
      <c r="C163" s="301" t="s">
        <v>259</v>
      </c>
      <c r="D163" s="135" t="s">
        <v>23</v>
      </c>
      <c r="E163" s="136">
        <v>0</v>
      </c>
      <c r="F163" s="137">
        <v>0</v>
      </c>
      <c r="G163" s="137">
        <v>46100</v>
      </c>
      <c r="H163" s="137">
        <v>0</v>
      </c>
      <c r="I163" s="137">
        <v>0</v>
      </c>
      <c r="J163" s="128">
        <f t="shared" si="51"/>
        <v>46100</v>
      </c>
      <c r="K163" s="143">
        <v>0</v>
      </c>
      <c r="L163" s="137">
        <v>0</v>
      </c>
      <c r="M163" s="139">
        <f>SUM(K163:L163)</f>
        <v>0</v>
      </c>
      <c r="N163" s="143">
        <v>0</v>
      </c>
      <c r="O163" s="137">
        <v>0</v>
      </c>
      <c r="P163" s="139">
        <f t="shared" si="54"/>
        <v>0</v>
      </c>
      <c r="Q163" s="140">
        <f t="shared" si="53"/>
        <v>46100</v>
      </c>
    </row>
    <row r="164" spans="1:17" x14ac:dyDescent="0.3">
      <c r="A164" s="297"/>
      <c r="B164" s="299"/>
      <c r="C164" s="301"/>
      <c r="D164" s="135"/>
      <c r="E164" s="141"/>
      <c r="F164" s="142"/>
      <c r="G164" s="142">
        <v>22624.53</v>
      </c>
      <c r="H164" s="142"/>
      <c r="I164" s="142"/>
      <c r="J164" s="133">
        <f t="shared" si="51"/>
        <v>22624.53</v>
      </c>
      <c r="K164" s="154"/>
      <c r="L164" s="142"/>
      <c r="M164" s="133">
        <f t="shared" si="52"/>
        <v>0</v>
      </c>
      <c r="N164" s="154"/>
      <c r="O164" s="142"/>
      <c r="P164" s="133">
        <f t="shared" si="54"/>
        <v>0</v>
      </c>
      <c r="Q164" s="134">
        <f t="shared" si="53"/>
        <v>22624.53</v>
      </c>
    </row>
    <row r="165" spans="1:17" x14ac:dyDescent="0.3">
      <c r="A165" s="297" t="s">
        <v>138</v>
      </c>
      <c r="B165" s="299"/>
      <c r="C165" s="301" t="s">
        <v>260</v>
      </c>
      <c r="D165" s="311"/>
      <c r="E165" s="136">
        <v>0</v>
      </c>
      <c r="F165" s="137">
        <v>0</v>
      </c>
      <c r="G165" s="137">
        <v>6000</v>
      </c>
      <c r="H165" s="137">
        <v>0</v>
      </c>
      <c r="I165" s="137">
        <v>0</v>
      </c>
      <c r="J165" s="128">
        <f t="shared" si="51"/>
        <v>6000</v>
      </c>
      <c r="K165" s="143">
        <v>0</v>
      </c>
      <c r="L165" s="137">
        <v>0</v>
      </c>
      <c r="M165" s="139">
        <f>SUM(K165:L165)</f>
        <v>0</v>
      </c>
      <c r="N165" s="143">
        <v>0</v>
      </c>
      <c r="O165" s="137">
        <v>0</v>
      </c>
      <c r="P165" s="139">
        <f t="shared" si="54"/>
        <v>0</v>
      </c>
      <c r="Q165" s="140">
        <f t="shared" si="53"/>
        <v>6000</v>
      </c>
    </row>
    <row r="166" spans="1:17" x14ac:dyDescent="0.3">
      <c r="A166" s="297"/>
      <c r="B166" s="299"/>
      <c r="C166" s="301"/>
      <c r="D166" s="311"/>
      <c r="E166" s="141"/>
      <c r="F166" s="142"/>
      <c r="G166" s="142">
        <v>3233.51</v>
      </c>
      <c r="H166" s="142"/>
      <c r="I166" s="142"/>
      <c r="J166" s="133">
        <f t="shared" si="51"/>
        <v>3233.51</v>
      </c>
      <c r="K166" s="154"/>
      <c r="L166" s="142"/>
      <c r="M166" s="133">
        <f t="shared" si="52"/>
        <v>0</v>
      </c>
      <c r="N166" s="154"/>
      <c r="O166" s="142"/>
      <c r="P166" s="133">
        <f t="shared" si="54"/>
        <v>0</v>
      </c>
      <c r="Q166" s="134">
        <f t="shared" si="53"/>
        <v>3233.51</v>
      </c>
    </row>
    <row r="167" spans="1:17" x14ac:dyDescent="0.3">
      <c r="A167" s="297" t="s">
        <v>138</v>
      </c>
      <c r="B167" s="299"/>
      <c r="C167" s="301" t="s">
        <v>264</v>
      </c>
      <c r="D167" s="311"/>
      <c r="E167" s="136">
        <v>0</v>
      </c>
      <c r="F167" s="137">
        <v>0</v>
      </c>
      <c r="G167" s="137">
        <v>3000</v>
      </c>
      <c r="H167" s="137">
        <v>0</v>
      </c>
      <c r="I167" s="137">
        <v>0</v>
      </c>
      <c r="J167" s="128">
        <f t="shared" si="51"/>
        <v>3000</v>
      </c>
      <c r="K167" s="143">
        <v>0</v>
      </c>
      <c r="L167" s="137">
        <v>0</v>
      </c>
      <c r="M167" s="139">
        <f>SUM(K167:L167)</f>
        <v>0</v>
      </c>
      <c r="N167" s="143">
        <v>0</v>
      </c>
      <c r="O167" s="137">
        <v>0</v>
      </c>
      <c r="P167" s="139">
        <f>SUM(N167:O167)</f>
        <v>0</v>
      </c>
      <c r="Q167" s="140">
        <f t="shared" si="53"/>
        <v>3000</v>
      </c>
    </row>
    <row r="168" spans="1:17" x14ac:dyDescent="0.3">
      <c r="A168" s="297"/>
      <c r="B168" s="299"/>
      <c r="C168" s="301"/>
      <c r="D168" s="311"/>
      <c r="E168" s="141"/>
      <c r="F168" s="142"/>
      <c r="G168" s="142">
        <v>455.59</v>
      </c>
      <c r="H168" s="142"/>
      <c r="I168" s="142"/>
      <c r="J168" s="133">
        <f t="shared" si="51"/>
        <v>455.59</v>
      </c>
      <c r="K168" s="154"/>
      <c r="L168" s="142"/>
      <c r="M168" s="133">
        <f>SUM(K168:L168)</f>
        <v>0</v>
      </c>
      <c r="N168" s="154"/>
      <c r="O168" s="142"/>
      <c r="P168" s="133">
        <f>SUM(N168:O168)</f>
        <v>0</v>
      </c>
      <c r="Q168" s="134">
        <f t="shared" si="53"/>
        <v>455.59</v>
      </c>
    </row>
    <row r="169" spans="1:17" x14ac:dyDescent="0.3">
      <c r="A169" s="297" t="s">
        <v>138</v>
      </c>
      <c r="B169" s="299"/>
      <c r="C169" s="301" t="s">
        <v>302</v>
      </c>
      <c r="D169" s="311"/>
      <c r="E169" s="136">
        <v>0</v>
      </c>
      <c r="F169" s="137">
        <v>0</v>
      </c>
      <c r="G169" s="137">
        <v>2500</v>
      </c>
      <c r="H169" s="137">
        <v>0</v>
      </c>
      <c r="I169" s="137">
        <v>0</v>
      </c>
      <c r="J169" s="128">
        <f t="shared" si="51"/>
        <v>2500</v>
      </c>
      <c r="K169" s="143"/>
      <c r="L169" s="137">
        <v>0</v>
      </c>
      <c r="M169" s="139">
        <f>SUM(K169:L169)</f>
        <v>0</v>
      </c>
      <c r="N169" s="143">
        <v>0</v>
      </c>
      <c r="O169" s="137">
        <v>0</v>
      </c>
      <c r="P169" s="139">
        <f>SUM(N169:O169)</f>
        <v>0</v>
      </c>
      <c r="Q169" s="140">
        <f t="shared" si="53"/>
        <v>2500</v>
      </c>
    </row>
    <row r="170" spans="1:17" x14ac:dyDescent="0.3">
      <c r="A170" s="297"/>
      <c r="B170" s="299"/>
      <c r="C170" s="301"/>
      <c r="D170" s="311"/>
      <c r="E170" s="141"/>
      <c r="F170" s="142"/>
      <c r="G170" s="142">
        <v>250</v>
      </c>
      <c r="H170" s="142"/>
      <c r="I170" s="142"/>
      <c r="J170" s="133">
        <f t="shared" si="51"/>
        <v>250</v>
      </c>
      <c r="K170" s="154"/>
      <c r="L170" s="142"/>
      <c r="M170" s="133">
        <f>SUM(K170:L170)</f>
        <v>0</v>
      </c>
      <c r="N170" s="154"/>
      <c r="O170" s="142"/>
      <c r="P170" s="133">
        <f>SUM(N170:O170)</f>
        <v>0</v>
      </c>
      <c r="Q170" s="134">
        <f t="shared" si="53"/>
        <v>250</v>
      </c>
    </row>
    <row r="171" spans="1:17" x14ac:dyDescent="0.3">
      <c r="A171" s="297" t="s">
        <v>138</v>
      </c>
      <c r="B171" s="299"/>
      <c r="C171" s="301" t="s">
        <v>303</v>
      </c>
      <c r="D171" s="311"/>
      <c r="E171" s="136">
        <v>0</v>
      </c>
      <c r="F171" s="137">
        <v>0</v>
      </c>
      <c r="G171" s="137">
        <v>33870</v>
      </c>
      <c r="H171" s="137">
        <v>0</v>
      </c>
      <c r="I171" s="137">
        <v>0</v>
      </c>
      <c r="J171" s="128">
        <f t="shared" si="51"/>
        <v>33870</v>
      </c>
      <c r="K171" s="143">
        <v>3000</v>
      </c>
      <c r="L171" s="137">
        <v>0</v>
      </c>
      <c r="M171" s="139">
        <f>SUM(K171:L171)</f>
        <v>3000</v>
      </c>
      <c r="N171" s="143">
        <v>0</v>
      </c>
      <c r="O171" s="137">
        <v>0</v>
      </c>
      <c r="P171" s="139">
        <f t="shared" si="54"/>
        <v>0</v>
      </c>
      <c r="Q171" s="140">
        <f t="shared" si="53"/>
        <v>36870</v>
      </c>
    </row>
    <row r="172" spans="1:17" x14ac:dyDescent="0.3">
      <c r="A172" s="297"/>
      <c r="B172" s="299"/>
      <c r="C172" s="301"/>
      <c r="D172" s="311"/>
      <c r="E172" s="141"/>
      <c r="F172" s="142"/>
      <c r="G172" s="142">
        <v>16503.46</v>
      </c>
      <c r="H172" s="142"/>
      <c r="I172" s="142"/>
      <c r="J172" s="133">
        <f t="shared" si="51"/>
        <v>16503.46</v>
      </c>
      <c r="K172" s="154">
        <v>2174.4</v>
      </c>
      <c r="L172" s="142"/>
      <c r="M172" s="133">
        <f t="shared" si="52"/>
        <v>2174.4</v>
      </c>
      <c r="N172" s="154"/>
      <c r="O172" s="142"/>
      <c r="P172" s="133">
        <f t="shared" si="54"/>
        <v>0</v>
      </c>
      <c r="Q172" s="134">
        <f t="shared" si="53"/>
        <v>18677.86</v>
      </c>
    </row>
    <row r="173" spans="1:17" x14ac:dyDescent="0.3">
      <c r="A173" s="297" t="s">
        <v>138</v>
      </c>
      <c r="B173" s="299"/>
      <c r="C173" s="301" t="s">
        <v>262</v>
      </c>
      <c r="D173" s="311"/>
      <c r="E173" s="136">
        <v>0</v>
      </c>
      <c r="F173" s="137">
        <v>0</v>
      </c>
      <c r="G173" s="137">
        <v>3240</v>
      </c>
      <c r="H173" s="137">
        <v>0</v>
      </c>
      <c r="I173" s="137">
        <v>0</v>
      </c>
      <c r="J173" s="128">
        <f t="shared" si="51"/>
        <v>3240</v>
      </c>
      <c r="K173" s="143">
        <v>0</v>
      </c>
      <c r="L173" s="137">
        <v>0</v>
      </c>
      <c r="M173" s="139">
        <f>SUM(K173:L173)</f>
        <v>0</v>
      </c>
      <c r="N173" s="143">
        <v>0</v>
      </c>
      <c r="O173" s="137">
        <v>0</v>
      </c>
      <c r="P173" s="139">
        <f t="shared" si="54"/>
        <v>0</v>
      </c>
      <c r="Q173" s="140">
        <f t="shared" si="53"/>
        <v>3240</v>
      </c>
    </row>
    <row r="174" spans="1:17" x14ac:dyDescent="0.3">
      <c r="A174" s="297"/>
      <c r="B174" s="299"/>
      <c r="C174" s="301"/>
      <c r="D174" s="311"/>
      <c r="E174" s="141"/>
      <c r="F174" s="142"/>
      <c r="G174" s="142">
        <v>2327.65</v>
      </c>
      <c r="H174" s="142"/>
      <c r="I174" s="142"/>
      <c r="J174" s="133">
        <f t="shared" si="51"/>
        <v>2327.65</v>
      </c>
      <c r="K174" s="154"/>
      <c r="L174" s="142"/>
      <c r="M174" s="133">
        <f t="shared" si="52"/>
        <v>0</v>
      </c>
      <c r="N174" s="154"/>
      <c r="O174" s="142"/>
      <c r="P174" s="133">
        <f t="shared" si="54"/>
        <v>0</v>
      </c>
      <c r="Q174" s="134">
        <f t="shared" si="53"/>
        <v>2327.65</v>
      </c>
    </row>
    <row r="175" spans="1:17" x14ac:dyDescent="0.3">
      <c r="A175" s="297" t="s">
        <v>138</v>
      </c>
      <c r="B175" s="299"/>
      <c r="C175" s="301" t="s">
        <v>216</v>
      </c>
      <c r="D175" s="311"/>
      <c r="E175" s="136">
        <v>0</v>
      </c>
      <c r="F175" s="137">
        <v>0</v>
      </c>
      <c r="G175" s="137">
        <v>150</v>
      </c>
      <c r="H175" s="137">
        <v>0</v>
      </c>
      <c r="I175" s="137">
        <v>0</v>
      </c>
      <c r="J175" s="128">
        <f>SUM(E175:I175)</f>
        <v>150</v>
      </c>
      <c r="K175" s="143">
        <v>0</v>
      </c>
      <c r="L175" s="137">
        <v>0</v>
      </c>
      <c r="M175" s="139">
        <f>SUM(K175:L175)</f>
        <v>0</v>
      </c>
      <c r="N175" s="143">
        <v>0</v>
      </c>
      <c r="O175" s="137">
        <v>0</v>
      </c>
      <c r="P175" s="139">
        <f t="shared" ref="P175:P188" si="55">SUM(N175:O175)</f>
        <v>0</v>
      </c>
      <c r="Q175" s="140">
        <f t="shared" si="53"/>
        <v>150</v>
      </c>
    </row>
    <row r="176" spans="1:17" x14ac:dyDescent="0.3">
      <c r="A176" s="297"/>
      <c r="B176" s="299"/>
      <c r="C176" s="301"/>
      <c r="D176" s="311"/>
      <c r="E176" s="141"/>
      <c r="F176" s="142"/>
      <c r="G176" s="142">
        <v>133.16</v>
      </c>
      <c r="H176" s="142"/>
      <c r="I176" s="142"/>
      <c r="J176" s="133">
        <f t="shared" si="51"/>
        <v>133.16</v>
      </c>
      <c r="K176" s="154"/>
      <c r="L176" s="142"/>
      <c r="M176" s="133">
        <f t="shared" si="52"/>
        <v>0</v>
      </c>
      <c r="N176" s="154"/>
      <c r="O176" s="142"/>
      <c r="P176" s="133">
        <f t="shared" si="55"/>
        <v>0</v>
      </c>
      <c r="Q176" s="134">
        <f t="shared" si="53"/>
        <v>133.16</v>
      </c>
    </row>
    <row r="177" spans="1:17" x14ac:dyDescent="0.3">
      <c r="A177" s="297" t="s">
        <v>261</v>
      </c>
      <c r="B177" s="299"/>
      <c r="C177" s="301" t="s">
        <v>139</v>
      </c>
      <c r="D177" s="311"/>
      <c r="E177" s="136">
        <v>0</v>
      </c>
      <c r="F177" s="137">
        <v>0</v>
      </c>
      <c r="G177" s="137">
        <v>1200</v>
      </c>
      <c r="H177" s="137">
        <v>0</v>
      </c>
      <c r="I177" s="137">
        <v>0</v>
      </c>
      <c r="J177" s="128">
        <f t="shared" ref="J177:J187" si="56">SUM(E177:I177)</f>
        <v>1200</v>
      </c>
      <c r="K177" s="143">
        <v>0</v>
      </c>
      <c r="L177" s="137">
        <v>0</v>
      </c>
      <c r="M177" s="139">
        <f>SUM(K177:L177)</f>
        <v>0</v>
      </c>
      <c r="N177" s="143">
        <v>0</v>
      </c>
      <c r="O177" s="137">
        <v>0</v>
      </c>
      <c r="P177" s="139">
        <f t="shared" si="55"/>
        <v>0</v>
      </c>
      <c r="Q177" s="140">
        <f t="shared" si="53"/>
        <v>1200</v>
      </c>
    </row>
    <row r="178" spans="1:17" x14ac:dyDescent="0.3">
      <c r="A178" s="297"/>
      <c r="B178" s="299"/>
      <c r="C178" s="301"/>
      <c r="D178" s="311"/>
      <c r="E178" s="141"/>
      <c r="F178" s="142"/>
      <c r="G178" s="142">
        <v>800</v>
      </c>
      <c r="H178" s="142"/>
      <c r="I178" s="142"/>
      <c r="J178" s="133">
        <f t="shared" si="51"/>
        <v>800</v>
      </c>
      <c r="K178" s="154"/>
      <c r="L178" s="142"/>
      <c r="M178" s="133">
        <f t="shared" si="52"/>
        <v>0</v>
      </c>
      <c r="N178" s="154"/>
      <c r="O178" s="142"/>
      <c r="P178" s="133">
        <f t="shared" si="55"/>
        <v>0</v>
      </c>
      <c r="Q178" s="134">
        <f t="shared" si="53"/>
        <v>800</v>
      </c>
    </row>
    <row r="179" spans="1:17" x14ac:dyDescent="0.3">
      <c r="A179" s="297" t="s">
        <v>138</v>
      </c>
      <c r="B179" s="299"/>
      <c r="C179" s="301" t="s">
        <v>263</v>
      </c>
      <c r="D179" s="311"/>
      <c r="E179" s="136">
        <v>0</v>
      </c>
      <c r="F179" s="137">
        <v>0</v>
      </c>
      <c r="G179" s="137">
        <v>1500</v>
      </c>
      <c r="H179" s="137">
        <v>0</v>
      </c>
      <c r="I179" s="137">
        <v>0</v>
      </c>
      <c r="J179" s="128">
        <f t="shared" si="56"/>
        <v>1500</v>
      </c>
      <c r="K179" s="143">
        <v>0</v>
      </c>
      <c r="L179" s="137">
        <v>0</v>
      </c>
      <c r="M179" s="139">
        <f t="shared" si="52"/>
        <v>0</v>
      </c>
      <c r="N179" s="143">
        <v>0</v>
      </c>
      <c r="O179" s="137">
        <v>0</v>
      </c>
      <c r="P179" s="139">
        <f t="shared" si="55"/>
        <v>0</v>
      </c>
      <c r="Q179" s="140">
        <f t="shared" si="53"/>
        <v>1500</v>
      </c>
    </row>
    <row r="180" spans="1:17" x14ac:dyDescent="0.3">
      <c r="A180" s="297"/>
      <c r="B180" s="299"/>
      <c r="C180" s="301"/>
      <c r="D180" s="311"/>
      <c r="E180" s="141"/>
      <c r="F180" s="142"/>
      <c r="G180" s="142">
        <v>1000</v>
      </c>
      <c r="H180" s="142"/>
      <c r="I180" s="142"/>
      <c r="J180" s="133">
        <f t="shared" si="51"/>
        <v>1000</v>
      </c>
      <c r="K180" s="154"/>
      <c r="L180" s="142"/>
      <c r="M180" s="133">
        <f t="shared" si="52"/>
        <v>0</v>
      </c>
      <c r="N180" s="154"/>
      <c r="O180" s="142"/>
      <c r="P180" s="133">
        <f t="shared" si="55"/>
        <v>0</v>
      </c>
      <c r="Q180" s="134">
        <f t="shared" si="53"/>
        <v>1000</v>
      </c>
    </row>
    <row r="181" spans="1:17" x14ac:dyDescent="0.3">
      <c r="A181" s="297" t="s">
        <v>261</v>
      </c>
      <c r="B181" s="299"/>
      <c r="C181" s="301" t="s">
        <v>229</v>
      </c>
      <c r="D181" s="311"/>
      <c r="E181" s="136">
        <v>0</v>
      </c>
      <c r="F181" s="137">
        <v>0</v>
      </c>
      <c r="G181" s="137">
        <v>600</v>
      </c>
      <c r="H181" s="137">
        <v>0</v>
      </c>
      <c r="I181" s="137">
        <v>0</v>
      </c>
      <c r="J181" s="128">
        <f t="shared" si="56"/>
        <v>600</v>
      </c>
      <c r="K181" s="143">
        <v>0</v>
      </c>
      <c r="L181" s="137">
        <v>0</v>
      </c>
      <c r="M181" s="139">
        <f t="shared" si="52"/>
        <v>0</v>
      </c>
      <c r="N181" s="143">
        <v>0</v>
      </c>
      <c r="O181" s="137">
        <v>0</v>
      </c>
      <c r="P181" s="139">
        <f t="shared" si="55"/>
        <v>0</v>
      </c>
      <c r="Q181" s="140">
        <f t="shared" si="53"/>
        <v>600</v>
      </c>
    </row>
    <row r="182" spans="1:17" x14ac:dyDescent="0.3">
      <c r="A182" s="297"/>
      <c r="B182" s="299"/>
      <c r="C182" s="301"/>
      <c r="D182" s="311"/>
      <c r="E182" s="141"/>
      <c r="F182" s="142"/>
      <c r="G182" s="142">
        <v>2.4</v>
      </c>
      <c r="H182" s="142"/>
      <c r="I182" s="142"/>
      <c r="J182" s="133">
        <f t="shared" si="51"/>
        <v>2.4</v>
      </c>
      <c r="K182" s="154"/>
      <c r="L182" s="142"/>
      <c r="M182" s="133">
        <f t="shared" si="52"/>
        <v>0</v>
      </c>
      <c r="N182" s="154"/>
      <c r="O182" s="142"/>
      <c r="P182" s="133">
        <f t="shared" si="55"/>
        <v>0</v>
      </c>
      <c r="Q182" s="134">
        <f t="shared" si="53"/>
        <v>2.4</v>
      </c>
    </row>
    <row r="183" spans="1:17" x14ac:dyDescent="0.3">
      <c r="A183" s="297" t="s">
        <v>292</v>
      </c>
      <c r="B183" s="299"/>
      <c r="C183" s="301" t="s">
        <v>293</v>
      </c>
      <c r="D183" s="311"/>
      <c r="E183" s="136">
        <v>0</v>
      </c>
      <c r="F183" s="137">
        <v>0</v>
      </c>
      <c r="G183" s="137">
        <v>5200</v>
      </c>
      <c r="H183" s="137">
        <v>0</v>
      </c>
      <c r="I183" s="137">
        <v>0</v>
      </c>
      <c r="J183" s="128">
        <f t="shared" si="56"/>
        <v>5200</v>
      </c>
      <c r="K183" s="143">
        <v>0</v>
      </c>
      <c r="L183" s="137">
        <v>0</v>
      </c>
      <c r="M183" s="139">
        <f>SUM(K183:L183)</f>
        <v>0</v>
      </c>
      <c r="N183" s="143">
        <v>0</v>
      </c>
      <c r="O183" s="137">
        <v>0</v>
      </c>
      <c r="P183" s="139">
        <f t="shared" si="55"/>
        <v>0</v>
      </c>
      <c r="Q183" s="140">
        <f t="shared" si="53"/>
        <v>5200</v>
      </c>
    </row>
    <row r="184" spans="1:17" x14ac:dyDescent="0.3">
      <c r="A184" s="297"/>
      <c r="B184" s="299"/>
      <c r="C184" s="301"/>
      <c r="D184" s="311"/>
      <c r="E184" s="141"/>
      <c r="F184" s="142"/>
      <c r="G184" s="142">
        <v>252.07</v>
      </c>
      <c r="H184" s="142"/>
      <c r="I184" s="142"/>
      <c r="J184" s="133">
        <f t="shared" si="51"/>
        <v>252.07</v>
      </c>
      <c r="K184" s="154"/>
      <c r="L184" s="142"/>
      <c r="M184" s="133">
        <f t="shared" si="52"/>
        <v>0</v>
      </c>
      <c r="N184" s="154"/>
      <c r="O184" s="142"/>
      <c r="P184" s="133">
        <f t="shared" si="55"/>
        <v>0</v>
      </c>
      <c r="Q184" s="134">
        <f t="shared" si="53"/>
        <v>252.07</v>
      </c>
    </row>
    <row r="185" spans="1:17" hidden="1" x14ac:dyDescent="0.3">
      <c r="A185" s="297"/>
      <c r="B185" s="299"/>
      <c r="C185" s="301"/>
      <c r="D185" s="311"/>
      <c r="E185" s="136">
        <v>0</v>
      </c>
      <c r="F185" s="137">
        <v>0</v>
      </c>
      <c r="G185" s="137">
        <v>0</v>
      </c>
      <c r="H185" s="137">
        <v>0</v>
      </c>
      <c r="I185" s="137">
        <v>0</v>
      </c>
      <c r="J185" s="128">
        <f t="shared" si="56"/>
        <v>0</v>
      </c>
      <c r="K185" s="143">
        <v>0</v>
      </c>
      <c r="L185" s="137">
        <v>0</v>
      </c>
      <c r="M185" s="139">
        <f t="shared" si="52"/>
        <v>0</v>
      </c>
      <c r="N185" s="143">
        <v>0</v>
      </c>
      <c r="O185" s="137">
        <v>0</v>
      </c>
      <c r="P185" s="139">
        <f t="shared" si="55"/>
        <v>0</v>
      </c>
      <c r="Q185" s="140">
        <f t="shared" si="53"/>
        <v>0</v>
      </c>
    </row>
    <row r="186" spans="1:17" hidden="1" x14ac:dyDescent="0.3">
      <c r="A186" s="297"/>
      <c r="B186" s="299"/>
      <c r="C186" s="301"/>
      <c r="D186" s="311"/>
      <c r="E186" s="141"/>
      <c r="F186" s="142"/>
      <c r="G186" s="142"/>
      <c r="H186" s="142"/>
      <c r="I186" s="142"/>
      <c r="J186" s="133">
        <f t="shared" si="51"/>
        <v>0</v>
      </c>
      <c r="K186" s="154"/>
      <c r="L186" s="142"/>
      <c r="M186" s="133">
        <f t="shared" si="52"/>
        <v>0</v>
      </c>
      <c r="N186" s="154"/>
      <c r="O186" s="142"/>
      <c r="P186" s="133">
        <f t="shared" si="55"/>
        <v>0</v>
      </c>
      <c r="Q186" s="134">
        <f t="shared" si="53"/>
        <v>0</v>
      </c>
    </row>
    <row r="187" spans="1:17" x14ac:dyDescent="0.3">
      <c r="A187" s="297" t="s">
        <v>314</v>
      </c>
      <c r="B187" s="299"/>
      <c r="C187" s="301" t="s">
        <v>315</v>
      </c>
      <c r="D187" s="311"/>
      <c r="E187" s="136">
        <v>0</v>
      </c>
      <c r="F187" s="137">
        <v>0</v>
      </c>
      <c r="G187" s="137">
        <v>0</v>
      </c>
      <c r="H187" s="137">
        <v>0</v>
      </c>
      <c r="I187" s="137">
        <v>0</v>
      </c>
      <c r="J187" s="128">
        <f t="shared" si="56"/>
        <v>0</v>
      </c>
      <c r="K187" s="143">
        <v>0</v>
      </c>
      <c r="L187" s="137">
        <v>0</v>
      </c>
      <c r="M187" s="139">
        <f t="shared" si="52"/>
        <v>0</v>
      </c>
      <c r="N187" s="143">
        <v>0</v>
      </c>
      <c r="O187" s="137">
        <v>0</v>
      </c>
      <c r="P187" s="139">
        <f t="shared" si="55"/>
        <v>0</v>
      </c>
      <c r="Q187" s="140">
        <f t="shared" si="53"/>
        <v>0</v>
      </c>
    </row>
    <row r="188" spans="1:17" ht="14.4" thickBot="1" x14ac:dyDescent="0.35">
      <c r="A188" s="298"/>
      <c r="B188" s="300"/>
      <c r="C188" s="302"/>
      <c r="D188" s="296"/>
      <c r="E188" s="150"/>
      <c r="F188" s="144"/>
      <c r="G188" s="144">
        <v>66.59</v>
      </c>
      <c r="H188" s="144"/>
      <c r="I188" s="144"/>
      <c r="J188" s="123">
        <f t="shared" si="51"/>
        <v>66.59</v>
      </c>
      <c r="K188" s="155"/>
      <c r="L188" s="144"/>
      <c r="M188" s="123">
        <f t="shared" si="52"/>
        <v>0</v>
      </c>
      <c r="N188" s="155"/>
      <c r="O188" s="144"/>
      <c r="P188" s="123">
        <f t="shared" si="55"/>
        <v>0</v>
      </c>
      <c r="Q188" s="124">
        <f t="shared" si="53"/>
        <v>66.59</v>
      </c>
    </row>
    <row r="189" spans="1:17" s="165" customFormat="1" ht="14.4" thickBot="1" x14ac:dyDescent="0.35">
      <c r="A189" s="161"/>
      <c r="B189" s="161"/>
      <c r="C189" s="162"/>
      <c r="D189" s="161"/>
      <c r="E189" s="163"/>
      <c r="F189" s="163"/>
      <c r="G189" s="163"/>
      <c r="H189" s="163"/>
      <c r="I189" s="163"/>
      <c r="J189" s="164"/>
      <c r="K189" s="163"/>
      <c r="L189" s="163"/>
      <c r="M189" s="164"/>
      <c r="N189" s="163"/>
      <c r="O189" s="163"/>
      <c r="P189" s="164"/>
      <c r="Q189" s="164"/>
    </row>
    <row r="190" spans="1:17" x14ac:dyDescent="0.3">
      <c r="A190" s="306" t="s">
        <v>140</v>
      </c>
      <c r="B190" s="307"/>
      <c r="C190" s="315" t="s">
        <v>141</v>
      </c>
      <c r="D190" s="295"/>
      <c r="E190" s="115">
        <f t="shared" ref="E190:I191" si="57">E192+E194+E196+E198++E212+E214+E216+E226+E228</f>
        <v>89216</v>
      </c>
      <c r="F190" s="116">
        <f t="shared" si="57"/>
        <v>30619</v>
      </c>
      <c r="G190" s="116">
        <f t="shared" si="57"/>
        <v>255244</v>
      </c>
      <c r="H190" s="116">
        <f t="shared" si="57"/>
        <v>7571</v>
      </c>
      <c r="I190" s="116">
        <f t="shared" si="57"/>
        <v>0</v>
      </c>
      <c r="J190" s="118">
        <f>SUM(E190:I190)</f>
        <v>382650</v>
      </c>
      <c r="K190" s="151">
        <f>K192+K194+K196+K198++K212+K214+K216+K226+K228</f>
        <v>423424</v>
      </c>
      <c r="L190" s="116">
        <f>L192+L194+L196+L198++L212+L214+L216+L226+L228</f>
        <v>0</v>
      </c>
      <c r="M190" s="118">
        <f t="shared" ref="M190:M217" si="58">SUM(K190:L190)</f>
        <v>423424</v>
      </c>
      <c r="N190" s="151">
        <f>N192+N194+N196+N198++N212+N214+N216+N226+N228</f>
        <v>0</v>
      </c>
      <c r="O190" s="116">
        <f>O192+O194+O196+O198++O212+O214+O216+O226+O228</f>
        <v>120580</v>
      </c>
      <c r="P190" s="118">
        <f>SUM(N190:O190)</f>
        <v>120580</v>
      </c>
      <c r="Q190" s="119">
        <f>P190+M190+J190</f>
        <v>926654</v>
      </c>
    </row>
    <row r="191" spans="1:17" ht="14.4" thickBot="1" x14ac:dyDescent="0.35">
      <c r="A191" s="308"/>
      <c r="B191" s="309"/>
      <c r="C191" s="316"/>
      <c r="D191" s="296"/>
      <c r="E191" s="120">
        <f t="shared" si="57"/>
        <v>39058.43</v>
      </c>
      <c r="F191" s="121">
        <f t="shared" si="57"/>
        <v>13389.57</v>
      </c>
      <c r="G191" s="121">
        <f t="shared" si="57"/>
        <v>152856.84999999998</v>
      </c>
      <c r="H191" s="121">
        <f t="shared" si="57"/>
        <v>1168.92</v>
      </c>
      <c r="I191" s="121">
        <f t="shared" si="57"/>
        <v>0</v>
      </c>
      <c r="J191" s="123">
        <f t="shared" ref="J191:J229" si="59">SUM(E191:I191)</f>
        <v>206473.77</v>
      </c>
      <c r="K191" s="152">
        <f>K193+K195+K197+K199++K213+K215+K217+K227+K229</f>
        <v>232654.99</v>
      </c>
      <c r="L191" s="121">
        <f>L193+L195+L197+L199++L213+L215+L217+L227+L229</f>
        <v>0</v>
      </c>
      <c r="M191" s="123">
        <f t="shared" si="58"/>
        <v>232654.99</v>
      </c>
      <c r="N191" s="152">
        <f>N193+N195+N197+N199++N213+N215+N217+N227+N229</f>
        <v>0</v>
      </c>
      <c r="O191" s="121">
        <f>O193+O195+O197+O199++O213+O215+O217+O227+O229</f>
        <v>57945.93</v>
      </c>
      <c r="P191" s="123">
        <f t="shared" ref="P191:P229" si="60">SUM(N191:O191)</f>
        <v>57945.93</v>
      </c>
      <c r="Q191" s="124">
        <f t="shared" ref="Q191:Q229" si="61">P191+M191+J191</f>
        <v>497074.68999999994</v>
      </c>
    </row>
    <row r="192" spans="1:17" x14ac:dyDescent="0.3">
      <c r="A192" s="318" t="s">
        <v>142</v>
      </c>
      <c r="B192" s="304"/>
      <c r="C192" s="305" t="s">
        <v>265</v>
      </c>
      <c r="D192" s="148" t="s">
        <v>26</v>
      </c>
      <c r="E192" s="125">
        <v>40000</v>
      </c>
      <c r="F192" s="126">
        <v>13980</v>
      </c>
      <c r="G192" s="126">
        <v>14750</v>
      </c>
      <c r="H192" s="126">
        <v>250</v>
      </c>
      <c r="I192" s="126">
        <v>0</v>
      </c>
      <c r="J192" s="128">
        <f t="shared" si="59"/>
        <v>68980</v>
      </c>
      <c r="K192" s="153">
        <v>0</v>
      </c>
      <c r="L192" s="126">
        <v>0</v>
      </c>
      <c r="M192" s="128">
        <f t="shared" si="58"/>
        <v>0</v>
      </c>
      <c r="N192" s="153">
        <v>0</v>
      </c>
      <c r="O192" s="126">
        <v>0</v>
      </c>
      <c r="P192" s="128">
        <f t="shared" si="60"/>
        <v>0</v>
      </c>
      <c r="Q192" s="129">
        <f t="shared" si="61"/>
        <v>68980</v>
      </c>
    </row>
    <row r="193" spans="1:17" x14ac:dyDescent="0.3">
      <c r="A193" s="303"/>
      <c r="B193" s="299"/>
      <c r="C193" s="301"/>
      <c r="D193" s="135"/>
      <c r="E193" s="141">
        <v>11880.37</v>
      </c>
      <c r="F193" s="142">
        <v>3938.33</v>
      </c>
      <c r="G193" s="142">
        <v>5034.74</v>
      </c>
      <c r="H193" s="142">
        <v>0</v>
      </c>
      <c r="I193" s="142"/>
      <c r="J193" s="133">
        <f t="shared" si="59"/>
        <v>20853.440000000002</v>
      </c>
      <c r="K193" s="154"/>
      <c r="L193" s="142"/>
      <c r="M193" s="133">
        <f t="shared" si="58"/>
        <v>0</v>
      </c>
      <c r="N193" s="154"/>
      <c r="O193" s="142"/>
      <c r="P193" s="133">
        <f t="shared" si="60"/>
        <v>0</v>
      </c>
      <c r="Q193" s="134">
        <f t="shared" si="61"/>
        <v>20853.440000000002</v>
      </c>
    </row>
    <row r="194" spans="1:17" x14ac:dyDescent="0.3">
      <c r="A194" s="297" t="s">
        <v>143</v>
      </c>
      <c r="B194" s="299"/>
      <c r="C194" s="301" t="s">
        <v>144</v>
      </c>
      <c r="D194" s="135" t="s">
        <v>145</v>
      </c>
      <c r="E194" s="136">
        <v>0</v>
      </c>
      <c r="F194" s="137">
        <v>0</v>
      </c>
      <c r="G194" s="137">
        <v>2150</v>
      </c>
      <c r="H194" s="137">
        <v>0</v>
      </c>
      <c r="I194" s="137">
        <v>0</v>
      </c>
      <c r="J194" s="128">
        <f t="shared" si="59"/>
        <v>2150</v>
      </c>
      <c r="K194" s="143">
        <v>0</v>
      </c>
      <c r="L194" s="137">
        <v>0</v>
      </c>
      <c r="M194" s="139">
        <f t="shared" si="58"/>
        <v>0</v>
      </c>
      <c r="N194" s="143">
        <v>0</v>
      </c>
      <c r="O194" s="137">
        <v>0</v>
      </c>
      <c r="P194" s="139">
        <f t="shared" si="60"/>
        <v>0</v>
      </c>
      <c r="Q194" s="140">
        <f t="shared" si="61"/>
        <v>2150</v>
      </c>
    </row>
    <row r="195" spans="1:17" x14ac:dyDescent="0.3">
      <c r="A195" s="297"/>
      <c r="B195" s="299"/>
      <c r="C195" s="301"/>
      <c r="D195" s="135"/>
      <c r="E195" s="141"/>
      <c r="F195" s="142"/>
      <c r="G195" s="142">
        <v>792.32</v>
      </c>
      <c r="H195" s="142"/>
      <c r="I195" s="142"/>
      <c r="J195" s="133">
        <f t="shared" si="59"/>
        <v>792.32</v>
      </c>
      <c r="K195" s="154"/>
      <c r="L195" s="142"/>
      <c r="M195" s="133">
        <f t="shared" si="58"/>
        <v>0</v>
      </c>
      <c r="N195" s="154"/>
      <c r="O195" s="142"/>
      <c r="P195" s="133">
        <f t="shared" si="60"/>
        <v>0</v>
      </c>
      <c r="Q195" s="134">
        <f t="shared" si="61"/>
        <v>792.32</v>
      </c>
    </row>
    <row r="196" spans="1:17" x14ac:dyDescent="0.3">
      <c r="A196" s="297" t="s">
        <v>146</v>
      </c>
      <c r="B196" s="299"/>
      <c r="C196" s="301" t="s">
        <v>147</v>
      </c>
      <c r="D196" s="135" t="s">
        <v>26</v>
      </c>
      <c r="E196" s="136">
        <v>0</v>
      </c>
      <c r="F196" s="137">
        <v>0</v>
      </c>
      <c r="G196" s="137">
        <v>15500</v>
      </c>
      <c r="H196" s="137">
        <v>0</v>
      </c>
      <c r="I196" s="137">
        <v>0</v>
      </c>
      <c r="J196" s="128">
        <f t="shared" si="59"/>
        <v>15500</v>
      </c>
      <c r="K196" s="143">
        <v>2000</v>
      </c>
      <c r="L196" s="137">
        <v>0</v>
      </c>
      <c r="M196" s="139">
        <f t="shared" si="58"/>
        <v>2000</v>
      </c>
      <c r="N196" s="143">
        <v>0</v>
      </c>
      <c r="O196" s="137">
        <v>0</v>
      </c>
      <c r="P196" s="139">
        <f t="shared" si="60"/>
        <v>0</v>
      </c>
      <c r="Q196" s="140">
        <f t="shared" si="61"/>
        <v>17500</v>
      </c>
    </row>
    <row r="197" spans="1:17" x14ac:dyDescent="0.3">
      <c r="A197" s="297"/>
      <c r="B197" s="299"/>
      <c r="C197" s="301"/>
      <c r="D197" s="135"/>
      <c r="E197" s="141"/>
      <c r="F197" s="142"/>
      <c r="G197" s="142">
        <v>7061.1</v>
      </c>
      <c r="H197" s="142"/>
      <c r="I197" s="142"/>
      <c r="J197" s="133">
        <f t="shared" si="59"/>
        <v>7061.1</v>
      </c>
      <c r="K197" s="154">
        <v>0</v>
      </c>
      <c r="L197" s="142"/>
      <c r="M197" s="133">
        <f t="shared" si="58"/>
        <v>0</v>
      </c>
      <c r="N197" s="154"/>
      <c r="O197" s="142"/>
      <c r="P197" s="133">
        <f t="shared" si="60"/>
        <v>0</v>
      </c>
      <c r="Q197" s="134">
        <f t="shared" si="61"/>
        <v>7061.1</v>
      </c>
    </row>
    <row r="198" spans="1:17" x14ac:dyDescent="0.3">
      <c r="A198" s="297" t="s">
        <v>148</v>
      </c>
      <c r="B198" s="299"/>
      <c r="C198" s="301" t="s">
        <v>149</v>
      </c>
      <c r="D198" s="135" t="s">
        <v>115</v>
      </c>
      <c r="E198" s="136">
        <f t="shared" ref="E198:I199" si="62">E200+E202+E204+E206+E208+E210</f>
        <v>0</v>
      </c>
      <c r="F198" s="137">
        <f t="shared" si="62"/>
        <v>0</v>
      </c>
      <c r="G198" s="137">
        <f>G200+G202+G204+G206+G208+G210</f>
        <v>9760</v>
      </c>
      <c r="H198" s="137">
        <f>H200+H202+H204+H206+H208+H210</f>
        <v>7000</v>
      </c>
      <c r="I198" s="137">
        <f>I200+I202+I204+I206+I208+I210</f>
        <v>0</v>
      </c>
      <c r="J198" s="128">
        <f>SUM(E198:I198)</f>
        <v>16760</v>
      </c>
      <c r="K198" s="143">
        <f>K200+K202+K204+K206+K208+K210</f>
        <v>0</v>
      </c>
      <c r="L198" s="137">
        <f>L200+L202+L204+L206+L208+L210</f>
        <v>0</v>
      </c>
      <c r="M198" s="139">
        <f t="shared" si="58"/>
        <v>0</v>
      </c>
      <c r="N198" s="143">
        <f>N200+N202+N204+N206+N208+N210</f>
        <v>0</v>
      </c>
      <c r="O198" s="137">
        <f>O200+O202+O204+O206+O208+O210</f>
        <v>120580</v>
      </c>
      <c r="P198" s="139">
        <f>SUM(N198:O198)</f>
        <v>120580</v>
      </c>
      <c r="Q198" s="140">
        <f>P198+M198+J198</f>
        <v>137340</v>
      </c>
    </row>
    <row r="199" spans="1:17" x14ac:dyDescent="0.3">
      <c r="A199" s="297"/>
      <c r="B199" s="299"/>
      <c r="C199" s="301"/>
      <c r="D199" s="135"/>
      <c r="E199" s="141">
        <f t="shared" si="62"/>
        <v>0</v>
      </c>
      <c r="F199" s="157">
        <f t="shared" si="62"/>
        <v>0</v>
      </c>
      <c r="G199" s="157">
        <f t="shared" si="62"/>
        <v>4406.71</v>
      </c>
      <c r="H199" s="157">
        <f t="shared" si="62"/>
        <v>871.96</v>
      </c>
      <c r="I199" s="157">
        <f t="shared" si="62"/>
        <v>0</v>
      </c>
      <c r="J199" s="133">
        <f t="shared" si="59"/>
        <v>5278.67</v>
      </c>
      <c r="K199" s="157">
        <f>K201+K203+K205+K207+K209+K211</f>
        <v>0</v>
      </c>
      <c r="L199" s="131">
        <f>L201+L203+L205+L207+L209+L211</f>
        <v>0</v>
      </c>
      <c r="M199" s="133">
        <f t="shared" si="58"/>
        <v>0</v>
      </c>
      <c r="N199" s="157">
        <f>N201+N203+N205+N207+N209+N211</f>
        <v>0</v>
      </c>
      <c r="O199" s="131">
        <f>O201+O203+O205+O207+O209+O211</f>
        <v>57945.93</v>
      </c>
      <c r="P199" s="133">
        <f t="shared" si="60"/>
        <v>57945.93</v>
      </c>
      <c r="Q199" s="134">
        <f t="shared" si="61"/>
        <v>63224.6</v>
      </c>
    </row>
    <row r="200" spans="1:17" x14ac:dyDescent="0.3">
      <c r="A200" s="297"/>
      <c r="B200" s="299" t="s">
        <v>266</v>
      </c>
      <c r="C200" s="301" t="s">
        <v>271</v>
      </c>
      <c r="D200" s="135" t="s">
        <v>115</v>
      </c>
      <c r="E200" s="136">
        <v>0</v>
      </c>
      <c r="F200" s="137">
        <v>0</v>
      </c>
      <c r="G200" s="137">
        <v>1500</v>
      </c>
      <c r="H200" s="137">
        <v>0</v>
      </c>
      <c r="I200" s="137">
        <v>0</v>
      </c>
      <c r="J200" s="128">
        <f t="shared" si="59"/>
        <v>1500</v>
      </c>
      <c r="K200" s="143">
        <v>0</v>
      </c>
      <c r="L200" s="137">
        <v>0</v>
      </c>
      <c r="M200" s="139">
        <f t="shared" si="58"/>
        <v>0</v>
      </c>
      <c r="N200" s="143">
        <v>0</v>
      </c>
      <c r="O200" s="137">
        <v>10000</v>
      </c>
      <c r="P200" s="139">
        <f t="shared" si="60"/>
        <v>10000</v>
      </c>
      <c r="Q200" s="140">
        <f t="shared" si="61"/>
        <v>11500</v>
      </c>
    </row>
    <row r="201" spans="1:17" x14ac:dyDescent="0.3">
      <c r="A201" s="297"/>
      <c r="B201" s="299"/>
      <c r="C201" s="301"/>
      <c r="D201" s="135"/>
      <c r="E201" s="141"/>
      <c r="F201" s="142"/>
      <c r="G201" s="142">
        <v>690.08</v>
      </c>
      <c r="H201" s="142"/>
      <c r="I201" s="142"/>
      <c r="J201" s="133">
        <f t="shared" si="59"/>
        <v>690.08</v>
      </c>
      <c r="K201" s="154"/>
      <c r="L201" s="142"/>
      <c r="M201" s="133">
        <f t="shared" si="58"/>
        <v>0</v>
      </c>
      <c r="N201" s="154"/>
      <c r="O201" s="142">
        <v>0</v>
      </c>
      <c r="P201" s="133">
        <f t="shared" si="60"/>
        <v>0</v>
      </c>
      <c r="Q201" s="134">
        <f t="shared" si="61"/>
        <v>690.08</v>
      </c>
    </row>
    <row r="202" spans="1:17" ht="12.75" customHeight="1" x14ac:dyDescent="0.3">
      <c r="A202" s="297"/>
      <c r="B202" s="299" t="s">
        <v>266</v>
      </c>
      <c r="C202" s="301" t="s">
        <v>273</v>
      </c>
      <c r="D202" s="135" t="s">
        <v>115</v>
      </c>
      <c r="E202" s="136">
        <v>0</v>
      </c>
      <c r="F202" s="137">
        <v>0</v>
      </c>
      <c r="G202" s="137">
        <v>2300</v>
      </c>
      <c r="H202" s="137">
        <v>0</v>
      </c>
      <c r="I202" s="137">
        <v>0</v>
      </c>
      <c r="J202" s="128">
        <f t="shared" si="59"/>
        <v>2300</v>
      </c>
      <c r="K202" s="143">
        <v>0</v>
      </c>
      <c r="L202" s="137">
        <v>0</v>
      </c>
      <c r="M202" s="139">
        <f t="shared" si="58"/>
        <v>0</v>
      </c>
      <c r="N202" s="143">
        <v>0</v>
      </c>
      <c r="O202" s="137">
        <v>11244</v>
      </c>
      <c r="P202" s="139">
        <f>SUM(N202:O202)</f>
        <v>11244</v>
      </c>
      <c r="Q202" s="140">
        <f t="shared" si="61"/>
        <v>13544</v>
      </c>
    </row>
    <row r="203" spans="1:17" x14ac:dyDescent="0.3">
      <c r="A203" s="297"/>
      <c r="B203" s="299"/>
      <c r="C203" s="301"/>
      <c r="D203" s="135"/>
      <c r="E203" s="141"/>
      <c r="F203" s="142"/>
      <c r="G203" s="142">
        <v>1172.92</v>
      </c>
      <c r="H203" s="142"/>
      <c r="I203" s="142"/>
      <c r="J203" s="133">
        <f t="shared" si="59"/>
        <v>1172.92</v>
      </c>
      <c r="K203" s="154"/>
      <c r="L203" s="142"/>
      <c r="M203" s="133">
        <f t="shared" si="58"/>
        <v>0</v>
      </c>
      <c r="N203" s="154"/>
      <c r="O203" s="142">
        <v>0</v>
      </c>
      <c r="P203" s="133">
        <f t="shared" si="60"/>
        <v>0</v>
      </c>
      <c r="Q203" s="134">
        <f t="shared" si="61"/>
        <v>1172.92</v>
      </c>
    </row>
    <row r="204" spans="1:17" ht="12.75" customHeight="1" x14ac:dyDescent="0.3">
      <c r="A204" s="297"/>
      <c r="B204" s="299" t="s">
        <v>266</v>
      </c>
      <c r="C204" s="301" t="s">
        <v>272</v>
      </c>
      <c r="D204" s="135" t="s">
        <v>115</v>
      </c>
      <c r="E204" s="136">
        <v>0</v>
      </c>
      <c r="F204" s="137">
        <v>0</v>
      </c>
      <c r="G204" s="137">
        <v>1800</v>
      </c>
      <c r="H204" s="137">
        <v>0</v>
      </c>
      <c r="I204" s="137">
        <v>0</v>
      </c>
      <c r="J204" s="128">
        <f t="shared" si="59"/>
        <v>1800</v>
      </c>
      <c r="K204" s="143">
        <v>0</v>
      </c>
      <c r="L204" s="137">
        <v>0</v>
      </c>
      <c r="M204" s="139">
        <f t="shared" si="58"/>
        <v>0</v>
      </c>
      <c r="N204" s="143">
        <v>0</v>
      </c>
      <c r="O204" s="137">
        <v>53376</v>
      </c>
      <c r="P204" s="139">
        <f t="shared" si="60"/>
        <v>53376</v>
      </c>
      <c r="Q204" s="140">
        <f t="shared" si="61"/>
        <v>55176</v>
      </c>
    </row>
    <row r="205" spans="1:17" x14ac:dyDescent="0.3">
      <c r="A205" s="297"/>
      <c r="B205" s="299"/>
      <c r="C205" s="301"/>
      <c r="D205" s="135"/>
      <c r="E205" s="141"/>
      <c r="F205" s="142"/>
      <c r="G205" s="142">
        <v>631.80999999999995</v>
      </c>
      <c r="H205" s="142"/>
      <c r="I205" s="142"/>
      <c r="J205" s="133">
        <f t="shared" si="59"/>
        <v>631.80999999999995</v>
      </c>
      <c r="K205" s="154"/>
      <c r="L205" s="142"/>
      <c r="M205" s="133">
        <f t="shared" si="58"/>
        <v>0</v>
      </c>
      <c r="N205" s="154"/>
      <c r="O205" s="142">
        <v>31135.93</v>
      </c>
      <c r="P205" s="133">
        <f t="shared" si="60"/>
        <v>31135.93</v>
      </c>
      <c r="Q205" s="134">
        <f t="shared" si="61"/>
        <v>31767.74</v>
      </c>
    </row>
    <row r="206" spans="1:17" x14ac:dyDescent="0.3">
      <c r="A206" s="297"/>
      <c r="B206" s="299" t="s">
        <v>266</v>
      </c>
      <c r="C206" s="301" t="s">
        <v>304</v>
      </c>
      <c r="D206" s="135" t="s">
        <v>115</v>
      </c>
      <c r="E206" s="136">
        <v>0</v>
      </c>
      <c r="F206" s="137">
        <v>0</v>
      </c>
      <c r="G206" s="137">
        <v>1300</v>
      </c>
      <c r="H206" s="137">
        <v>0</v>
      </c>
      <c r="I206" s="137">
        <v>0</v>
      </c>
      <c r="J206" s="128">
        <f t="shared" si="59"/>
        <v>1300</v>
      </c>
      <c r="K206" s="143">
        <v>0</v>
      </c>
      <c r="L206" s="137">
        <v>0</v>
      </c>
      <c r="M206" s="139">
        <f t="shared" si="58"/>
        <v>0</v>
      </c>
      <c r="N206" s="143">
        <v>0</v>
      </c>
      <c r="O206" s="137">
        <v>16080</v>
      </c>
      <c r="P206" s="139">
        <f t="shared" si="60"/>
        <v>16080</v>
      </c>
      <c r="Q206" s="140">
        <f t="shared" si="61"/>
        <v>17380</v>
      </c>
    </row>
    <row r="207" spans="1:17" x14ac:dyDescent="0.3">
      <c r="A207" s="297"/>
      <c r="B207" s="299"/>
      <c r="C207" s="301"/>
      <c r="D207" s="135"/>
      <c r="E207" s="141"/>
      <c r="F207" s="142"/>
      <c r="G207" s="142">
        <v>757.28</v>
      </c>
      <c r="H207" s="142"/>
      <c r="I207" s="142"/>
      <c r="J207" s="133">
        <f t="shared" si="59"/>
        <v>757.28</v>
      </c>
      <c r="K207" s="154"/>
      <c r="L207" s="142"/>
      <c r="M207" s="133">
        <f t="shared" si="58"/>
        <v>0</v>
      </c>
      <c r="N207" s="154"/>
      <c r="O207" s="142">
        <v>11870</v>
      </c>
      <c r="P207" s="133">
        <f t="shared" si="60"/>
        <v>11870</v>
      </c>
      <c r="Q207" s="134">
        <f t="shared" si="61"/>
        <v>12627.28</v>
      </c>
    </row>
    <row r="208" spans="1:17" x14ac:dyDescent="0.3">
      <c r="A208" s="297"/>
      <c r="B208" s="299" t="s">
        <v>266</v>
      </c>
      <c r="C208" s="301" t="s">
        <v>305</v>
      </c>
      <c r="D208" s="135" t="s">
        <v>115</v>
      </c>
      <c r="E208" s="136">
        <v>0</v>
      </c>
      <c r="F208" s="137">
        <v>0</v>
      </c>
      <c r="G208" s="137">
        <v>2400</v>
      </c>
      <c r="H208" s="137">
        <v>0</v>
      </c>
      <c r="I208" s="137">
        <v>0</v>
      </c>
      <c r="J208" s="128">
        <f>SUM(E208:I208)</f>
        <v>2400</v>
      </c>
      <c r="K208" s="143">
        <v>0</v>
      </c>
      <c r="L208" s="137">
        <v>0</v>
      </c>
      <c r="M208" s="139">
        <f>SUM(K208:L208)</f>
        <v>0</v>
      </c>
      <c r="N208" s="143">
        <v>0</v>
      </c>
      <c r="O208" s="137">
        <v>29880</v>
      </c>
      <c r="P208" s="139">
        <f>SUM(N208:O208)</f>
        <v>29880</v>
      </c>
      <c r="Q208" s="140">
        <f t="shared" si="61"/>
        <v>32280</v>
      </c>
    </row>
    <row r="209" spans="1:17" x14ac:dyDescent="0.3">
      <c r="A209" s="297"/>
      <c r="B209" s="299"/>
      <c r="C209" s="301"/>
      <c r="D209" s="135"/>
      <c r="E209" s="141"/>
      <c r="F209" s="142"/>
      <c r="G209" s="142">
        <v>794.63</v>
      </c>
      <c r="H209" s="142"/>
      <c r="I209" s="142"/>
      <c r="J209" s="133">
        <f>SUM(E209:I209)</f>
        <v>794.63</v>
      </c>
      <c r="K209" s="154"/>
      <c r="L209" s="142"/>
      <c r="M209" s="133">
        <f>SUM(K209:L209)</f>
        <v>0</v>
      </c>
      <c r="N209" s="154"/>
      <c r="O209" s="142">
        <v>14940</v>
      </c>
      <c r="P209" s="133">
        <f>SUM(N209:O209)</f>
        <v>14940</v>
      </c>
      <c r="Q209" s="134">
        <f t="shared" si="61"/>
        <v>15734.63</v>
      </c>
    </row>
    <row r="210" spans="1:17" x14ac:dyDescent="0.3">
      <c r="A210" s="297"/>
      <c r="B210" s="299" t="s">
        <v>266</v>
      </c>
      <c r="C210" s="301" t="s">
        <v>274</v>
      </c>
      <c r="D210" s="135" t="s">
        <v>64</v>
      </c>
      <c r="E210" s="136">
        <v>0</v>
      </c>
      <c r="F210" s="137">
        <v>0</v>
      </c>
      <c r="G210" s="137">
        <v>460</v>
      </c>
      <c r="H210" s="137">
        <v>7000</v>
      </c>
      <c r="I210" s="137">
        <v>0</v>
      </c>
      <c r="J210" s="128">
        <f t="shared" si="59"/>
        <v>7460</v>
      </c>
      <c r="K210" s="143">
        <v>0</v>
      </c>
      <c r="L210" s="137">
        <v>0</v>
      </c>
      <c r="M210" s="139">
        <f t="shared" si="58"/>
        <v>0</v>
      </c>
      <c r="N210" s="143">
        <v>0</v>
      </c>
      <c r="O210" s="137">
        <v>0</v>
      </c>
      <c r="P210" s="139">
        <f t="shared" si="60"/>
        <v>0</v>
      </c>
      <c r="Q210" s="140">
        <f t="shared" si="61"/>
        <v>7460</v>
      </c>
    </row>
    <row r="211" spans="1:17" x14ac:dyDescent="0.3">
      <c r="A211" s="297"/>
      <c r="B211" s="299"/>
      <c r="C211" s="301"/>
      <c r="D211" s="135"/>
      <c r="E211" s="141"/>
      <c r="F211" s="142"/>
      <c r="G211" s="142">
        <v>359.99</v>
      </c>
      <c r="H211" s="142">
        <v>871.96</v>
      </c>
      <c r="I211" s="142"/>
      <c r="J211" s="133">
        <f t="shared" si="59"/>
        <v>1231.95</v>
      </c>
      <c r="K211" s="154"/>
      <c r="L211" s="142"/>
      <c r="M211" s="133">
        <f t="shared" si="58"/>
        <v>0</v>
      </c>
      <c r="N211" s="154"/>
      <c r="O211" s="142"/>
      <c r="P211" s="133">
        <f t="shared" si="60"/>
        <v>0</v>
      </c>
      <c r="Q211" s="134">
        <f t="shared" si="61"/>
        <v>1231.95</v>
      </c>
    </row>
    <row r="212" spans="1:17" x14ac:dyDescent="0.3">
      <c r="A212" s="297" t="s">
        <v>150</v>
      </c>
      <c r="B212" s="299"/>
      <c r="C212" s="301" t="s">
        <v>151</v>
      </c>
      <c r="D212" s="135" t="s">
        <v>145</v>
      </c>
      <c r="E212" s="136">
        <v>0</v>
      </c>
      <c r="F212" s="137">
        <v>0</v>
      </c>
      <c r="G212" s="137">
        <v>115000</v>
      </c>
      <c r="H212" s="137">
        <v>0</v>
      </c>
      <c r="I212" s="137">
        <v>0</v>
      </c>
      <c r="J212" s="128">
        <f t="shared" si="59"/>
        <v>115000</v>
      </c>
      <c r="K212" s="143">
        <v>0</v>
      </c>
      <c r="L212" s="137">
        <v>0</v>
      </c>
      <c r="M212" s="139">
        <f t="shared" si="58"/>
        <v>0</v>
      </c>
      <c r="N212" s="143">
        <v>0</v>
      </c>
      <c r="O212" s="137">
        <v>0</v>
      </c>
      <c r="P212" s="139">
        <f t="shared" si="60"/>
        <v>0</v>
      </c>
      <c r="Q212" s="140">
        <f t="shared" si="61"/>
        <v>115000</v>
      </c>
    </row>
    <row r="213" spans="1:17" x14ac:dyDescent="0.3">
      <c r="A213" s="297"/>
      <c r="B213" s="299"/>
      <c r="C213" s="301"/>
      <c r="D213" s="135"/>
      <c r="E213" s="141"/>
      <c r="F213" s="142"/>
      <c r="G213" s="142">
        <v>62169.63</v>
      </c>
      <c r="H213" s="142"/>
      <c r="I213" s="142"/>
      <c r="J213" s="133">
        <f t="shared" si="59"/>
        <v>62169.63</v>
      </c>
      <c r="K213" s="154"/>
      <c r="L213" s="142"/>
      <c r="M213" s="133">
        <f t="shared" si="58"/>
        <v>0</v>
      </c>
      <c r="N213" s="154"/>
      <c r="O213" s="142"/>
      <c r="P213" s="133">
        <f t="shared" si="60"/>
        <v>0</v>
      </c>
      <c r="Q213" s="134">
        <f t="shared" si="61"/>
        <v>62169.63</v>
      </c>
    </row>
    <row r="214" spans="1:17" x14ac:dyDescent="0.3">
      <c r="A214" s="297" t="s">
        <v>152</v>
      </c>
      <c r="B214" s="299"/>
      <c r="C214" s="301" t="s">
        <v>153</v>
      </c>
      <c r="D214" s="135" t="s">
        <v>26</v>
      </c>
      <c r="E214" s="136">
        <v>0</v>
      </c>
      <c r="F214" s="137">
        <v>0</v>
      </c>
      <c r="G214" s="137">
        <v>1500</v>
      </c>
      <c r="H214" s="137">
        <v>0</v>
      </c>
      <c r="I214" s="137">
        <v>0</v>
      </c>
      <c r="J214" s="128">
        <f t="shared" si="59"/>
        <v>1500</v>
      </c>
      <c r="K214" s="143">
        <v>2500</v>
      </c>
      <c r="L214" s="137">
        <v>0</v>
      </c>
      <c r="M214" s="139">
        <f t="shared" si="58"/>
        <v>2500</v>
      </c>
      <c r="N214" s="143">
        <v>0</v>
      </c>
      <c r="O214" s="137">
        <v>0</v>
      </c>
      <c r="P214" s="139">
        <f t="shared" si="60"/>
        <v>0</v>
      </c>
      <c r="Q214" s="140">
        <f t="shared" si="61"/>
        <v>4000</v>
      </c>
    </row>
    <row r="215" spans="1:17" x14ac:dyDescent="0.3">
      <c r="A215" s="297"/>
      <c r="B215" s="299"/>
      <c r="C215" s="301"/>
      <c r="D215" s="135"/>
      <c r="E215" s="141"/>
      <c r="F215" s="142"/>
      <c r="G215" s="142">
        <v>2841.44</v>
      </c>
      <c r="H215" s="142"/>
      <c r="I215" s="142"/>
      <c r="J215" s="133">
        <f t="shared" si="59"/>
        <v>2841.44</v>
      </c>
      <c r="K215" s="154">
        <v>0</v>
      </c>
      <c r="L215" s="142"/>
      <c r="M215" s="133">
        <f t="shared" si="58"/>
        <v>0</v>
      </c>
      <c r="N215" s="154"/>
      <c r="O215" s="142"/>
      <c r="P215" s="133">
        <f t="shared" si="60"/>
        <v>0</v>
      </c>
      <c r="Q215" s="134">
        <f t="shared" si="61"/>
        <v>2841.44</v>
      </c>
    </row>
    <row r="216" spans="1:17" x14ac:dyDescent="0.3">
      <c r="A216" s="297" t="s">
        <v>154</v>
      </c>
      <c r="B216" s="299"/>
      <c r="C216" s="301" t="s">
        <v>155</v>
      </c>
      <c r="D216" s="311"/>
      <c r="E216" s="136">
        <f t="shared" ref="E216:I217" si="63">E218+E220+E222+E224</f>
        <v>0</v>
      </c>
      <c r="F216" s="137">
        <f t="shared" si="63"/>
        <v>0</v>
      </c>
      <c r="G216" s="137">
        <f>G218+G220+G222+G224</f>
        <v>79500</v>
      </c>
      <c r="H216" s="137">
        <f>H218+H220+H222+H224</f>
        <v>0</v>
      </c>
      <c r="I216" s="137">
        <f>I218+I220+I222+I224</f>
        <v>0</v>
      </c>
      <c r="J216" s="128">
        <f t="shared" si="59"/>
        <v>79500</v>
      </c>
      <c r="K216" s="143">
        <f>K218+K220+K222+K224</f>
        <v>0</v>
      </c>
      <c r="L216" s="137">
        <f>L218+L220+L222+L224</f>
        <v>0</v>
      </c>
      <c r="M216" s="139">
        <f t="shared" si="58"/>
        <v>0</v>
      </c>
      <c r="N216" s="143">
        <f>N218+N220+N222+N224</f>
        <v>0</v>
      </c>
      <c r="O216" s="137">
        <f>O218+O220+O222+O224</f>
        <v>0</v>
      </c>
      <c r="P216" s="139">
        <f>SUM(N216:O216)</f>
        <v>0</v>
      </c>
      <c r="Q216" s="140">
        <f>P216+M216+J216</f>
        <v>79500</v>
      </c>
    </row>
    <row r="217" spans="1:17" x14ac:dyDescent="0.3">
      <c r="A217" s="297"/>
      <c r="B217" s="299"/>
      <c r="C217" s="301"/>
      <c r="D217" s="311"/>
      <c r="E217" s="130">
        <f t="shared" si="63"/>
        <v>0</v>
      </c>
      <c r="F217" s="131">
        <f t="shared" si="63"/>
        <v>0</v>
      </c>
      <c r="G217" s="131">
        <f t="shared" si="63"/>
        <v>51321.479999999996</v>
      </c>
      <c r="H217" s="131">
        <f t="shared" si="63"/>
        <v>0</v>
      </c>
      <c r="I217" s="131">
        <f t="shared" si="63"/>
        <v>0</v>
      </c>
      <c r="J217" s="133">
        <f t="shared" si="59"/>
        <v>51321.479999999996</v>
      </c>
      <c r="K217" s="157">
        <f>K219+K221+K223+K225</f>
        <v>0</v>
      </c>
      <c r="L217" s="131">
        <f>L219+L221+L223+L225</f>
        <v>0</v>
      </c>
      <c r="M217" s="133">
        <f t="shared" si="58"/>
        <v>0</v>
      </c>
      <c r="N217" s="157">
        <f>N219+N221+N223+N225</f>
        <v>0</v>
      </c>
      <c r="O217" s="131">
        <f>O219+O221+O223+O225</f>
        <v>0</v>
      </c>
      <c r="P217" s="133">
        <f>SUM(N217:O217)</f>
        <v>0</v>
      </c>
      <c r="Q217" s="134">
        <f>P217+M217+J217</f>
        <v>51321.479999999996</v>
      </c>
    </row>
    <row r="218" spans="1:17" x14ac:dyDescent="0.3">
      <c r="A218" s="297"/>
      <c r="B218" s="299" t="s">
        <v>156</v>
      </c>
      <c r="C218" s="301" t="s">
        <v>267</v>
      </c>
      <c r="D218" s="135" t="s">
        <v>30</v>
      </c>
      <c r="E218" s="136">
        <v>0</v>
      </c>
      <c r="F218" s="137">
        <v>0</v>
      </c>
      <c r="G218" s="137">
        <v>55000</v>
      </c>
      <c r="H218" s="137">
        <v>0</v>
      </c>
      <c r="I218" s="137">
        <v>0</v>
      </c>
      <c r="J218" s="128">
        <f>SUM(E218:I218)</f>
        <v>55000</v>
      </c>
      <c r="K218" s="143">
        <v>0</v>
      </c>
      <c r="L218" s="137">
        <v>0</v>
      </c>
      <c r="M218" s="139">
        <f t="shared" ref="M218:M229" si="64">SUM(K218:L218)</f>
        <v>0</v>
      </c>
      <c r="N218" s="143">
        <v>0</v>
      </c>
      <c r="O218" s="137">
        <v>0</v>
      </c>
      <c r="P218" s="139">
        <f t="shared" si="60"/>
        <v>0</v>
      </c>
      <c r="Q218" s="140">
        <f t="shared" si="61"/>
        <v>55000</v>
      </c>
    </row>
    <row r="219" spans="1:17" x14ac:dyDescent="0.3">
      <c r="A219" s="297"/>
      <c r="B219" s="299"/>
      <c r="C219" s="301"/>
      <c r="D219" s="135"/>
      <c r="E219" s="141"/>
      <c r="F219" s="142"/>
      <c r="G219" s="142">
        <v>35340.03</v>
      </c>
      <c r="H219" s="142"/>
      <c r="I219" s="142"/>
      <c r="J219" s="133">
        <f t="shared" si="59"/>
        <v>35340.03</v>
      </c>
      <c r="K219" s="154"/>
      <c r="L219" s="142"/>
      <c r="M219" s="133">
        <f t="shared" si="64"/>
        <v>0</v>
      </c>
      <c r="N219" s="154"/>
      <c r="O219" s="142"/>
      <c r="P219" s="133">
        <f t="shared" si="60"/>
        <v>0</v>
      </c>
      <c r="Q219" s="134">
        <f t="shared" si="61"/>
        <v>35340.03</v>
      </c>
    </row>
    <row r="220" spans="1:17" x14ac:dyDescent="0.3">
      <c r="A220" s="297"/>
      <c r="B220" s="299" t="s">
        <v>156</v>
      </c>
      <c r="C220" s="301" t="s">
        <v>306</v>
      </c>
      <c r="D220" s="135" t="s">
        <v>30</v>
      </c>
      <c r="E220" s="136">
        <v>0</v>
      </c>
      <c r="F220" s="137">
        <v>0</v>
      </c>
      <c r="G220" s="137">
        <v>2500</v>
      </c>
      <c r="H220" s="137">
        <v>0</v>
      </c>
      <c r="I220" s="137">
        <v>0</v>
      </c>
      <c r="J220" s="128">
        <f>SUM(E220:I220)</f>
        <v>2500</v>
      </c>
      <c r="K220" s="143">
        <v>0</v>
      </c>
      <c r="L220" s="137">
        <v>0</v>
      </c>
      <c r="M220" s="139">
        <f t="shared" si="64"/>
        <v>0</v>
      </c>
      <c r="N220" s="143">
        <v>0</v>
      </c>
      <c r="O220" s="137">
        <v>0</v>
      </c>
      <c r="P220" s="139">
        <f>SUM(N220:O220)</f>
        <v>0</v>
      </c>
      <c r="Q220" s="140">
        <f t="shared" si="61"/>
        <v>2500</v>
      </c>
    </row>
    <row r="221" spans="1:17" x14ac:dyDescent="0.3">
      <c r="A221" s="297"/>
      <c r="B221" s="299"/>
      <c r="C221" s="301"/>
      <c r="D221" s="135"/>
      <c r="E221" s="130"/>
      <c r="F221" s="142"/>
      <c r="G221" s="142">
        <v>1188</v>
      </c>
      <c r="H221" s="142"/>
      <c r="I221" s="142"/>
      <c r="J221" s="133">
        <f>SUM(E221:I221)</f>
        <v>1188</v>
      </c>
      <c r="K221" s="154"/>
      <c r="L221" s="142"/>
      <c r="M221" s="133">
        <f t="shared" si="64"/>
        <v>0</v>
      </c>
      <c r="N221" s="154"/>
      <c r="O221" s="142"/>
      <c r="P221" s="133">
        <f>SUM(N221:O221)</f>
        <v>0</v>
      </c>
      <c r="Q221" s="134">
        <f t="shared" si="61"/>
        <v>1188</v>
      </c>
    </row>
    <row r="222" spans="1:17" x14ac:dyDescent="0.3">
      <c r="A222" s="297"/>
      <c r="B222" s="299" t="s">
        <v>156</v>
      </c>
      <c r="C222" s="301" t="s">
        <v>268</v>
      </c>
      <c r="D222" s="135" t="s">
        <v>30</v>
      </c>
      <c r="E222" s="136">
        <v>0</v>
      </c>
      <c r="F222" s="137">
        <v>0</v>
      </c>
      <c r="G222" s="137">
        <v>12500</v>
      </c>
      <c r="H222" s="137">
        <v>0</v>
      </c>
      <c r="I222" s="137">
        <v>0</v>
      </c>
      <c r="J222" s="128">
        <f t="shared" si="59"/>
        <v>12500</v>
      </c>
      <c r="K222" s="143">
        <v>0</v>
      </c>
      <c r="L222" s="137">
        <v>0</v>
      </c>
      <c r="M222" s="139">
        <f t="shared" si="64"/>
        <v>0</v>
      </c>
      <c r="N222" s="143">
        <v>0</v>
      </c>
      <c r="O222" s="137">
        <v>0</v>
      </c>
      <c r="P222" s="139">
        <f t="shared" si="60"/>
        <v>0</v>
      </c>
      <c r="Q222" s="140">
        <f t="shared" si="61"/>
        <v>12500</v>
      </c>
    </row>
    <row r="223" spans="1:17" x14ac:dyDescent="0.3">
      <c r="A223" s="297"/>
      <c r="B223" s="299"/>
      <c r="C223" s="301"/>
      <c r="D223" s="135"/>
      <c r="E223" s="130"/>
      <c r="F223" s="142"/>
      <c r="G223" s="142">
        <v>11268.92</v>
      </c>
      <c r="H223" s="142"/>
      <c r="I223" s="142"/>
      <c r="J223" s="133">
        <f t="shared" si="59"/>
        <v>11268.92</v>
      </c>
      <c r="K223" s="154"/>
      <c r="L223" s="142"/>
      <c r="M223" s="133">
        <f t="shared" si="64"/>
        <v>0</v>
      </c>
      <c r="N223" s="154"/>
      <c r="O223" s="142"/>
      <c r="P223" s="133">
        <f t="shared" si="60"/>
        <v>0</v>
      </c>
      <c r="Q223" s="134">
        <f t="shared" si="61"/>
        <v>11268.92</v>
      </c>
    </row>
    <row r="224" spans="1:17" x14ac:dyDescent="0.3">
      <c r="A224" s="297"/>
      <c r="B224" s="299" t="s">
        <v>156</v>
      </c>
      <c r="C224" s="301" t="s">
        <v>269</v>
      </c>
      <c r="D224" s="135" t="s">
        <v>30</v>
      </c>
      <c r="E224" s="136">
        <v>0</v>
      </c>
      <c r="F224" s="137">
        <v>0</v>
      </c>
      <c r="G224" s="137">
        <v>9500</v>
      </c>
      <c r="H224" s="137">
        <v>0</v>
      </c>
      <c r="I224" s="137">
        <v>0</v>
      </c>
      <c r="J224" s="128">
        <f t="shared" si="59"/>
        <v>9500</v>
      </c>
      <c r="K224" s="143">
        <v>0</v>
      </c>
      <c r="L224" s="137">
        <v>0</v>
      </c>
      <c r="M224" s="139">
        <f t="shared" si="64"/>
        <v>0</v>
      </c>
      <c r="N224" s="143">
        <v>0</v>
      </c>
      <c r="O224" s="137">
        <v>0</v>
      </c>
      <c r="P224" s="139">
        <f t="shared" si="60"/>
        <v>0</v>
      </c>
      <c r="Q224" s="140">
        <f t="shared" si="61"/>
        <v>9500</v>
      </c>
    </row>
    <row r="225" spans="1:17" x14ac:dyDescent="0.3">
      <c r="A225" s="297"/>
      <c r="B225" s="299"/>
      <c r="C225" s="301"/>
      <c r="D225" s="135"/>
      <c r="E225" s="130"/>
      <c r="F225" s="142"/>
      <c r="G225" s="142">
        <v>3524.53</v>
      </c>
      <c r="H225" s="142"/>
      <c r="I225" s="142"/>
      <c r="J225" s="133">
        <f t="shared" si="59"/>
        <v>3524.53</v>
      </c>
      <c r="K225" s="154"/>
      <c r="L225" s="142"/>
      <c r="M225" s="133">
        <f t="shared" si="64"/>
        <v>0</v>
      </c>
      <c r="N225" s="154"/>
      <c r="O225" s="142"/>
      <c r="P225" s="133">
        <f t="shared" si="60"/>
        <v>0</v>
      </c>
      <c r="Q225" s="134">
        <f t="shared" si="61"/>
        <v>3524.53</v>
      </c>
    </row>
    <row r="226" spans="1:17" x14ac:dyDescent="0.3">
      <c r="A226" s="297" t="s">
        <v>157</v>
      </c>
      <c r="B226" s="299"/>
      <c r="C226" s="301" t="s">
        <v>270</v>
      </c>
      <c r="D226" s="135" t="s">
        <v>67</v>
      </c>
      <c r="E226" s="136">
        <v>49216</v>
      </c>
      <c r="F226" s="137">
        <v>16639</v>
      </c>
      <c r="G226" s="137">
        <v>15084</v>
      </c>
      <c r="H226" s="137">
        <v>321</v>
      </c>
      <c r="I226" s="137">
        <v>0</v>
      </c>
      <c r="J226" s="128">
        <f t="shared" si="59"/>
        <v>81260</v>
      </c>
      <c r="K226" s="143">
        <v>0</v>
      </c>
      <c r="L226" s="137">
        <v>0</v>
      </c>
      <c r="M226" s="139">
        <f t="shared" si="64"/>
        <v>0</v>
      </c>
      <c r="N226" s="143">
        <v>0</v>
      </c>
      <c r="O226" s="137">
        <v>0</v>
      </c>
      <c r="P226" s="139">
        <f t="shared" si="60"/>
        <v>0</v>
      </c>
      <c r="Q226" s="140">
        <f t="shared" si="61"/>
        <v>81260</v>
      </c>
    </row>
    <row r="227" spans="1:17" x14ac:dyDescent="0.3">
      <c r="A227" s="297"/>
      <c r="B227" s="299"/>
      <c r="C227" s="301"/>
      <c r="D227" s="135"/>
      <c r="E227" s="141">
        <v>27178.06</v>
      </c>
      <c r="F227" s="142">
        <v>9451.24</v>
      </c>
      <c r="G227" s="142">
        <v>18878.43</v>
      </c>
      <c r="H227" s="142">
        <v>296.95999999999998</v>
      </c>
      <c r="I227" s="142"/>
      <c r="J227" s="133">
        <f t="shared" si="59"/>
        <v>55804.69</v>
      </c>
      <c r="K227" s="154"/>
      <c r="L227" s="142"/>
      <c r="M227" s="133">
        <f t="shared" si="64"/>
        <v>0</v>
      </c>
      <c r="N227" s="154"/>
      <c r="O227" s="142"/>
      <c r="P227" s="133">
        <f t="shared" si="60"/>
        <v>0</v>
      </c>
      <c r="Q227" s="134">
        <f t="shared" si="61"/>
        <v>55804.69</v>
      </c>
    </row>
    <row r="228" spans="1:17" x14ac:dyDescent="0.3">
      <c r="A228" s="297" t="s">
        <v>158</v>
      </c>
      <c r="B228" s="299"/>
      <c r="C228" s="301" t="s">
        <v>159</v>
      </c>
      <c r="D228" s="135" t="s">
        <v>67</v>
      </c>
      <c r="E228" s="136">
        <v>0</v>
      </c>
      <c r="F228" s="137">
        <v>0</v>
      </c>
      <c r="G228" s="137">
        <v>2000</v>
      </c>
      <c r="H228" s="137">
        <v>0</v>
      </c>
      <c r="I228" s="137">
        <v>0</v>
      </c>
      <c r="J228" s="128">
        <f t="shared" si="59"/>
        <v>2000</v>
      </c>
      <c r="K228" s="143">
        <v>418924</v>
      </c>
      <c r="L228" s="137">
        <v>0</v>
      </c>
      <c r="M228" s="139">
        <f t="shared" si="64"/>
        <v>418924</v>
      </c>
      <c r="N228" s="143">
        <v>0</v>
      </c>
      <c r="O228" s="137">
        <v>0</v>
      </c>
      <c r="P228" s="139">
        <f t="shared" si="60"/>
        <v>0</v>
      </c>
      <c r="Q228" s="140">
        <f t="shared" si="61"/>
        <v>420924</v>
      </c>
    </row>
    <row r="229" spans="1:17" ht="14.4" thickBot="1" x14ac:dyDescent="0.35">
      <c r="A229" s="298"/>
      <c r="B229" s="300"/>
      <c r="C229" s="302"/>
      <c r="D229" s="149"/>
      <c r="E229" s="150"/>
      <c r="F229" s="144"/>
      <c r="G229" s="144">
        <v>351</v>
      </c>
      <c r="H229" s="144"/>
      <c r="I229" s="144"/>
      <c r="J229" s="123">
        <f t="shared" si="59"/>
        <v>351</v>
      </c>
      <c r="K229" s="155">
        <v>232654.99</v>
      </c>
      <c r="L229" s="144"/>
      <c r="M229" s="123">
        <f t="shared" si="64"/>
        <v>232654.99</v>
      </c>
      <c r="N229" s="155"/>
      <c r="O229" s="144"/>
      <c r="P229" s="123">
        <f t="shared" si="60"/>
        <v>0</v>
      </c>
      <c r="Q229" s="124">
        <f t="shared" si="61"/>
        <v>233005.99</v>
      </c>
    </row>
    <row r="230" spans="1:17" ht="14.4" thickBot="1" x14ac:dyDescent="0.35">
      <c r="D230" s="147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1:17" x14ac:dyDescent="0.3">
      <c r="A231" s="306" t="s">
        <v>160</v>
      </c>
      <c r="B231" s="307"/>
      <c r="C231" s="315" t="s">
        <v>161</v>
      </c>
      <c r="D231" s="295"/>
      <c r="E231" s="115">
        <f t="shared" ref="E231:H232" si="65">E233+E235+E237+E239+E241+E243+E245+E247+E249+E251+E253</f>
        <v>129422</v>
      </c>
      <c r="F231" s="116">
        <f t="shared" si="65"/>
        <v>46728</v>
      </c>
      <c r="G231" s="116">
        <f t="shared" si="65"/>
        <v>46417</v>
      </c>
      <c r="H231" s="116">
        <f>H233+H235+H237+H239+H241+H243+H245+H247+H249+H251+H253</f>
        <v>10888</v>
      </c>
      <c r="I231" s="116">
        <f>I233+I235+I237+I239+I241+I243+I245+I247+I249+I251+I253</f>
        <v>0</v>
      </c>
      <c r="J231" s="118">
        <f t="shared" ref="J231:J254" si="66">SUM(E231:I231)</f>
        <v>233455</v>
      </c>
      <c r="K231" s="151">
        <f t="shared" ref="K231:M232" si="67">K233+K235+K237+K239+K241+K243+K245+K247+K249+K251+K253</f>
        <v>0</v>
      </c>
      <c r="L231" s="116">
        <f t="shared" si="67"/>
        <v>0</v>
      </c>
      <c r="M231" s="118">
        <f t="shared" si="67"/>
        <v>0</v>
      </c>
      <c r="N231" s="151">
        <f>N233+N235+N237+N239+N241+N243+N245+N247+N249+N253</f>
        <v>0</v>
      </c>
      <c r="O231" s="116">
        <f>O233+O235+O237+O239+O241+O243+O245+O247+O249+O251+O253</f>
        <v>0</v>
      </c>
      <c r="P231" s="118">
        <f>P233+P235+P237+P239+P241+P243+P245+P247+P249+P251+P253</f>
        <v>0</v>
      </c>
      <c r="Q231" s="119">
        <f t="shared" ref="Q231:Q254" si="68">P231+M231+J231</f>
        <v>233455</v>
      </c>
    </row>
    <row r="232" spans="1:17" ht="14.4" thickBot="1" x14ac:dyDescent="0.35">
      <c r="A232" s="308"/>
      <c r="B232" s="309"/>
      <c r="C232" s="316"/>
      <c r="D232" s="296"/>
      <c r="E232" s="120">
        <f t="shared" si="65"/>
        <v>67859.360000000001</v>
      </c>
      <c r="F232" s="121">
        <f t="shared" si="65"/>
        <v>24431.010000000002</v>
      </c>
      <c r="G232" s="121">
        <f t="shared" si="65"/>
        <v>24591.73</v>
      </c>
      <c r="H232" s="121">
        <f t="shared" si="65"/>
        <v>3141.53</v>
      </c>
      <c r="I232" s="121">
        <f>I234+I236+I238+I240+I242+I244+I246+I248+I250+I252+I254</f>
        <v>0</v>
      </c>
      <c r="J232" s="123">
        <f t="shared" si="66"/>
        <v>120023.62999999999</v>
      </c>
      <c r="K232" s="152">
        <f t="shared" si="67"/>
        <v>0</v>
      </c>
      <c r="L232" s="121">
        <f t="shared" si="67"/>
        <v>0</v>
      </c>
      <c r="M232" s="123">
        <f t="shared" si="67"/>
        <v>0</v>
      </c>
      <c r="N232" s="152">
        <f>N234+N236+N238+N240+N242+N244+N246+N248+N250+N254</f>
        <v>0</v>
      </c>
      <c r="O232" s="121">
        <f>O234+O236+O238+O240+O242+O244+O246+O248+O250+O252+O254</f>
        <v>0</v>
      </c>
      <c r="P232" s="123">
        <f>P234+P236+P238+P240+P242+P244+P246+P248+P250+P252+P254</f>
        <v>0</v>
      </c>
      <c r="Q232" s="124">
        <f t="shared" si="68"/>
        <v>120023.62999999999</v>
      </c>
    </row>
    <row r="233" spans="1:17" x14ac:dyDescent="0.3">
      <c r="A233" s="303" t="s">
        <v>162</v>
      </c>
      <c r="B233" s="304"/>
      <c r="C233" s="305" t="s">
        <v>163</v>
      </c>
      <c r="D233" s="148" t="s">
        <v>164</v>
      </c>
      <c r="E233" s="125">
        <v>0</v>
      </c>
      <c r="F233" s="126">
        <v>0</v>
      </c>
      <c r="G233" s="126">
        <v>0</v>
      </c>
      <c r="H233" s="126">
        <v>1000</v>
      </c>
      <c r="I233" s="126">
        <v>0</v>
      </c>
      <c r="J233" s="128">
        <f t="shared" si="66"/>
        <v>1000</v>
      </c>
      <c r="K233" s="153">
        <v>0</v>
      </c>
      <c r="L233" s="126">
        <v>0</v>
      </c>
      <c r="M233" s="128">
        <f>SUM(K233:L233)</f>
        <v>0</v>
      </c>
      <c r="N233" s="153">
        <v>0</v>
      </c>
      <c r="O233" s="126">
        <v>0</v>
      </c>
      <c r="P233" s="128">
        <f t="shared" ref="P233:P254" si="69">SUM(N233:O233)</f>
        <v>0</v>
      </c>
      <c r="Q233" s="129">
        <f t="shared" si="68"/>
        <v>1000</v>
      </c>
    </row>
    <row r="234" spans="1:17" x14ac:dyDescent="0.3">
      <c r="A234" s="297"/>
      <c r="B234" s="299"/>
      <c r="C234" s="301"/>
      <c r="D234" s="135"/>
      <c r="E234" s="141"/>
      <c r="F234" s="142"/>
      <c r="G234" s="142"/>
      <c r="H234" s="142">
        <v>150</v>
      </c>
      <c r="I234" s="142"/>
      <c r="J234" s="133">
        <f t="shared" si="66"/>
        <v>150</v>
      </c>
      <c r="K234" s="154"/>
      <c r="L234" s="142"/>
      <c r="M234" s="133">
        <f t="shared" ref="M234:M254" si="70">SUM(K234:L234)</f>
        <v>0</v>
      </c>
      <c r="N234" s="154"/>
      <c r="O234" s="142"/>
      <c r="P234" s="133">
        <f t="shared" si="69"/>
        <v>0</v>
      </c>
      <c r="Q234" s="134">
        <f t="shared" si="68"/>
        <v>150</v>
      </c>
    </row>
    <row r="235" spans="1:17" x14ac:dyDescent="0.3">
      <c r="A235" s="297" t="s">
        <v>165</v>
      </c>
      <c r="B235" s="299"/>
      <c r="C235" s="301" t="s">
        <v>166</v>
      </c>
      <c r="D235" s="135" t="s">
        <v>167</v>
      </c>
      <c r="E235" s="136">
        <v>0</v>
      </c>
      <c r="F235" s="137">
        <v>0</v>
      </c>
      <c r="G235" s="137">
        <v>0</v>
      </c>
      <c r="H235" s="137">
        <v>2162</v>
      </c>
      <c r="I235" s="137">
        <v>0</v>
      </c>
      <c r="J235" s="128">
        <f t="shared" si="66"/>
        <v>2162</v>
      </c>
      <c r="K235" s="143">
        <v>0</v>
      </c>
      <c r="L235" s="137">
        <v>0</v>
      </c>
      <c r="M235" s="139">
        <f>SUM(K235:L235)</f>
        <v>0</v>
      </c>
      <c r="N235" s="143">
        <v>0</v>
      </c>
      <c r="O235" s="137">
        <v>0</v>
      </c>
      <c r="P235" s="139">
        <f t="shared" si="69"/>
        <v>0</v>
      </c>
      <c r="Q235" s="140">
        <f t="shared" si="68"/>
        <v>2162</v>
      </c>
    </row>
    <row r="236" spans="1:17" x14ac:dyDescent="0.3">
      <c r="A236" s="297"/>
      <c r="B236" s="299"/>
      <c r="C236" s="301"/>
      <c r="D236" s="135"/>
      <c r="E236" s="141"/>
      <c r="F236" s="142"/>
      <c r="G236" s="142"/>
      <c r="H236" s="142">
        <v>1260</v>
      </c>
      <c r="I236" s="142"/>
      <c r="J236" s="133">
        <f t="shared" si="66"/>
        <v>1260</v>
      </c>
      <c r="K236" s="154"/>
      <c r="L236" s="142"/>
      <c r="M236" s="133">
        <f t="shared" si="70"/>
        <v>0</v>
      </c>
      <c r="N236" s="154"/>
      <c r="O236" s="142"/>
      <c r="P236" s="133">
        <f t="shared" si="69"/>
        <v>0</v>
      </c>
      <c r="Q236" s="134">
        <f t="shared" si="68"/>
        <v>1260</v>
      </c>
    </row>
    <row r="237" spans="1:17" x14ac:dyDescent="0.3">
      <c r="A237" s="297" t="s">
        <v>168</v>
      </c>
      <c r="B237" s="299"/>
      <c r="C237" s="301" t="s">
        <v>169</v>
      </c>
      <c r="D237" s="135" t="s">
        <v>164</v>
      </c>
      <c r="E237" s="136">
        <v>0</v>
      </c>
      <c r="F237" s="137">
        <v>0</v>
      </c>
      <c r="G237" s="137">
        <v>600</v>
      </c>
      <c r="H237" s="137">
        <v>0</v>
      </c>
      <c r="I237" s="137">
        <v>0</v>
      </c>
      <c r="J237" s="128">
        <f t="shared" si="66"/>
        <v>600</v>
      </c>
      <c r="K237" s="143">
        <v>0</v>
      </c>
      <c r="L237" s="137">
        <v>0</v>
      </c>
      <c r="M237" s="139">
        <f>SUM(K237:L237)</f>
        <v>0</v>
      </c>
      <c r="N237" s="143">
        <v>0</v>
      </c>
      <c r="O237" s="137">
        <v>0</v>
      </c>
      <c r="P237" s="139">
        <f t="shared" si="69"/>
        <v>0</v>
      </c>
      <c r="Q237" s="140">
        <f t="shared" si="68"/>
        <v>600</v>
      </c>
    </row>
    <row r="238" spans="1:17" x14ac:dyDescent="0.3">
      <c r="A238" s="297"/>
      <c r="B238" s="299"/>
      <c r="C238" s="301"/>
      <c r="D238" s="135"/>
      <c r="E238" s="141"/>
      <c r="F238" s="142"/>
      <c r="G238" s="142">
        <v>0</v>
      </c>
      <c r="H238" s="142"/>
      <c r="I238" s="142"/>
      <c r="J238" s="133">
        <f t="shared" si="66"/>
        <v>0</v>
      </c>
      <c r="K238" s="154"/>
      <c r="L238" s="142"/>
      <c r="M238" s="133">
        <f t="shared" si="70"/>
        <v>0</v>
      </c>
      <c r="N238" s="154"/>
      <c r="O238" s="142"/>
      <c r="P238" s="133">
        <f t="shared" si="69"/>
        <v>0</v>
      </c>
      <c r="Q238" s="134">
        <f t="shared" si="68"/>
        <v>0</v>
      </c>
    </row>
    <row r="239" spans="1:17" x14ac:dyDescent="0.3">
      <c r="A239" s="297" t="s">
        <v>170</v>
      </c>
      <c r="B239" s="299"/>
      <c r="C239" s="301" t="s">
        <v>171</v>
      </c>
      <c r="D239" s="135" t="s">
        <v>172</v>
      </c>
      <c r="E239" s="136">
        <v>20596</v>
      </c>
      <c r="F239" s="137">
        <v>7190</v>
      </c>
      <c r="G239" s="166">
        <v>1274</v>
      </c>
      <c r="H239" s="137">
        <v>174</v>
      </c>
      <c r="I239" s="137">
        <v>0</v>
      </c>
      <c r="J239" s="128">
        <f t="shared" si="66"/>
        <v>29234</v>
      </c>
      <c r="K239" s="143">
        <v>0</v>
      </c>
      <c r="L239" s="137">
        <v>0</v>
      </c>
      <c r="M239" s="139">
        <f>SUM(K239:L239)</f>
        <v>0</v>
      </c>
      <c r="N239" s="143">
        <v>0</v>
      </c>
      <c r="O239" s="137">
        <v>0</v>
      </c>
      <c r="P239" s="139">
        <f t="shared" si="69"/>
        <v>0</v>
      </c>
      <c r="Q239" s="140">
        <f t="shared" si="68"/>
        <v>29234</v>
      </c>
    </row>
    <row r="240" spans="1:17" x14ac:dyDescent="0.3">
      <c r="A240" s="297"/>
      <c r="B240" s="299"/>
      <c r="C240" s="301"/>
      <c r="D240" s="135"/>
      <c r="E240" s="141">
        <v>11377.94</v>
      </c>
      <c r="F240" s="142">
        <v>3984.67</v>
      </c>
      <c r="G240" s="142">
        <v>756.94</v>
      </c>
      <c r="H240" s="142">
        <v>135.44</v>
      </c>
      <c r="I240" s="142"/>
      <c r="J240" s="133">
        <f t="shared" si="66"/>
        <v>16254.990000000002</v>
      </c>
      <c r="K240" s="154"/>
      <c r="L240" s="142"/>
      <c r="M240" s="133">
        <f t="shared" si="70"/>
        <v>0</v>
      </c>
      <c r="N240" s="154"/>
      <c r="O240" s="142"/>
      <c r="P240" s="133">
        <f t="shared" si="69"/>
        <v>0</v>
      </c>
      <c r="Q240" s="134">
        <f t="shared" si="68"/>
        <v>16254.990000000002</v>
      </c>
    </row>
    <row r="241" spans="1:17" x14ac:dyDescent="0.3">
      <c r="A241" s="297" t="s">
        <v>170</v>
      </c>
      <c r="B241" s="299"/>
      <c r="C241" s="301" t="s">
        <v>171</v>
      </c>
      <c r="D241" s="135" t="s">
        <v>173</v>
      </c>
      <c r="E241" s="136">
        <v>108826</v>
      </c>
      <c r="F241" s="137">
        <v>39538</v>
      </c>
      <c r="G241" s="137">
        <v>21370</v>
      </c>
      <c r="H241" s="137">
        <v>272</v>
      </c>
      <c r="I241" s="137">
        <v>0</v>
      </c>
      <c r="J241" s="128">
        <f t="shared" si="66"/>
        <v>170006</v>
      </c>
      <c r="K241" s="143">
        <v>0</v>
      </c>
      <c r="L241" s="137">
        <v>0</v>
      </c>
      <c r="M241" s="139">
        <f>SUM(K241:L241)</f>
        <v>0</v>
      </c>
      <c r="N241" s="143">
        <v>0</v>
      </c>
      <c r="O241" s="137">
        <v>0</v>
      </c>
      <c r="P241" s="139">
        <f t="shared" si="69"/>
        <v>0</v>
      </c>
      <c r="Q241" s="140">
        <f t="shared" si="68"/>
        <v>170006</v>
      </c>
    </row>
    <row r="242" spans="1:17" x14ac:dyDescent="0.3">
      <c r="A242" s="297"/>
      <c r="B242" s="299"/>
      <c r="C242" s="301"/>
      <c r="D242" s="135"/>
      <c r="E242" s="141">
        <v>56481.42</v>
      </c>
      <c r="F242" s="142">
        <v>20446.34</v>
      </c>
      <c r="G242" s="142">
        <v>12237.63</v>
      </c>
      <c r="H242" s="142">
        <v>261.73</v>
      </c>
      <c r="I242" s="142"/>
      <c r="J242" s="133">
        <f t="shared" si="66"/>
        <v>89427.12</v>
      </c>
      <c r="K242" s="154"/>
      <c r="L242" s="142"/>
      <c r="M242" s="133">
        <f t="shared" si="70"/>
        <v>0</v>
      </c>
      <c r="N242" s="154"/>
      <c r="O242" s="142"/>
      <c r="P242" s="133">
        <f t="shared" si="69"/>
        <v>0</v>
      </c>
      <c r="Q242" s="134">
        <f t="shared" si="68"/>
        <v>89427.12</v>
      </c>
    </row>
    <row r="243" spans="1:17" x14ac:dyDescent="0.3">
      <c r="A243" s="297" t="s">
        <v>174</v>
      </c>
      <c r="B243" s="299"/>
      <c r="C243" s="301" t="s">
        <v>175</v>
      </c>
      <c r="D243" s="135" t="s">
        <v>164</v>
      </c>
      <c r="E243" s="136">
        <v>0</v>
      </c>
      <c r="F243" s="137">
        <v>0</v>
      </c>
      <c r="G243" s="137">
        <v>13000</v>
      </c>
      <c r="H243" s="137">
        <v>0</v>
      </c>
      <c r="I243" s="137">
        <v>0</v>
      </c>
      <c r="J243" s="128">
        <f t="shared" si="66"/>
        <v>13000</v>
      </c>
      <c r="K243" s="143">
        <v>0</v>
      </c>
      <c r="L243" s="137">
        <v>0</v>
      </c>
      <c r="M243" s="139">
        <f>SUM(K243:L243)</f>
        <v>0</v>
      </c>
      <c r="N243" s="143">
        <v>0</v>
      </c>
      <c r="O243" s="137">
        <v>0</v>
      </c>
      <c r="P243" s="139">
        <f t="shared" si="69"/>
        <v>0</v>
      </c>
      <c r="Q243" s="140">
        <f t="shared" si="68"/>
        <v>13000</v>
      </c>
    </row>
    <row r="244" spans="1:17" x14ac:dyDescent="0.3">
      <c r="A244" s="297"/>
      <c r="B244" s="299"/>
      <c r="C244" s="301"/>
      <c r="D244" s="135"/>
      <c r="E244" s="141"/>
      <c r="F244" s="142"/>
      <c r="G244" s="142">
        <v>8773.0499999999993</v>
      </c>
      <c r="H244" s="142"/>
      <c r="I244" s="142"/>
      <c r="J244" s="133">
        <f t="shared" si="66"/>
        <v>8773.0499999999993</v>
      </c>
      <c r="K244" s="154"/>
      <c r="L244" s="142"/>
      <c r="M244" s="133">
        <f t="shared" si="70"/>
        <v>0</v>
      </c>
      <c r="N244" s="154"/>
      <c r="O244" s="142"/>
      <c r="P244" s="133">
        <f t="shared" si="69"/>
        <v>0</v>
      </c>
      <c r="Q244" s="134">
        <f t="shared" si="68"/>
        <v>8773.0499999999993</v>
      </c>
    </row>
    <row r="245" spans="1:17" x14ac:dyDescent="0.3">
      <c r="A245" s="297" t="s">
        <v>176</v>
      </c>
      <c r="B245" s="299"/>
      <c r="C245" s="301" t="s">
        <v>177</v>
      </c>
      <c r="D245" s="135" t="s">
        <v>178</v>
      </c>
      <c r="E245" s="136">
        <v>0</v>
      </c>
      <c r="F245" s="137">
        <v>0</v>
      </c>
      <c r="G245" s="137">
        <v>7173</v>
      </c>
      <c r="H245" s="137">
        <v>0</v>
      </c>
      <c r="I245" s="137">
        <v>0</v>
      </c>
      <c r="J245" s="128">
        <f t="shared" si="66"/>
        <v>7173</v>
      </c>
      <c r="K245" s="143">
        <v>0</v>
      </c>
      <c r="L245" s="137">
        <v>0</v>
      </c>
      <c r="M245" s="139">
        <f>SUM(K245:L245)</f>
        <v>0</v>
      </c>
      <c r="N245" s="143">
        <v>0</v>
      </c>
      <c r="O245" s="137">
        <v>0</v>
      </c>
      <c r="P245" s="139">
        <f t="shared" si="69"/>
        <v>0</v>
      </c>
      <c r="Q245" s="140">
        <f t="shared" si="68"/>
        <v>7173</v>
      </c>
    </row>
    <row r="246" spans="1:17" x14ac:dyDescent="0.3">
      <c r="A246" s="297"/>
      <c r="B246" s="299"/>
      <c r="C246" s="301"/>
      <c r="D246" s="135"/>
      <c r="E246" s="141"/>
      <c r="F246" s="142"/>
      <c r="G246" s="142">
        <v>2755.71</v>
      </c>
      <c r="H246" s="142"/>
      <c r="I246" s="142"/>
      <c r="J246" s="133">
        <f t="shared" si="66"/>
        <v>2755.71</v>
      </c>
      <c r="K246" s="154"/>
      <c r="L246" s="142"/>
      <c r="M246" s="133">
        <f t="shared" si="70"/>
        <v>0</v>
      </c>
      <c r="N246" s="154"/>
      <c r="O246" s="142"/>
      <c r="P246" s="133">
        <f t="shared" si="69"/>
        <v>0</v>
      </c>
      <c r="Q246" s="134">
        <f t="shared" si="68"/>
        <v>2755.71</v>
      </c>
    </row>
    <row r="247" spans="1:17" x14ac:dyDescent="0.3">
      <c r="A247" s="297" t="s">
        <v>179</v>
      </c>
      <c r="B247" s="299"/>
      <c r="C247" s="301" t="s">
        <v>180</v>
      </c>
      <c r="D247" s="135" t="s">
        <v>164</v>
      </c>
      <c r="E247" s="136">
        <v>0</v>
      </c>
      <c r="F247" s="137">
        <v>0</v>
      </c>
      <c r="G247" s="137">
        <v>0</v>
      </c>
      <c r="H247" s="137">
        <v>570</v>
      </c>
      <c r="I247" s="137">
        <v>0</v>
      </c>
      <c r="J247" s="128">
        <f t="shared" si="66"/>
        <v>570</v>
      </c>
      <c r="K247" s="143">
        <v>0</v>
      </c>
      <c r="L247" s="137">
        <v>0</v>
      </c>
      <c r="M247" s="139">
        <f>SUM(K247:L247)</f>
        <v>0</v>
      </c>
      <c r="N247" s="143">
        <v>0</v>
      </c>
      <c r="O247" s="137">
        <v>0</v>
      </c>
      <c r="P247" s="139">
        <f t="shared" si="69"/>
        <v>0</v>
      </c>
      <c r="Q247" s="140">
        <f t="shared" si="68"/>
        <v>570</v>
      </c>
    </row>
    <row r="248" spans="1:17" x14ac:dyDescent="0.3">
      <c r="A248" s="297"/>
      <c r="B248" s="299"/>
      <c r="C248" s="301"/>
      <c r="D248" s="135"/>
      <c r="E248" s="141"/>
      <c r="F248" s="142"/>
      <c r="G248" s="142"/>
      <c r="H248" s="142">
        <v>305.76</v>
      </c>
      <c r="I248" s="142"/>
      <c r="J248" s="133">
        <f t="shared" si="66"/>
        <v>305.76</v>
      </c>
      <c r="K248" s="154"/>
      <c r="L248" s="142"/>
      <c r="M248" s="133">
        <f t="shared" si="70"/>
        <v>0</v>
      </c>
      <c r="N248" s="154"/>
      <c r="O248" s="142"/>
      <c r="P248" s="133">
        <f t="shared" si="69"/>
        <v>0</v>
      </c>
      <c r="Q248" s="134">
        <f t="shared" si="68"/>
        <v>305.76</v>
      </c>
    </row>
    <row r="249" spans="1:17" x14ac:dyDescent="0.3">
      <c r="A249" s="297" t="s">
        <v>181</v>
      </c>
      <c r="B249" s="299"/>
      <c r="C249" s="301" t="s">
        <v>182</v>
      </c>
      <c r="D249" s="135" t="s">
        <v>164</v>
      </c>
      <c r="E249" s="136">
        <v>0</v>
      </c>
      <c r="F249" s="137">
        <v>0</v>
      </c>
      <c r="G249" s="137">
        <v>0</v>
      </c>
      <c r="H249" s="137">
        <v>70</v>
      </c>
      <c r="I249" s="137">
        <v>0</v>
      </c>
      <c r="J249" s="128">
        <f t="shared" si="66"/>
        <v>70</v>
      </c>
      <c r="K249" s="143">
        <v>0</v>
      </c>
      <c r="L249" s="137">
        <v>0</v>
      </c>
      <c r="M249" s="139">
        <f>SUM(K249:L249)</f>
        <v>0</v>
      </c>
      <c r="N249" s="143">
        <v>0</v>
      </c>
      <c r="O249" s="137">
        <v>0</v>
      </c>
      <c r="P249" s="139">
        <f t="shared" si="69"/>
        <v>0</v>
      </c>
      <c r="Q249" s="140">
        <f t="shared" si="68"/>
        <v>70</v>
      </c>
    </row>
    <row r="250" spans="1:17" x14ac:dyDescent="0.3">
      <c r="A250" s="297"/>
      <c r="B250" s="299"/>
      <c r="C250" s="301"/>
      <c r="D250" s="135"/>
      <c r="E250" s="141"/>
      <c r="F250" s="142"/>
      <c r="G250" s="142"/>
      <c r="H250" s="142">
        <v>32.6</v>
      </c>
      <c r="I250" s="142"/>
      <c r="J250" s="133">
        <f t="shared" si="66"/>
        <v>32.6</v>
      </c>
      <c r="K250" s="154"/>
      <c r="L250" s="142"/>
      <c r="M250" s="133">
        <f t="shared" si="70"/>
        <v>0</v>
      </c>
      <c r="N250" s="154"/>
      <c r="O250" s="142"/>
      <c r="P250" s="133">
        <f t="shared" si="69"/>
        <v>0</v>
      </c>
      <c r="Q250" s="134">
        <f t="shared" si="68"/>
        <v>32.6</v>
      </c>
    </row>
    <row r="251" spans="1:17" x14ac:dyDescent="0.3">
      <c r="A251" s="297" t="s">
        <v>183</v>
      </c>
      <c r="B251" s="299"/>
      <c r="C251" s="301" t="s">
        <v>184</v>
      </c>
      <c r="D251" s="135" t="s">
        <v>185</v>
      </c>
      <c r="E251" s="136">
        <v>0</v>
      </c>
      <c r="F251" s="137">
        <v>0</v>
      </c>
      <c r="G251" s="137">
        <v>0</v>
      </c>
      <c r="H251" s="137">
        <v>6640</v>
      </c>
      <c r="I251" s="137">
        <v>0</v>
      </c>
      <c r="J251" s="128">
        <f>SUM(E251:I251)</f>
        <v>6640</v>
      </c>
      <c r="K251" s="143">
        <v>0</v>
      </c>
      <c r="L251" s="137">
        <v>0</v>
      </c>
      <c r="M251" s="139">
        <f>SUM(K251:L251)</f>
        <v>0</v>
      </c>
      <c r="N251" s="143">
        <v>0</v>
      </c>
      <c r="O251" s="137">
        <v>0</v>
      </c>
      <c r="P251" s="139">
        <f t="shared" si="69"/>
        <v>0</v>
      </c>
      <c r="Q251" s="140">
        <f t="shared" si="68"/>
        <v>6640</v>
      </c>
    </row>
    <row r="252" spans="1:17" x14ac:dyDescent="0.3">
      <c r="A252" s="297"/>
      <c r="B252" s="299"/>
      <c r="C252" s="301"/>
      <c r="D252" s="135"/>
      <c r="E252" s="141"/>
      <c r="F252" s="142"/>
      <c r="G252" s="142"/>
      <c r="H252" s="142">
        <v>996</v>
      </c>
      <c r="I252" s="142"/>
      <c r="J252" s="133">
        <f>SUM(E252:I252)</f>
        <v>996</v>
      </c>
      <c r="K252" s="154"/>
      <c r="L252" s="142"/>
      <c r="M252" s="133">
        <f>SUM(K252:L252)</f>
        <v>0</v>
      </c>
      <c r="N252" s="154"/>
      <c r="O252" s="142"/>
      <c r="P252" s="133">
        <f t="shared" si="69"/>
        <v>0</v>
      </c>
      <c r="Q252" s="134">
        <f t="shared" si="68"/>
        <v>996</v>
      </c>
    </row>
    <row r="253" spans="1:17" x14ac:dyDescent="0.3">
      <c r="A253" s="297" t="s">
        <v>307</v>
      </c>
      <c r="B253" s="299"/>
      <c r="C253" s="301" t="s">
        <v>308</v>
      </c>
      <c r="D253" s="135" t="s">
        <v>185</v>
      </c>
      <c r="E253" s="136">
        <v>0</v>
      </c>
      <c r="F253" s="137">
        <v>0</v>
      </c>
      <c r="G253" s="137">
        <v>3000</v>
      </c>
      <c r="H253" s="137">
        <v>0</v>
      </c>
      <c r="I253" s="137">
        <v>0</v>
      </c>
      <c r="J253" s="128">
        <f t="shared" si="66"/>
        <v>3000</v>
      </c>
      <c r="K253" s="143">
        <v>0</v>
      </c>
      <c r="L253" s="137">
        <v>0</v>
      </c>
      <c r="M253" s="139">
        <f>SUM(K253:L253)</f>
        <v>0</v>
      </c>
      <c r="N253" s="143">
        <v>0</v>
      </c>
      <c r="O253" s="137">
        <v>0</v>
      </c>
      <c r="P253" s="139">
        <f t="shared" si="69"/>
        <v>0</v>
      </c>
      <c r="Q253" s="140">
        <f t="shared" si="68"/>
        <v>3000</v>
      </c>
    </row>
    <row r="254" spans="1:17" ht="14.4" thickBot="1" x14ac:dyDescent="0.35">
      <c r="A254" s="298"/>
      <c r="B254" s="300"/>
      <c r="C254" s="302"/>
      <c r="D254" s="149"/>
      <c r="E254" s="150"/>
      <c r="F254" s="144"/>
      <c r="G254" s="144">
        <v>68.400000000000006</v>
      </c>
      <c r="H254" s="144"/>
      <c r="I254" s="144"/>
      <c r="J254" s="123">
        <f t="shared" si="66"/>
        <v>68.400000000000006</v>
      </c>
      <c r="K254" s="155"/>
      <c r="L254" s="144"/>
      <c r="M254" s="123">
        <f t="shared" si="70"/>
        <v>0</v>
      </c>
      <c r="N254" s="155"/>
      <c r="O254" s="144"/>
      <c r="P254" s="123">
        <f t="shared" si="69"/>
        <v>0</v>
      </c>
      <c r="Q254" s="124">
        <f t="shared" si="68"/>
        <v>68.400000000000006</v>
      </c>
    </row>
    <row r="255" spans="1:17" ht="14.4" thickBot="1" x14ac:dyDescent="0.35">
      <c r="D255" s="147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</row>
    <row r="256" spans="1:17" x14ac:dyDescent="0.3">
      <c r="A256" s="306" t="s">
        <v>186</v>
      </c>
      <c r="B256" s="307"/>
      <c r="C256" s="315" t="s">
        <v>187</v>
      </c>
      <c r="D256" s="295"/>
      <c r="E256" s="115">
        <f>E258+E260+E262+E264+E266+E268+E270+E272+E274</f>
        <v>0</v>
      </c>
      <c r="F256" s="116">
        <f t="shared" ref="E256:I257" si="71">F258+F260+F262+F264+F266+F268+F270+F272+F274</f>
        <v>0</v>
      </c>
      <c r="G256" s="116">
        <f>G258+G260+G262+G264+G266+G268+G270+G272+G274</f>
        <v>62125</v>
      </c>
      <c r="H256" s="116">
        <f t="shared" si="71"/>
        <v>0</v>
      </c>
      <c r="I256" s="116">
        <f>I258+I260+I262+I264+I266+I268+I270+I272+I274</f>
        <v>13561</v>
      </c>
      <c r="J256" s="118">
        <f>SUM(E256:I256)</f>
        <v>75686</v>
      </c>
      <c r="K256" s="151">
        <f>K258+K260+K262+K264+K266+K268+K270+K272+K274</f>
        <v>13000</v>
      </c>
      <c r="L256" s="116">
        <f>L258+L260+L262+L264+L266+L268+L270+L272+L274</f>
        <v>0</v>
      </c>
      <c r="M256" s="118">
        <f>SUM(K256:L256)</f>
        <v>13000</v>
      </c>
      <c r="N256" s="151">
        <f>N258+N260+N262+N264+N266+N268+N270+N272+N274</f>
        <v>0</v>
      </c>
      <c r="O256" s="116">
        <f>O258+O260+O262+O264+O266+O268+O270+O272+O274</f>
        <v>83384</v>
      </c>
      <c r="P256" s="118">
        <f>SUM(N256:O256)</f>
        <v>83384</v>
      </c>
      <c r="Q256" s="119">
        <f>P256+M256+J256</f>
        <v>172070</v>
      </c>
    </row>
    <row r="257" spans="1:17" ht="14.4" thickBot="1" x14ac:dyDescent="0.35">
      <c r="A257" s="308"/>
      <c r="B257" s="309"/>
      <c r="C257" s="316"/>
      <c r="D257" s="296"/>
      <c r="E257" s="120">
        <f t="shared" si="71"/>
        <v>0</v>
      </c>
      <c r="F257" s="121">
        <f t="shared" si="71"/>
        <v>0</v>
      </c>
      <c r="G257" s="121">
        <f t="shared" si="71"/>
        <v>34061.339999999997</v>
      </c>
      <c r="H257" s="121">
        <f t="shared" si="71"/>
        <v>0</v>
      </c>
      <c r="I257" s="121">
        <f t="shared" si="71"/>
        <v>7739.9800000000005</v>
      </c>
      <c r="J257" s="123">
        <f t="shared" ref="J257:J275" si="72">SUM(E257:I257)</f>
        <v>41801.32</v>
      </c>
      <c r="K257" s="152">
        <f>K259+K261+K263+K265+K267+K269+K271+K273+K275</f>
        <v>498.96</v>
      </c>
      <c r="L257" s="121">
        <f>L259+L261+L263+L265+L267+L269+L271+L273+L275</f>
        <v>0</v>
      </c>
      <c r="M257" s="123">
        <f t="shared" ref="M257:M273" si="73">SUM(K257:L257)</f>
        <v>498.96</v>
      </c>
      <c r="N257" s="152">
        <f>N259+N261+N263+N265+N267+N269+N271+N273+N275</f>
        <v>0</v>
      </c>
      <c r="O257" s="121">
        <f>O259+O261+O263+O265+O267+O269+O271+O273+O275</f>
        <v>44483.49</v>
      </c>
      <c r="P257" s="123">
        <f t="shared" ref="P257:P275" si="74">SUM(N257:O257)</f>
        <v>44483.49</v>
      </c>
      <c r="Q257" s="124">
        <f t="shared" ref="Q257:Q275" si="75">P257+M257+J257</f>
        <v>86783.76999999999</v>
      </c>
    </row>
    <row r="258" spans="1:17" hidden="1" x14ac:dyDescent="0.3">
      <c r="A258" s="303" t="s">
        <v>188</v>
      </c>
      <c r="B258" s="304"/>
      <c r="C258" s="305" t="s">
        <v>189</v>
      </c>
      <c r="D258" s="310"/>
      <c r="E258" s="125">
        <v>0</v>
      </c>
      <c r="F258" s="126">
        <v>0</v>
      </c>
      <c r="G258" s="126">
        <v>0</v>
      </c>
      <c r="H258" s="126">
        <v>0</v>
      </c>
      <c r="I258" s="126">
        <v>0</v>
      </c>
      <c r="J258" s="128">
        <f t="shared" si="72"/>
        <v>0</v>
      </c>
      <c r="K258" s="153">
        <v>0</v>
      </c>
      <c r="L258" s="126">
        <v>0</v>
      </c>
      <c r="M258" s="128">
        <f>SUM(K258:L258)</f>
        <v>0</v>
      </c>
      <c r="N258" s="153">
        <v>0</v>
      </c>
      <c r="O258" s="126">
        <v>0</v>
      </c>
      <c r="P258" s="128">
        <f t="shared" si="74"/>
        <v>0</v>
      </c>
      <c r="Q258" s="129">
        <f t="shared" si="75"/>
        <v>0</v>
      </c>
    </row>
    <row r="259" spans="1:17" hidden="1" x14ac:dyDescent="0.3">
      <c r="A259" s="297"/>
      <c r="B259" s="299"/>
      <c r="C259" s="301"/>
      <c r="D259" s="311"/>
      <c r="E259" s="141"/>
      <c r="F259" s="142"/>
      <c r="G259" s="142"/>
      <c r="H259" s="142"/>
      <c r="I259" s="142"/>
      <c r="J259" s="133"/>
      <c r="K259" s="154"/>
      <c r="L259" s="142"/>
      <c r="M259" s="133">
        <f t="shared" si="73"/>
        <v>0</v>
      </c>
      <c r="N259" s="154"/>
      <c r="O259" s="142"/>
      <c r="P259" s="133">
        <f t="shared" si="74"/>
        <v>0</v>
      </c>
      <c r="Q259" s="134">
        <f t="shared" si="75"/>
        <v>0</v>
      </c>
    </row>
    <row r="260" spans="1:17" x14ac:dyDescent="0.3">
      <c r="A260" s="297" t="s">
        <v>190</v>
      </c>
      <c r="B260" s="299"/>
      <c r="C260" s="301" t="s">
        <v>191</v>
      </c>
      <c r="D260" s="135" t="s">
        <v>26</v>
      </c>
      <c r="E260" s="136">
        <v>0</v>
      </c>
      <c r="F260" s="137">
        <v>0</v>
      </c>
      <c r="G260" s="137">
        <v>61925</v>
      </c>
      <c r="H260" s="137">
        <v>0</v>
      </c>
      <c r="I260" s="137">
        <v>0</v>
      </c>
      <c r="J260" s="128">
        <f t="shared" si="72"/>
        <v>61925</v>
      </c>
      <c r="K260" s="143">
        <v>0</v>
      </c>
      <c r="L260" s="137">
        <v>0</v>
      </c>
      <c r="M260" s="139">
        <f>SUM(K260:L260)</f>
        <v>0</v>
      </c>
      <c r="N260" s="143">
        <v>0</v>
      </c>
      <c r="O260" s="137">
        <v>0</v>
      </c>
      <c r="P260" s="139">
        <f t="shared" si="74"/>
        <v>0</v>
      </c>
      <c r="Q260" s="140">
        <f t="shared" si="75"/>
        <v>61925</v>
      </c>
    </row>
    <row r="261" spans="1:17" x14ac:dyDescent="0.3">
      <c r="A261" s="297"/>
      <c r="B261" s="299"/>
      <c r="C261" s="301"/>
      <c r="D261" s="135"/>
      <c r="E261" s="141"/>
      <c r="F261" s="142"/>
      <c r="G261" s="142">
        <v>34061.339999999997</v>
      </c>
      <c r="H261" s="142"/>
      <c r="I261" s="142"/>
      <c r="J261" s="133">
        <f t="shared" si="72"/>
        <v>34061.339999999997</v>
      </c>
      <c r="K261" s="154"/>
      <c r="L261" s="142"/>
      <c r="M261" s="133">
        <f t="shared" si="73"/>
        <v>0</v>
      </c>
      <c r="N261" s="154"/>
      <c r="O261" s="142"/>
      <c r="P261" s="133">
        <f t="shared" si="74"/>
        <v>0</v>
      </c>
      <c r="Q261" s="134">
        <f t="shared" si="75"/>
        <v>34061.339999999997</v>
      </c>
    </row>
    <row r="262" spans="1:17" x14ac:dyDescent="0.3">
      <c r="A262" s="297" t="s">
        <v>192</v>
      </c>
      <c r="B262" s="299"/>
      <c r="C262" s="301" t="s">
        <v>309</v>
      </c>
      <c r="D262" s="135" t="s">
        <v>115</v>
      </c>
      <c r="E262" s="136">
        <v>0</v>
      </c>
      <c r="F262" s="137">
        <v>0</v>
      </c>
      <c r="G262" s="137">
        <v>0</v>
      </c>
      <c r="H262" s="137">
        <v>0</v>
      </c>
      <c r="I262" s="137">
        <v>865</v>
      </c>
      <c r="J262" s="128">
        <f t="shared" si="72"/>
        <v>865</v>
      </c>
      <c r="K262" s="143">
        <v>0</v>
      </c>
      <c r="L262" s="137">
        <v>0</v>
      </c>
      <c r="M262" s="139">
        <f>SUM(K262:L262)</f>
        <v>0</v>
      </c>
      <c r="N262" s="143">
        <v>0</v>
      </c>
      <c r="O262" s="137">
        <v>35384</v>
      </c>
      <c r="P262" s="139">
        <f t="shared" si="74"/>
        <v>35384</v>
      </c>
      <c r="Q262" s="140">
        <f t="shared" si="75"/>
        <v>36249</v>
      </c>
    </row>
    <row r="263" spans="1:17" x14ac:dyDescent="0.3">
      <c r="A263" s="297"/>
      <c r="B263" s="299"/>
      <c r="C263" s="301"/>
      <c r="D263" s="135"/>
      <c r="E263" s="141"/>
      <c r="F263" s="142"/>
      <c r="G263" s="142"/>
      <c r="H263" s="142"/>
      <c r="I263" s="142">
        <v>366.49</v>
      </c>
      <c r="J263" s="133">
        <f t="shared" si="72"/>
        <v>366.49</v>
      </c>
      <c r="K263" s="154"/>
      <c r="L263" s="142"/>
      <c r="M263" s="133">
        <f t="shared" si="73"/>
        <v>0</v>
      </c>
      <c r="N263" s="154"/>
      <c r="O263" s="142">
        <v>16450.91</v>
      </c>
      <c r="P263" s="133">
        <f t="shared" si="74"/>
        <v>16450.91</v>
      </c>
      <c r="Q263" s="134">
        <f t="shared" si="75"/>
        <v>16817.400000000001</v>
      </c>
    </row>
    <row r="264" spans="1:17" x14ac:dyDescent="0.3">
      <c r="A264" s="297" t="s">
        <v>192</v>
      </c>
      <c r="B264" s="299"/>
      <c r="C264" s="301" t="s">
        <v>310</v>
      </c>
      <c r="D264" s="135" t="s">
        <v>26</v>
      </c>
      <c r="E264" s="136">
        <v>0</v>
      </c>
      <c r="F264" s="137">
        <v>0</v>
      </c>
      <c r="G264" s="137">
        <v>0</v>
      </c>
      <c r="H264" s="137">
        <v>0</v>
      </c>
      <c r="I264" s="137">
        <v>0</v>
      </c>
      <c r="J264" s="128">
        <f t="shared" si="72"/>
        <v>0</v>
      </c>
      <c r="K264" s="143">
        <v>5000</v>
      </c>
      <c r="L264" s="137">
        <v>0</v>
      </c>
      <c r="M264" s="139">
        <f>SUM(K264:L264)</f>
        <v>5000</v>
      </c>
      <c r="N264" s="143">
        <v>0</v>
      </c>
      <c r="O264" s="137">
        <v>0</v>
      </c>
      <c r="P264" s="139">
        <f t="shared" si="74"/>
        <v>0</v>
      </c>
      <c r="Q264" s="140">
        <f t="shared" si="75"/>
        <v>5000</v>
      </c>
    </row>
    <row r="265" spans="1:17" x14ac:dyDescent="0.3">
      <c r="A265" s="297"/>
      <c r="B265" s="299"/>
      <c r="C265" s="301"/>
      <c r="D265" s="135"/>
      <c r="E265" s="141"/>
      <c r="F265" s="142"/>
      <c r="G265" s="142"/>
      <c r="H265" s="142"/>
      <c r="I265" s="142"/>
      <c r="J265" s="133">
        <f t="shared" si="72"/>
        <v>0</v>
      </c>
      <c r="K265" s="154">
        <v>498.96</v>
      </c>
      <c r="L265" s="142"/>
      <c r="M265" s="133">
        <f t="shared" si="73"/>
        <v>498.96</v>
      </c>
      <c r="N265" s="154"/>
      <c r="O265" s="142"/>
      <c r="P265" s="133">
        <f t="shared" si="74"/>
        <v>0</v>
      </c>
      <c r="Q265" s="134">
        <f t="shared" si="75"/>
        <v>498.96</v>
      </c>
    </row>
    <row r="266" spans="1:17" x14ac:dyDescent="0.3">
      <c r="A266" s="297" t="s">
        <v>193</v>
      </c>
      <c r="B266" s="299"/>
      <c r="C266" s="301" t="s">
        <v>194</v>
      </c>
      <c r="D266" s="135" t="s">
        <v>26</v>
      </c>
      <c r="E266" s="136">
        <v>0</v>
      </c>
      <c r="F266" s="137">
        <v>0</v>
      </c>
      <c r="G266" s="137">
        <v>200</v>
      </c>
      <c r="H266" s="137">
        <v>0</v>
      </c>
      <c r="I266" s="137">
        <v>0</v>
      </c>
      <c r="J266" s="128">
        <f t="shared" si="72"/>
        <v>200</v>
      </c>
      <c r="K266" s="143">
        <v>8000</v>
      </c>
      <c r="L266" s="137">
        <v>0</v>
      </c>
      <c r="M266" s="139">
        <f>SUM(K266:L266)</f>
        <v>8000</v>
      </c>
      <c r="N266" s="143">
        <v>0</v>
      </c>
      <c r="O266" s="137">
        <v>0</v>
      </c>
      <c r="P266" s="139">
        <f t="shared" si="74"/>
        <v>0</v>
      </c>
      <c r="Q266" s="140">
        <f t="shared" si="75"/>
        <v>8200</v>
      </c>
    </row>
    <row r="267" spans="1:17" x14ac:dyDescent="0.3">
      <c r="A267" s="297"/>
      <c r="B267" s="299"/>
      <c r="C267" s="301"/>
      <c r="D267" s="135"/>
      <c r="E267" s="141"/>
      <c r="F267" s="142"/>
      <c r="G267" s="142">
        <v>0</v>
      </c>
      <c r="H267" s="142"/>
      <c r="I267" s="142"/>
      <c r="J267" s="133">
        <f t="shared" si="72"/>
        <v>0</v>
      </c>
      <c r="K267" s="154">
        <v>0</v>
      </c>
      <c r="L267" s="142"/>
      <c r="M267" s="133">
        <f t="shared" si="73"/>
        <v>0</v>
      </c>
      <c r="N267" s="154"/>
      <c r="O267" s="142"/>
      <c r="P267" s="133">
        <f t="shared" si="74"/>
        <v>0</v>
      </c>
      <c r="Q267" s="134">
        <f t="shared" si="75"/>
        <v>0</v>
      </c>
    </row>
    <row r="268" spans="1:17" x14ac:dyDescent="0.3">
      <c r="A268" s="297" t="s">
        <v>195</v>
      </c>
      <c r="B268" s="299"/>
      <c r="C268" s="301" t="s">
        <v>198</v>
      </c>
      <c r="D268" s="135" t="s">
        <v>115</v>
      </c>
      <c r="E268" s="136">
        <v>0</v>
      </c>
      <c r="F268" s="137">
        <v>0</v>
      </c>
      <c r="G268" s="137">
        <v>0</v>
      </c>
      <c r="H268" s="137">
        <v>0</v>
      </c>
      <c r="I268" s="137">
        <v>3511</v>
      </c>
      <c r="J268" s="128">
        <f t="shared" si="72"/>
        <v>3511</v>
      </c>
      <c r="K268" s="143">
        <v>0</v>
      </c>
      <c r="L268" s="137">
        <v>0</v>
      </c>
      <c r="M268" s="139">
        <f>SUM(K268:L268)</f>
        <v>0</v>
      </c>
      <c r="N268" s="143">
        <v>0</v>
      </c>
      <c r="O268" s="137">
        <v>15085</v>
      </c>
      <c r="P268" s="139">
        <f t="shared" si="74"/>
        <v>15085</v>
      </c>
      <c r="Q268" s="140">
        <f t="shared" si="75"/>
        <v>18596</v>
      </c>
    </row>
    <row r="269" spans="1:17" x14ac:dyDescent="0.3">
      <c r="A269" s="297"/>
      <c r="B269" s="299"/>
      <c r="C269" s="301"/>
      <c r="D269" s="135"/>
      <c r="E269" s="141"/>
      <c r="F269" s="142"/>
      <c r="G269" s="142"/>
      <c r="H269" s="142"/>
      <c r="I269" s="142">
        <v>2040.73</v>
      </c>
      <c r="J269" s="133">
        <f t="shared" si="72"/>
        <v>2040.73</v>
      </c>
      <c r="K269" s="154"/>
      <c r="L269" s="142"/>
      <c r="M269" s="133">
        <f t="shared" si="73"/>
        <v>0</v>
      </c>
      <c r="N269" s="154"/>
      <c r="O269" s="142">
        <v>8807.1</v>
      </c>
      <c r="P269" s="133">
        <f t="shared" si="74"/>
        <v>8807.1</v>
      </c>
      <c r="Q269" s="134">
        <f t="shared" si="75"/>
        <v>10847.83</v>
      </c>
    </row>
    <row r="270" spans="1:17" x14ac:dyDescent="0.3">
      <c r="A270" s="297" t="s">
        <v>195</v>
      </c>
      <c r="B270" s="299"/>
      <c r="C270" s="312" t="s">
        <v>196</v>
      </c>
      <c r="D270" s="135" t="s">
        <v>115</v>
      </c>
      <c r="E270" s="136">
        <v>0</v>
      </c>
      <c r="F270" s="137">
        <v>0</v>
      </c>
      <c r="G270" s="137">
        <v>0</v>
      </c>
      <c r="H270" s="137">
        <v>0</v>
      </c>
      <c r="I270" s="137">
        <v>4288</v>
      </c>
      <c r="J270" s="128">
        <f t="shared" si="72"/>
        <v>4288</v>
      </c>
      <c r="K270" s="143">
        <v>0</v>
      </c>
      <c r="L270" s="137">
        <v>0</v>
      </c>
      <c r="M270" s="139">
        <f>SUM(K270:L270)</f>
        <v>0</v>
      </c>
      <c r="N270" s="143">
        <v>0</v>
      </c>
      <c r="O270" s="137">
        <v>16495</v>
      </c>
      <c r="P270" s="139">
        <f t="shared" si="74"/>
        <v>16495</v>
      </c>
      <c r="Q270" s="140">
        <f t="shared" si="75"/>
        <v>20783</v>
      </c>
    </row>
    <row r="271" spans="1:17" x14ac:dyDescent="0.3">
      <c r="A271" s="297"/>
      <c r="B271" s="299"/>
      <c r="C271" s="305"/>
      <c r="D271" s="135"/>
      <c r="E271" s="141"/>
      <c r="F271" s="142"/>
      <c r="G271" s="142"/>
      <c r="H271" s="142"/>
      <c r="I271" s="142">
        <v>2488.31</v>
      </c>
      <c r="J271" s="133">
        <f t="shared" si="72"/>
        <v>2488.31</v>
      </c>
      <c r="K271" s="154"/>
      <c r="L271" s="142"/>
      <c r="M271" s="133">
        <f t="shared" si="73"/>
        <v>0</v>
      </c>
      <c r="N271" s="154"/>
      <c r="O271" s="142">
        <v>9634.99</v>
      </c>
      <c r="P271" s="133">
        <f t="shared" si="74"/>
        <v>9634.99</v>
      </c>
      <c r="Q271" s="134">
        <f t="shared" si="75"/>
        <v>12123.3</v>
      </c>
    </row>
    <row r="272" spans="1:17" ht="12.75" customHeight="1" x14ac:dyDescent="0.3">
      <c r="A272" s="297" t="s">
        <v>195</v>
      </c>
      <c r="B272" s="299"/>
      <c r="C272" s="312" t="s">
        <v>197</v>
      </c>
      <c r="D272" s="135" t="s">
        <v>115</v>
      </c>
      <c r="E272" s="136">
        <v>0</v>
      </c>
      <c r="F272" s="137">
        <v>0</v>
      </c>
      <c r="G272" s="137">
        <v>0</v>
      </c>
      <c r="H272" s="137">
        <v>0</v>
      </c>
      <c r="I272" s="137">
        <v>4897</v>
      </c>
      <c r="J272" s="128">
        <f t="shared" si="72"/>
        <v>4897</v>
      </c>
      <c r="K272" s="143">
        <v>0</v>
      </c>
      <c r="L272" s="137">
        <v>0</v>
      </c>
      <c r="M272" s="139">
        <f>SUM(K272:L272)</f>
        <v>0</v>
      </c>
      <c r="N272" s="143">
        <v>0</v>
      </c>
      <c r="O272" s="137">
        <v>16420</v>
      </c>
      <c r="P272" s="139">
        <f t="shared" si="74"/>
        <v>16420</v>
      </c>
      <c r="Q272" s="140">
        <f t="shared" si="75"/>
        <v>21317</v>
      </c>
    </row>
    <row r="273" spans="1:17" x14ac:dyDescent="0.3">
      <c r="A273" s="297"/>
      <c r="B273" s="299"/>
      <c r="C273" s="305"/>
      <c r="D273" s="135"/>
      <c r="E273" s="141"/>
      <c r="F273" s="142"/>
      <c r="G273" s="142"/>
      <c r="H273" s="142"/>
      <c r="I273" s="142">
        <v>2844.45</v>
      </c>
      <c r="J273" s="133">
        <f t="shared" si="72"/>
        <v>2844.45</v>
      </c>
      <c r="K273" s="154"/>
      <c r="L273" s="142"/>
      <c r="M273" s="133">
        <f t="shared" si="73"/>
        <v>0</v>
      </c>
      <c r="N273" s="154"/>
      <c r="O273" s="142">
        <v>9590.49</v>
      </c>
      <c r="P273" s="133">
        <f t="shared" si="74"/>
        <v>9590.49</v>
      </c>
      <c r="Q273" s="134">
        <f t="shared" si="75"/>
        <v>12434.939999999999</v>
      </c>
    </row>
    <row r="274" spans="1:17" ht="13.8" hidden="1" customHeight="1" x14ac:dyDescent="0.3">
      <c r="A274" s="297" t="s">
        <v>195</v>
      </c>
      <c r="B274" s="299"/>
      <c r="C274" s="301" t="s">
        <v>199</v>
      </c>
      <c r="D274" s="135" t="s">
        <v>26</v>
      </c>
      <c r="E274" s="136">
        <v>0</v>
      </c>
      <c r="F274" s="137">
        <v>0</v>
      </c>
      <c r="G274" s="137">
        <v>0</v>
      </c>
      <c r="H274" s="137">
        <v>0</v>
      </c>
      <c r="I274" s="137">
        <v>0</v>
      </c>
      <c r="J274" s="128">
        <f t="shared" si="72"/>
        <v>0</v>
      </c>
      <c r="K274" s="143">
        <v>0</v>
      </c>
      <c r="L274" s="137">
        <v>0</v>
      </c>
      <c r="M274" s="139">
        <f>SUM(K274:L274)</f>
        <v>0</v>
      </c>
      <c r="N274" s="143">
        <v>0</v>
      </c>
      <c r="O274" s="137">
        <v>0</v>
      </c>
      <c r="P274" s="139">
        <f t="shared" si="74"/>
        <v>0</v>
      </c>
      <c r="Q274" s="140">
        <f t="shared" si="75"/>
        <v>0</v>
      </c>
    </row>
    <row r="275" spans="1:17" ht="14.4" hidden="1" customHeight="1" thickBot="1" x14ac:dyDescent="0.35">
      <c r="A275" s="298"/>
      <c r="B275" s="300"/>
      <c r="C275" s="302"/>
      <c r="D275" s="149"/>
      <c r="E275" s="150"/>
      <c r="F275" s="144"/>
      <c r="G275" s="144"/>
      <c r="H275" s="144"/>
      <c r="I275" s="144"/>
      <c r="J275" s="123">
        <f t="shared" si="72"/>
        <v>0</v>
      </c>
      <c r="K275" s="155"/>
      <c r="L275" s="144"/>
      <c r="M275" s="123">
        <v>0</v>
      </c>
      <c r="N275" s="155"/>
      <c r="O275" s="144"/>
      <c r="P275" s="123">
        <f t="shared" si="74"/>
        <v>0</v>
      </c>
      <c r="Q275" s="124">
        <f t="shared" si="75"/>
        <v>0</v>
      </c>
    </row>
    <row r="276" spans="1:17" ht="14.4" thickBot="1" x14ac:dyDescent="0.35">
      <c r="D276" s="147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</row>
    <row r="277" spans="1:17" x14ac:dyDescent="0.3">
      <c r="A277" s="306" t="s">
        <v>200</v>
      </c>
      <c r="B277" s="307"/>
      <c r="C277" s="315" t="s">
        <v>201</v>
      </c>
      <c r="D277" s="295"/>
      <c r="E277" s="115">
        <f>E279+E281+E283+E285+E303+E305+E307+E329+E331+E333</f>
        <v>359990</v>
      </c>
      <c r="F277" s="116">
        <f>F279+F281+F283+F285+F303+F305+F307+F329+F331+F333</f>
        <v>128281</v>
      </c>
      <c r="G277" s="116">
        <f>G279+G281+G283+G285+G303+G305+G307+G331+G333</f>
        <v>102991</v>
      </c>
      <c r="H277" s="116">
        <f>H279+H281+H283+H285+H303+H305+H307+H331+H333+H335</f>
        <v>10349</v>
      </c>
      <c r="I277" s="116">
        <f>I279+I281+I283+I285+I303+I305+I307+I329+I331+I333</f>
        <v>0</v>
      </c>
      <c r="J277" s="118">
        <f>SUM(E277:I277)</f>
        <v>601611</v>
      </c>
      <c r="K277" s="151">
        <f>K279+K281+K283+K285+K303+K305+K307+K329+K331+K333</f>
        <v>0</v>
      </c>
      <c r="L277" s="116">
        <f>L279+L281+L283+L285+L303+L305+L307+L329+L331+L333</f>
        <v>0</v>
      </c>
      <c r="M277" s="118">
        <f>SUM(K277:L277)</f>
        <v>0</v>
      </c>
      <c r="N277" s="151">
        <f>N279+N281+N283+N285+N303+N305+N307+N329+N331+N333</f>
        <v>0</v>
      </c>
      <c r="O277" s="116">
        <f>O279+O281+O283+O285+O303+O305+O307+O329+O331+O333</f>
        <v>0</v>
      </c>
      <c r="P277" s="117">
        <f>SUM(N277:O277)</f>
        <v>0</v>
      </c>
      <c r="Q277" s="167">
        <f>P277+M277+J277</f>
        <v>601611</v>
      </c>
    </row>
    <row r="278" spans="1:17" ht="14.4" thickBot="1" x14ac:dyDescent="0.35">
      <c r="A278" s="308"/>
      <c r="B278" s="309"/>
      <c r="C278" s="316"/>
      <c r="D278" s="296"/>
      <c r="E278" s="120">
        <f>E280+E282+E284+E286+E304+E306+E308+E330+E332+E334</f>
        <v>198208.55</v>
      </c>
      <c r="F278" s="121">
        <f>F280+F282+F284+F286+F304+F306+F308+F330+F332+F334</f>
        <v>71774.460000000006</v>
      </c>
      <c r="G278" s="121">
        <f>G280+G282+G284+G286+G304+G306+G308+G332+G334</f>
        <v>59326.989999999991</v>
      </c>
      <c r="H278" s="121">
        <f>H280+H282+H284+H286+H304+H306+H308+H336+H332+H334</f>
        <v>8792.880000000001</v>
      </c>
      <c r="I278" s="121">
        <f>I280+I282+I284+I286+I304+I306+I308+I330+I332+I334</f>
        <v>0</v>
      </c>
      <c r="J278" s="123">
        <f>SUM(E278:I278)</f>
        <v>338102.88</v>
      </c>
      <c r="K278" s="152">
        <f>K280+K282+K284+K286+K304+K306+K308+K330+K332+K334</f>
        <v>0</v>
      </c>
      <c r="L278" s="121">
        <f>L280+L282+L284+L286+L304+L306+L308+L330+L332+L334</f>
        <v>0</v>
      </c>
      <c r="M278" s="123">
        <f>SUM(K278:L278)</f>
        <v>0</v>
      </c>
      <c r="N278" s="152">
        <f>N280+N282+N284+N286+N304+N306+N308+N330+N332+N334</f>
        <v>0</v>
      </c>
      <c r="O278" s="121">
        <f>O280+O282+O284+O286+O304+O306+O308+O330+O332+O334+O336</f>
        <v>0</v>
      </c>
      <c r="P278" s="122">
        <f>SUM(N278:O278)</f>
        <v>0</v>
      </c>
      <c r="Q278" s="168">
        <f>P278+M278+J278</f>
        <v>338102.88</v>
      </c>
    </row>
    <row r="279" spans="1:17" x14ac:dyDescent="0.3">
      <c r="A279" s="303" t="s">
        <v>202</v>
      </c>
      <c r="B279" s="304"/>
      <c r="C279" s="305" t="s">
        <v>203</v>
      </c>
      <c r="D279" s="148" t="s">
        <v>42</v>
      </c>
      <c r="E279" s="125">
        <v>359990</v>
      </c>
      <c r="F279" s="126">
        <v>128281</v>
      </c>
      <c r="G279" s="126">
        <v>0</v>
      </c>
      <c r="H279" s="126">
        <v>0</v>
      </c>
      <c r="I279" s="126">
        <v>0</v>
      </c>
      <c r="J279" s="128">
        <f t="shared" ref="J279:J305" si="76">SUM(E279:I279)</f>
        <v>488271</v>
      </c>
      <c r="K279" s="153"/>
      <c r="L279" s="126">
        <v>0</v>
      </c>
      <c r="M279" s="128">
        <f t="shared" ref="M279:M291" si="77">SUM(K279:L279)</f>
        <v>0</v>
      </c>
      <c r="N279" s="153">
        <v>0</v>
      </c>
      <c r="O279" s="126">
        <v>0</v>
      </c>
      <c r="P279" s="127">
        <f t="shared" ref="P279:P335" si="78">SUM(N279:O279)</f>
        <v>0</v>
      </c>
      <c r="Q279" s="169">
        <f t="shared" ref="Q279:Q336" si="79">P279+M279+J279</f>
        <v>488271</v>
      </c>
    </row>
    <row r="280" spans="1:17" x14ac:dyDescent="0.3">
      <c r="A280" s="297"/>
      <c r="B280" s="299"/>
      <c r="C280" s="301"/>
      <c r="D280" s="135"/>
      <c r="E280" s="141">
        <v>198208.55</v>
      </c>
      <c r="F280" s="142">
        <v>71774.460000000006</v>
      </c>
      <c r="G280" s="142"/>
      <c r="H280" s="142"/>
      <c r="I280" s="142"/>
      <c r="J280" s="133">
        <f t="shared" si="76"/>
        <v>269983.01</v>
      </c>
      <c r="K280" s="154"/>
      <c r="L280" s="142"/>
      <c r="M280" s="133">
        <f t="shared" si="77"/>
        <v>0</v>
      </c>
      <c r="N280" s="154"/>
      <c r="O280" s="142"/>
      <c r="P280" s="132">
        <f t="shared" si="78"/>
        <v>0</v>
      </c>
      <c r="Q280" s="170">
        <f t="shared" si="79"/>
        <v>269983.01</v>
      </c>
    </row>
    <row r="281" spans="1:17" x14ac:dyDescent="0.3">
      <c r="A281" s="297" t="s">
        <v>202</v>
      </c>
      <c r="B281" s="299"/>
      <c r="C281" s="301" t="s">
        <v>204</v>
      </c>
      <c r="D281" s="135"/>
      <c r="E281" s="136">
        <v>0</v>
      </c>
      <c r="F281" s="137">
        <v>0</v>
      </c>
      <c r="G281" s="137">
        <v>2000</v>
      </c>
      <c r="H281" s="137">
        <v>0</v>
      </c>
      <c r="I281" s="137">
        <v>0</v>
      </c>
      <c r="J281" s="139">
        <f t="shared" si="76"/>
        <v>2000</v>
      </c>
      <c r="K281" s="143">
        <v>0</v>
      </c>
      <c r="L281" s="137">
        <v>0</v>
      </c>
      <c r="M281" s="139">
        <f t="shared" si="77"/>
        <v>0</v>
      </c>
      <c r="N281" s="143">
        <v>0</v>
      </c>
      <c r="O281" s="137">
        <v>0</v>
      </c>
      <c r="P281" s="138">
        <f t="shared" si="78"/>
        <v>0</v>
      </c>
      <c r="Q281" s="171">
        <f t="shared" si="79"/>
        <v>2000</v>
      </c>
    </row>
    <row r="282" spans="1:17" x14ac:dyDescent="0.3">
      <c r="A282" s="297"/>
      <c r="B282" s="299"/>
      <c r="C282" s="301"/>
      <c r="D282" s="135"/>
      <c r="E282" s="141"/>
      <c r="F282" s="142"/>
      <c r="G282" s="142">
        <v>1250.81</v>
      </c>
      <c r="H282" s="142"/>
      <c r="I282" s="142"/>
      <c r="J282" s="133">
        <f t="shared" si="76"/>
        <v>1250.81</v>
      </c>
      <c r="K282" s="154"/>
      <c r="L282" s="142"/>
      <c r="M282" s="133">
        <f t="shared" si="77"/>
        <v>0</v>
      </c>
      <c r="N282" s="154"/>
      <c r="O282" s="142"/>
      <c r="P282" s="132">
        <f t="shared" si="78"/>
        <v>0</v>
      </c>
      <c r="Q282" s="170">
        <f t="shared" si="79"/>
        <v>1250.81</v>
      </c>
    </row>
    <row r="283" spans="1:17" x14ac:dyDescent="0.3">
      <c r="A283" s="297" t="s">
        <v>202</v>
      </c>
      <c r="B283" s="299"/>
      <c r="C283" s="301" t="s">
        <v>205</v>
      </c>
      <c r="D283" s="135"/>
      <c r="E283" s="136">
        <v>0</v>
      </c>
      <c r="F283" s="137">
        <v>0</v>
      </c>
      <c r="G283" s="137">
        <v>12000</v>
      </c>
      <c r="H283" s="137">
        <v>0</v>
      </c>
      <c r="I283" s="137">
        <v>0</v>
      </c>
      <c r="J283" s="139">
        <f t="shared" si="76"/>
        <v>12000</v>
      </c>
      <c r="K283" s="143">
        <v>0</v>
      </c>
      <c r="L283" s="137">
        <v>0</v>
      </c>
      <c r="M283" s="139">
        <f t="shared" si="77"/>
        <v>0</v>
      </c>
      <c r="N283" s="143">
        <v>0</v>
      </c>
      <c r="O283" s="137">
        <v>0</v>
      </c>
      <c r="P283" s="138">
        <f t="shared" si="78"/>
        <v>0</v>
      </c>
      <c r="Q283" s="171">
        <f t="shared" si="79"/>
        <v>12000</v>
      </c>
    </row>
    <row r="284" spans="1:17" x14ac:dyDescent="0.3">
      <c r="A284" s="297"/>
      <c r="B284" s="299"/>
      <c r="C284" s="301"/>
      <c r="D284" s="135"/>
      <c r="E284" s="141"/>
      <c r="F284" s="142"/>
      <c r="G284" s="142">
        <v>9756.2800000000007</v>
      </c>
      <c r="H284" s="142"/>
      <c r="I284" s="142"/>
      <c r="J284" s="133">
        <f t="shared" si="76"/>
        <v>9756.2800000000007</v>
      </c>
      <c r="K284" s="154"/>
      <c r="L284" s="142"/>
      <c r="M284" s="133">
        <f t="shared" si="77"/>
        <v>0</v>
      </c>
      <c r="N284" s="154"/>
      <c r="O284" s="142"/>
      <c r="P284" s="132">
        <f t="shared" si="78"/>
        <v>0</v>
      </c>
      <c r="Q284" s="170">
        <f t="shared" si="79"/>
        <v>9756.2800000000007</v>
      </c>
    </row>
    <row r="285" spans="1:17" x14ac:dyDescent="0.3">
      <c r="A285" s="297" t="s">
        <v>202</v>
      </c>
      <c r="B285" s="299"/>
      <c r="C285" s="301" t="s">
        <v>206</v>
      </c>
      <c r="D285" s="135"/>
      <c r="E285" s="136">
        <f t="shared" ref="E285:I286" si="80">E287+E289+E291+E293+E295+E297+E299+E301</f>
        <v>0</v>
      </c>
      <c r="F285" s="137">
        <f t="shared" si="80"/>
        <v>0</v>
      </c>
      <c r="G285" s="137">
        <f t="shared" si="80"/>
        <v>17850</v>
      </c>
      <c r="H285" s="137">
        <f t="shared" si="80"/>
        <v>0</v>
      </c>
      <c r="I285" s="137">
        <f t="shared" si="80"/>
        <v>0</v>
      </c>
      <c r="J285" s="139">
        <f t="shared" si="76"/>
        <v>17850</v>
      </c>
      <c r="K285" s="143">
        <f>K287+K289+K291+K293+K295+K297+K299+K301</f>
        <v>0</v>
      </c>
      <c r="L285" s="137">
        <f>L287+L289+L291+L293+L295+L297+L299+L301</f>
        <v>0</v>
      </c>
      <c r="M285" s="139">
        <f t="shared" si="77"/>
        <v>0</v>
      </c>
      <c r="N285" s="143">
        <f>N287+N289+N291+N293+N295+N297+N299+N301</f>
        <v>0</v>
      </c>
      <c r="O285" s="137">
        <f>O287+O289+O291+O293+O295+O297+O299+O301</f>
        <v>0</v>
      </c>
      <c r="P285" s="138">
        <f t="shared" si="78"/>
        <v>0</v>
      </c>
      <c r="Q285" s="171">
        <f t="shared" si="79"/>
        <v>17850</v>
      </c>
    </row>
    <row r="286" spans="1:17" x14ac:dyDescent="0.3">
      <c r="A286" s="297"/>
      <c r="B286" s="299"/>
      <c r="C286" s="301"/>
      <c r="D286" s="135"/>
      <c r="E286" s="130">
        <f t="shared" si="80"/>
        <v>0</v>
      </c>
      <c r="F286" s="131">
        <f t="shared" si="80"/>
        <v>0</v>
      </c>
      <c r="G286" s="131">
        <f t="shared" si="80"/>
        <v>8139.5399999999991</v>
      </c>
      <c r="H286" s="131">
        <f t="shared" si="80"/>
        <v>0</v>
      </c>
      <c r="I286" s="131">
        <f t="shared" si="80"/>
        <v>0</v>
      </c>
      <c r="J286" s="133">
        <f t="shared" si="76"/>
        <v>8139.5399999999991</v>
      </c>
      <c r="K286" s="157">
        <f>K288+K290+K292+K294+K296+K298+K300+K302</f>
        <v>0</v>
      </c>
      <c r="L286" s="131">
        <f>L288+L290+L292+L294+L296+L298+L300+L302</f>
        <v>0</v>
      </c>
      <c r="M286" s="133">
        <f t="shared" si="77"/>
        <v>0</v>
      </c>
      <c r="N286" s="157">
        <f>N288+N290+N292+N294+N296+N298+N300+N302</f>
        <v>0</v>
      </c>
      <c r="O286" s="131">
        <f>O288+O290+O292+O294+O296+O298+O300+O302</f>
        <v>0</v>
      </c>
      <c r="P286" s="132">
        <f t="shared" si="78"/>
        <v>0</v>
      </c>
      <c r="Q286" s="170">
        <f t="shared" si="79"/>
        <v>8139.5399999999991</v>
      </c>
    </row>
    <row r="287" spans="1:17" x14ac:dyDescent="0.3">
      <c r="A287" s="297"/>
      <c r="B287" s="299" t="s">
        <v>207</v>
      </c>
      <c r="C287" s="301" t="s">
        <v>208</v>
      </c>
      <c r="D287" s="135"/>
      <c r="E287" s="136">
        <v>0</v>
      </c>
      <c r="F287" s="137">
        <v>0</v>
      </c>
      <c r="G287" s="137">
        <v>3500</v>
      </c>
      <c r="H287" s="137">
        <v>0</v>
      </c>
      <c r="I287" s="137">
        <v>0</v>
      </c>
      <c r="J287" s="139">
        <f t="shared" si="76"/>
        <v>3500</v>
      </c>
      <c r="K287" s="143">
        <v>0</v>
      </c>
      <c r="L287" s="137">
        <v>0</v>
      </c>
      <c r="M287" s="139">
        <f t="shared" si="77"/>
        <v>0</v>
      </c>
      <c r="N287" s="143">
        <v>0</v>
      </c>
      <c r="O287" s="137">
        <v>0</v>
      </c>
      <c r="P287" s="138">
        <f t="shared" si="78"/>
        <v>0</v>
      </c>
      <c r="Q287" s="171">
        <f t="shared" si="79"/>
        <v>3500</v>
      </c>
    </row>
    <row r="288" spans="1:17" x14ac:dyDescent="0.3">
      <c r="A288" s="297"/>
      <c r="B288" s="299"/>
      <c r="C288" s="301"/>
      <c r="D288" s="135"/>
      <c r="E288" s="141"/>
      <c r="F288" s="142"/>
      <c r="G288" s="142">
        <v>2593</v>
      </c>
      <c r="H288" s="142"/>
      <c r="I288" s="142"/>
      <c r="J288" s="133">
        <f t="shared" si="76"/>
        <v>2593</v>
      </c>
      <c r="K288" s="154"/>
      <c r="L288" s="142"/>
      <c r="M288" s="133">
        <f t="shared" si="77"/>
        <v>0</v>
      </c>
      <c r="N288" s="154"/>
      <c r="O288" s="142"/>
      <c r="P288" s="132">
        <f t="shared" si="78"/>
        <v>0</v>
      </c>
      <c r="Q288" s="170">
        <f t="shared" si="79"/>
        <v>2593</v>
      </c>
    </row>
    <row r="289" spans="1:17" x14ac:dyDescent="0.3">
      <c r="A289" s="297"/>
      <c r="B289" s="299" t="s">
        <v>209</v>
      </c>
      <c r="C289" s="301" t="s">
        <v>210</v>
      </c>
      <c r="D289" s="135"/>
      <c r="E289" s="136">
        <v>0</v>
      </c>
      <c r="F289" s="137">
        <v>0</v>
      </c>
      <c r="G289" s="137">
        <v>50</v>
      </c>
      <c r="H289" s="137">
        <v>0</v>
      </c>
      <c r="I289" s="137">
        <v>0</v>
      </c>
      <c r="J289" s="139">
        <f t="shared" si="76"/>
        <v>50</v>
      </c>
      <c r="K289" s="143">
        <v>0</v>
      </c>
      <c r="L289" s="137">
        <v>0</v>
      </c>
      <c r="M289" s="139">
        <f t="shared" si="77"/>
        <v>0</v>
      </c>
      <c r="N289" s="143">
        <v>0</v>
      </c>
      <c r="O289" s="137">
        <v>0</v>
      </c>
      <c r="P289" s="138">
        <f t="shared" si="78"/>
        <v>0</v>
      </c>
      <c r="Q289" s="171">
        <f t="shared" si="79"/>
        <v>50</v>
      </c>
    </row>
    <row r="290" spans="1:17" x14ac:dyDescent="0.3">
      <c r="A290" s="297"/>
      <c r="B290" s="299"/>
      <c r="C290" s="301"/>
      <c r="D290" s="135"/>
      <c r="E290" s="141"/>
      <c r="F290" s="142"/>
      <c r="G290" s="142">
        <v>7.97</v>
      </c>
      <c r="H290" s="142"/>
      <c r="I290" s="142"/>
      <c r="J290" s="133">
        <f t="shared" si="76"/>
        <v>7.97</v>
      </c>
      <c r="K290" s="154"/>
      <c r="L290" s="142"/>
      <c r="M290" s="133">
        <f t="shared" si="77"/>
        <v>0</v>
      </c>
      <c r="N290" s="154"/>
      <c r="O290" s="142"/>
      <c r="P290" s="132">
        <f t="shared" si="78"/>
        <v>0</v>
      </c>
      <c r="Q290" s="170">
        <f t="shared" si="79"/>
        <v>7.97</v>
      </c>
    </row>
    <row r="291" spans="1:17" x14ac:dyDescent="0.3">
      <c r="A291" s="297"/>
      <c r="B291" s="299" t="s">
        <v>211</v>
      </c>
      <c r="C291" s="301" t="s">
        <v>212</v>
      </c>
      <c r="D291" s="135"/>
      <c r="E291" s="136">
        <v>0</v>
      </c>
      <c r="F291" s="137">
        <v>0</v>
      </c>
      <c r="G291" s="137">
        <v>3000</v>
      </c>
      <c r="H291" s="137">
        <v>0</v>
      </c>
      <c r="I291" s="137">
        <v>0</v>
      </c>
      <c r="J291" s="139">
        <f t="shared" si="76"/>
        <v>3000</v>
      </c>
      <c r="K291" s="143">
        <v>0</v>
      </c>
      <c r="L291" s="137">
        <v>0</v>
      </c>
      <c r="M291" s="139">
        <f t="shared" si="77"/>
        <v>0</v>
      </c>
      <c r="N291" s="143">
        <v>0</v>
      </c>
      <c r="O291" s="137">
        <v>0</v>
      </c>
      <c r="P291" s="138">
        <f t="shared" si="78"/>
        <v>0</v>
      </c>
      <c r="Q291" s="171">
        <f t="shared" si="79"/>
        <v>3000</v>
      </c>
    </row>
    <row r="292" spans="1:17" x14ac:dyDescent="0.3">
      <c r="A292" s="297"/>
      <c r="B292" s="299"/>
      <c r="C292" s="301"/>
      <c r="D292" s="135"/>
      <c r="E292" s="141"/>
      <c r="F292" s="142"/>
      <c r="G292" s="142">
        <v>573.6</v>
      </c>
      <c r="H292" s="142"/>
      <c r="I292" s="142"/>
      <c r="J292" s="133">
        <f t="shared" si="76"/>
        <v>573.6</v>
      </c>
      <c r="K292" s="154"/>
      <c r="L292" s="142"/>
      <c r="M292" s="133">
        <f t="shared" ref="M292:M335" si="81">SUM(K292:L292)</f>
        <v>0</v>
      </c>
      <c r="N292" s="154"/>
      <c r="O292" s="142"/>
      <c r="P292" s="132">
        <f t="shared" si="78"/>
        <v>0</v>
      </c>
      <c r="Q292" s="170">
        <f t="shared" si="79"/>
        <v>573.6</v>
      </c>
    </row>
    <row r="293" spans="1:17" x14ac:dyDescent="0.3">
      <c r="A293" s="297"/>
      <c r="B293" s="299" t="s">
        <v>213</v>
      </c>
      <c r="C293" s="301" t="s">
        <v>214</v>
      </c>
      <c r="D293" s="135"/>
      <c r="E293" s="136">
        <v>0</v>
      </c>
      <c r="F293" s="137">
        <v>0</v>
      </c>
      <c r="G293" s="137">
        <v>500</v>
      </c>
      <c r="H293" s="137">
        <v>0</v>
      </c>
      <c r="I293" s="137">
        <v>0</v>
      </c>
      <c r="J293" s="139">
        <f t="shared" si="76"/>
        <v>500</v>
      </c>
      <c r="K293" s="143">
        <v>0</v>
      </c>
      <c r="L293" s="137">
        <v>0</v>
      </c>
      <c r="M293" s="139">
        <f t="shared" si="81"/>
        <v>0</v>
      </c>
      <c r="N293" s="143">
        <v>0</v>
      </c>
      <c r="O293" s="137">
        <v>0</v>
      </c>
      <c r="P293" s="138">
        <f t="shared" si="78"/>
        <v>0</v>
      </c>
      <c r="Q293" s="171">
        <f t="shared" si="79"/>
        <v>500</v>
      </c>
    </row>
    <row r="294" spans="1:17" x14ac:dyDescent="0.3">
      <c r="A294" s="297"/>
      <c r="B294" s="299"/>
      <c r="C294" s="301"/>
      <c r="D294" s="135"/>
      <c r="E294" s="141"/>
      <c r="F294" s="142"/>
      <c r="G294" s="142">
        <v>289</v>
      </c>
      <c r="H294" s="142"/>
      <c r="I294" s="142"/>
      <c r="J294" s="133">
        <f t="shared" si="76"/>
        <v>289</v>
      </c>
      <c r="K294" s="154"/>
      <c r="L294" s="142"/>
      <c r="M294" s="133">
        <f t="shared" si="81"/>
        <v>0</v>
      </c>
      <c r="N294" s="154"/>
      <c r="O294" s="142"/>
      <c r="P294" s="132">
        <f t="shared" si="78"/>
        <v>0</v>
      </c>
      <c r="Q294" s="170">
        <f t="shared" si="79"/>
        <v>289</v>
      </c>
    </row>
    <row r="295" spans="1:17" x14ac:dyDescent="0.3">
      <c r="A295" s="297"/>
      <c r="B295" s="299" t="s">
        <v>215</v>
      </c>
      <c r="C295" s="301" t="s">
        <v>216</v>
      </c>
      <c r="D295" s="135"/>
      <c r="E295" s="136">
        <v>0</v>
      </c>
      <c r="F295" s="137">
        <v>0</v>
      </c>
      <c r="G295" s="137">
        <v>8000</v>
      </c>
      <c r="H295" s="137">
        <v>0</v>
      </c>
      <c r="I295" s="137">
        <v>0</v>
      </c>
      <c r="J295" s="139">
        <f t="shared" si="76"/>
        <v>8000</v>
      </c>
      <c r="K295" s="143">
        <v>0</v>
      </c>
      <c r="L295" s="137">
        <v>0</v>
      </c>
      <c r="M295" s="139">
        <f t="shared" si="81"/>
        <v>0</v>
      </c>
      <c r="N295" s="143">
        <v>0</v>
      </c>
      <c r="O295" s="137">
        <v>0</v>
      </c>
      <c r="P295" s="138">
        <f t="shared" si="78"/>
        <v>0</v>
      </c>
      <c r="Q295" s="171">
        <f t="shared" si="79"/>
        <v>8000</v>
      </c>
    </row>
    <row r="296" spans="1:17" x14ac:dyDescent="0.3">
      <c r="A296" s="297"/>
      <c r="B296" s="299"/>
      <c r="C296" s="301"/>
      <c r="D296" s="135"/>
      <c r="E296" s="141"/>
      <c r="F296" s="142"/>
      <c r="G296" s="142">
        <v>3540.82</v>
      </c>
      <c r="H296" s="142"/>
      <c r="I296" s="142"/>
      <c r="J296" s="133">
        <f t="shared" si="76"/>
        <v>3540.82</v>
      </c>
      <c r="K296" s="154"/>
      <c r="L296" s="142"/>
      <c r="M296" s="133">
        <f t="shared" si="81"/>
        <v>0</v>
      </c>
      <c r="N296" s="154"/>
      <c r="O296" s="142"/>
      <c r="P296" s="132">
        <f t="shared" si="78"/>
        <v>0</v>
      </c>
      <c r="Q296" s="170">
        <f t="shared" si="79"/>
        <v>3540.82</v>
      </c>
    </row>
    <row r="297" spans="1:17" x14ac:dyDescent="0.3">
      <c r="A297" s="297"/>
      <c r="B297" s="299" t="s">
        <v>217</v>
      </c>
      <c r="C297" s="301" t="s">
        <v>218</v>
      </c>
      <c r="D297" s="135"/>
      <c r="E297" s="136">
        <v>0</v>
      </c>
      <c r="F297" s="137">
        <v>0</v>
      </c>
      <c r="G297" s="137">
        <v>800</v>
      </c>
      <c r="H297" s="137">
        <v>0</v>
      </c>
      <c r="I297" s="137">
        <v>0</v>
      </c>
      <c r="J297" s="139">
        <f t="shared" si="76"/>
        <v>800</v>
      </c>
      <c r="K297" s="143">
        <v>0</v>
      </c>
      <c r="L297" s="137">
        <v>0</v>
      </c>
      <c r="M297" s="139">
        <f t="shared" si="81"/>
        <v>0</v>
      </c>
      <c r="N297" s="143">
        <v>0</v>
      </c>
      <c r="O297" s="137">
        <v>0</v>
      </c>
      <c r="P297" s="138">
        <f t="shared" si="78"/>
        <v>0</v>
      </c>
      <c r="Q297" s="171">
        <f t="shared" si="79"/>
        <v>800</v>
      </c>
    </row>
    <row r="298" spans="1:17" x14ac:dyDescent="0.3">
      <c r="A298" s="297"/>
      <c r="B298" s="299"/>
      <c r="C298" s="301"/>
      <c r="D298" s="135"/>
      <c r="E298" s="141"/>
      <c r="F298" s="142"/>
      <c r="G298" s="142">
        <v>214.15</v>
      </c>
      <c r="H298" s="142"/>
      <c r="I298" s="142"/>
      <c r="J298" s="133">
        <f t="shared" si="76"/>
        <v>214.15</v>
      </c>
      <c r="K298" s="154"/>
      <c r="L298" s="142"/>
      <c r="M298" s="133">
        <f t="shared" si="81"/>
        <v>0</v>
      </c>
      <c r="N298" s="154"/>
      <c r="O298" s="142"/>
      <c r="P298" s="132">
        <f t="shared" si="78"/>
        <v>0</v>
      </c>
      <c r="Q298" s="170">
        <f t="shared" si="79"/>
        <v>214.15</v>
      </c>
    </row>
    <row r="299" spans="1:17" x14ac:dyDescent="0.3">
      <c r="A299" s="297"/>
      <c r="B299" s="299" t="s">
        <v>219</v>
      </c>
      <c r="C299" s="301" t="s">
        <v>220</v>
      </c>
      <c r="D299" s="135"/>
      <c r="E299" s="136">
        <v>0</v>
      </c>
      <c r="F299" s="137">
        <v>0</v>
      </c>
      <c r="G299" s="137">
        <v>500</v>
      </c>
      <c r="H299" s="137">
        <v>0</v>
      </c>
      <c r="I299" s="137">
        <v>0</v>
      </c>
      <c r="J299" s="139">
        <f t="shared" si="76"/>
        <v>500</v>
      </c>
      <c r="K299" s="143">
        <v>0</v>
      </c>
      <c r="L299" s="137">
        <v>0</v>
      </c>
      <c r="M299" s="139">
        <f t="shared" si="81"/>
        <v>0</v>
      </c>
      <c r="N299" s="143">
        <v>0</v>
      </c>
      <c r="O299" s="137">
        <v>0</v>
      </c>
      <c r="P299" s="138">
        <f t="shared" si="78"/>
        <v>0</v>
      </c>
      <c r="Q299" s="171">
        <f t="shared" si="79"/>
        <v>500</v>
      </c>
    </row>
    <row r="300" spans="1:17" x14ac:dyDescent="0.3">
      <c r="A300" s="297"/>
      <c r="B300" s="299"/>
      <c r="C300" s="301"/>
      <c r="D300" s="135"/>
      <c r="E300" s="141"/>
      <c r="F300" s="142"/>
      <c r="G300" s="142">
        <v>100</v>
      </c>
      <c r="H300" s="142"/>
      <c r="I300" s="142"/>
      <c r="J300" s="133">
        <f t="shared" si="76"/>
        <v>100</v>
      </c>
      <c r="K300" s="154"/>
      <c r="L300" s="142"/>
      <c r="M300" s="133">
        <f t="shared" si="81"/>
        <v>0</v>
      </c>
      <c r="N300" s="154"/>
      <c r="O300" s="142"/>
      <c r="P300" s="132">
        <f t="shared" si="78"/>
        <v>0</v>
      </c>
      <c r="Q300" s="170">
        <f t="shared" si="79"/>
        <v>100</v>
      </c>
    </row>
    <row r="301" spans="1:17" x14ac:dyDescent="0.3">
      <c r="A301" s="297"/>
      <c r="B301" s="299" t="s">
        <v>221</v>
      </c>
      <c r="C301" s="301" t="s">
        <v>222</v>
      </c>
      <c r="D301" s="135"/>
      <c r="E301" s="136">
        <v>0</v>
      </c>
      <c r="F301" s="137">
        <v>0</v>
      </c>
      <c r="G301" s="137">
        <v>1500</v>
      </c>
      <c r="H301" s="137">
        <v>0</v>
      </c>
      <c r="I301" s="137">
        <v>0</v>
      </c>
      <c r="J301" s="139">
        <f t="shared" si="76"/>
        <v>1500</v>
      </c>
      <c r="K301" s="143">
        <v>0</v>
      </c>
      <c r="L301" s="137">
        <v>0</v>
      </c>
      <c r="M301" s="139">
        <f t="shared" si="81"/>
        <v>0</v>
      </c>
      <c r="N301" s="143">
        <v>0</v>
      </c>
      <c r="O301" s="137">
        <v>0</v>
      </c>
      <c r="P301" s="138">
        <f t="shared" si="78"/>
        <v>0</v>
      </c>
      <c r="Q301" s="171">
        <f t="shared" si="79"/>
        <v>1500</v>
      </c>
    </row>
    <row r="302" spans="1:17" x14ac:dyDescent="0.3">
      <c r="A302" s="297"/>
      <c r="B302" s="299"/>
      <c r="C302" s="301"/>
      <c r="D302" s="135"/>
      <c r="E302" s="141"/>
      <c r="F302" s="142"/>
      <c r="G302" s="142">
        <v>821</v>
      </c>
      <c r="H302" s="142"/>
      <c r="I302" s="142"/>
      <c r="J302" s="133">
        <f t="shared" si="76"/>
        <v>821</v>
      </c>
      <c r="K302" s="154"/>
      <c r="L302" s="142"/>
      <c r="M302" s="133">
        <f t="shared" si="81"/>
        <v>0</v>
      </c>
      <c r="N302" s="154"/>
      <c r="O302" s="142"/>
      <c r="P302" s="132">
        <f t="shared" si="78"/>
        <v>0</v>
      </c>
      <c r="Q302" s="170">
        <f t="shared" si="79"/>
        <v>821</v>
      </c>
    </row>
    <row r="303" spans="1:17" x14ac:dyDescent="0.3">
      <c r="A303" s="297" t="s">
        <v>202</v>
      </c>
      <c r="B303" s="317"/>
      <c r="C303" s="312" t="s">
        <v>223</v>
      </c>
      <c r="D303" s="135"/>
      <c r="E303" s="136">
        <v>0</v>
      </c>
      <c r="F303" s="137">
        <v>0</v>
      </c>
      <c r="G303" s="137">
        <v>16800</v>
      </c>
      <c r="H303" s="137">
        <v>0</v>
      </c>
      <c r="I303" s="137">
        <v>0</v>
      </c>
      <c r="J303" s="139">
        <f t="shared" si="76"/>
        <v>16800</v>
      </c>
      <c r="K303" s="143">
        <v>0</v>
      </c>
      <c r="L303" s="137">
        <v>0</v>
      </c>
      <c r="M303" s="139">
        <f t="shared" si="81"/>
        <v>0</v>
      </c>
      <c r="N303" s="143">
        <v>0</v>
      </c>
      <c r="O303" s="137">
        <v>0</v>
      </c>
      <c r="P303" s="138">
        <f t="shared" si="78"/>
        <v>0</v>
      </c>
      <c r="Q303" s="171">
        <f t="shared" si="79"/>
        <v>16800</v>
      </c>
    </row>
    <row r="304" spans="1:17" x14ac:dyDescent="0.3">
      <c r="A304" s="297"/>
      <c r="B304" s="304"/>
      <c r="C304" s="305"/>
      <c r="D304" s="135"/>
      <c r="E304" s="141"/>
      <c r="F304" s="142"/>
      <c r="G304" s="142">
        <v>6830.37</v>
      </c>
      <c r="H304" s="142"/>
      <c r="I304" s="142"/>
      <c r="J304" s="133">
        <f t="shared" si="76"/>
        <v>6830.37</v>
      </c>
      <c r="K304" s="154"/>
      <c r="L304" s="142"/>
      <c r="M304" s="133">
        <f t="shared" si="81"/>
        <v>0</v>
      </c>
      <c r="N304" s="154"/>
      <c r="O304" s="142"/>
      <c r="P304" s="132">
        <f t="shared" si="78"/>
        <v>0</v>
      </c>
      <c r="Q304" s="170">
        <f t="shared" si="79"/>
        <v>6830.37</v>
      </c>
    </row>
    <row r="305" spans="1:17" x14ac:dyDescent="0.3">
      <c r="A305" s="297" t="s">
        <v>202</v>
      </c>
      <c r="B305" s="317"/>
      <c r="C305" s="312" t="s">
        <v>224</v>
      </c>
      <c r="D305" s="135"/>
      <c r="E305" s="136">
        <v>0</v>
      </c>
      <c r="F305" s="137">
        <v>0</v>
      </c>
      <c r="G305" s="137">
        <v>2000</v>
      </c>
      <c r="H305" s="137">
        <v>0</v>
      </c>
      <c r="I305" s="137">
        <v>0</v>
      </c>
      <c r="J305" s="139">
        <f t="shared" si="76"/>
        <v>2000</v>
      </c>
      <c r="K305" s="143">
        <v>0</v>
      </c>
      <c r="L305" s="137">
        <v>0</v>
      </c>
      <c r="M305" s="139">
        <f t="shared" si="81"/>
        <v>0</v>
      </c>
      <c r="N305" s="143">
        <v>0</v>
      </c>
      <c r="O305" s="137">
        <v>0</v>
      </c>
      <c r="P305" s="138">
        <f t="shared" si="78"/>
        <v>0</v>
      </c>
      <c r="Q305" s="171">
        <f t="shared" si="79"/>
        <v>2000</v>
      </c>
    </row>
    <row r="306" spans="1:17" x14ac:dyDescent="0.3">
      <c r="A306" s="297"/>
      <c r="B306" s="304"/>
      <c r="C306" s="305"/>
      <c r="D306" s="135"/>
      <c r="E306" s="141"/>
      <c r="F306" s="142"/>
      <c r="G306" s="142">
        <v>144</v>
      </c>
      <c r="H306" s="142"/>
      <c r="I306" s="142"/>
      <c r="J306" s="133">
        <f t="shared" ref="J306:J335" si="82">SUM(E306:I306)</f>
        <v>144</v>
      </c>
      <c r="K306" s="154"/>
      <c r="L306" s="142"/>
      <c r="M306" s="133">
        <f t="shared" si="81"/>
        <v>0</v>
      </c>
      <c r="N306" s="154"/>
      <c r="O306" s="142"/>
      <c r="P306" s="132">
        <f t="shared" si="78"/>
        <v>0</v>
      </c>
      <c r="Q306" s="170">
        <f t="shared" si="79"/>
        <v>144</v>
      </c>
    </row>
    <row r="307" spans="1:17" x14ac:dyDescent="0.3">
      <c r="A307" s="297" t="s">
        <v>202</v>
      </c>
      <c r="B307" s="299"/>
      <c r="C307" s="301" t="s">
        <v>225</v>
      </c>
      <c r="D307" s="135"/>
      <c r="E307" s="136">
        <f>E309+E311+E313+E315+E317+E323+E325+E327</f>
        <v>0</v>
      </c>
      <c r="F307" s="137">
        <f>F309+F311+F313+F315+F317+F323+F325+F327</f>
        <v>0</v>
      </c>
      <c r="G307" s="137">
        <f>G309+G311+G313+G315+G317+G319+G321+G323+G325+G327+G329</f>
        <v>52341</v>
      </c>
      <c r="H307" s="137">
        <f>H309+H311+H313+H315+H317+H323+H325+H327</f>
        <v>0</v>
      </c>
      <c r="I307" s="137">
        <f>I309+I311+I313+I315+I317+I323+I325+I327</f>
        <v>0</v>
      </c>
      <c r="J307" s="139">
        <f t="shared" si="82"/>
        <v>52341</v>
      </c>
      <c r="K307" s="143">
        <f>K309+K311+K313+K315+K317+K319+K321+K323</f>
        <v>0</v>
      </c>
      <c r="L307" s="137">
        <f>L309+L311+L313+L315+L317+L319+L321+L323</f>
        <v>0</v>
      </c>
      <c r="M307" s="139">
        <f t="shared" si="81"/>
        <v>0</v>
      </c>
      <c r="N307" s="143">
        <f>N309+N311+N313+N315+N317+N319+N321+N323</f>
        <v>0</v>
      </c>
      <c r="O307" s="137">
        <f>O309+O311+O313+O315+O317+O319+O321+O323</f>
        <v>0</v>
      </c>
      <c r="P307" s="138">
        <f t="shared" si="78"/>
        <v>0</v>
      </c>
      <c r="Q307" s="171">
        <f t="shared" si="79"/>
        <v>52341</v>
      </c>
    </row>
    <row r="308" spans="1:17" x14ac:dyDescent="0.3">
      <c r="A308" s="297"/>
      <c r="B308" s="299"/>
      <c r="C308" s="301"/>
      <c r="D308" s="135"/>
      <c r="E308" s="130">
        <f>E310+E312+E314+E316+E318+E320+E322+E324+E326+E328</f>
        <v>0</v>
      </c>
      <c r="F308" s="131">
        <f>F310+F312+F314+F316+F318+F320+F322+F324+F326+F328</f>
        <v>0</v>
      </c>
      <c r="G308" s="131">
        <f>G310+G312+G314+G316+G318+G320+G322+G324+G326+G328+G330</f>
        <v>33205.99</v>
      </c>
      <c r="H308" s="131">
        <f>H310+H312+H314+H316+H318+H320+H322+H324+H326+H328</f>
        <v>0</v>
      </c>
      <c r="I308" s="131">
        <f>I310+I312+I314+I316+I318+I320+I322+I324+I326+I328</f>
        <v>0</v>
      </c>
      <c r="J308" s="133">
        <f t="shared" si="82"/>
        <v>33205.99</v>
      </c>
      <c r="K308" s="157">
        <f>K310+K312+K314+K316+K318+K320+K322+K324+K326+K328</f>
        <v>0</v>
      </c>
      <c r="L308" s="131">
        <f>L310+L312+L314+L316+L318+L320+L322+L324+L326+L328</f>
        <v>0</v>
      </c>
      <c r="M308" s="133">
        <f t="shared" si="81"/>
        <v>0</v>
      </c>
      <c r="N308" s="157">
        <f>N310+N312+N314+N316+N318+N320+N322+N324+N326+N328</f>
        <v>0</v>
      </c>
      <c r="O308" s="131">
        <f>O310+O312+O314+O316+O318+O320+O322+O324+O326+O328</f>
        <v>0</v>
      </c>
      <c r="P308" s="132">
        <f t="shared" si="78"/>
        <v>0</v>
      </c>
      <c r="Q308" s="170">
        <f t="shared" si="79"/>
        <v>33205.99</v>
      </c>
    </row>
    <row r="309" spans="1:17" x14ac:dyDescent="0.3">
      <c r="A309" s="297"/>
      <c r="B309" s="299" t="s">
        <v>226</v>
      </c>
      <c r="C309" s="301" t="s">
        <v>227</v>
      </c>
      <c r="D309" s="135"/>
      <c r="E309" s="136">
        <v>0</v>
      </c>
      <c r="F309" s="137">
        <v>0</v>
      </c>
      <c r="G309" s="137">
        <v>2000</v>
      </c>
      <c r="H309" s="137">
        <v>0</v>
      </c>
      <c r="I309" s="137">
        <v>0</v>
      </c>
      <c r="J309" s="139">
        <f t="shared" si="82"/>
        <v>2000</v>
      </c>
      <c r="K309" s="143">
        <v>0</v>
      </c>
      <c r="L309" s="137">
        <v>0</v>
      </c>
      <c r="M309" s="139">
        <f t="shared" si="81"/>
        <v>0</v>
      </c>
      <c r="N309" s="143">
        <v>0</v>
      </c>
      <c r="O309" s="137">
        <v>0</v>
      </c>
      <c r="P309" s="138">
        <f t="shared" si="78"/>
        <v>0</v>
      </c>
      <c r="Q309" s="171">
        <f t="shared" si="79"/>
        <v>2000</v>
      </c>
    </row>
    <row r="310" spans="1:17" x14ac:dyDescent="0.3">
      <c r="A310" s="297"/>
      <c r="B310" s="299"/>
      <c r="C310" s="301"/>
      <c r="D310" s="135"/>
      <c r="E310" s="141"/>
      <c r="F310" s="142"/>
      <c r="G310" s="142">
        <v>1411.8</v>
      </c>
      <c r="H310" s="142"/>
      <c r="I310" s="142"/>
      <c r="J310" s="133">
        <f t="shared" si="82"/>
        <v>1411.8</v>
      </c>
      <c r="K310" s="154"/>
      <c r="L310" s="142"/>
      <c r="M310" s="133">
        <f t="shared" si="81"/>
        <v>0</v>
      </c>
      <c r="N310" s="154"/>
      <c r="O310" s="142"/>
      <c r="P310" s="132">
        <f t="shared" si="78"/>
        <v>0</v>
      </c>
      <c r="Q310" s="170">
        <f t="shared" si="79"/>
        <v>1411.8</v>
      </c>
    </row>
    <row r="311" spans="1:17" x14ac:dyDescent="0.3">
      <c r="A311" s="297"/>
      <c r="B311" s="299" t="s">
        <v>228</v>
      </c>
      <c r="C311" s="301" t="s">
        <v>229</v>
      </c>
      <c r="D311" s="135"/>
      <c r="E311" s="136">
        <v>0</v>
      </c>
      <c r="F311" s="137">
        <v>0</v>
      </c>
      <c r="G311" s="137">
        <v>5800</v>
      </c>
      <c r="H311" s="137">
        <v>0</v>
      </c>
      <c r="I311" s="137">
        <v>0</v>
      </c>
      <c r="J311" s="139">
        <f t="shared" si="82"/>
        <v>5800</v>
      </c>
      <c r="K311" s="143">
        <v>0</v>
      </c>
      <c r="L311" s="137">
        <v>0</v>
      </c>
      <c r="M311" s="139">
        <f t="shared" si="81"/>
        <v>0</v>
      </c>
      <c r="N311" s="143">
        <v>0</v>
      </c>
      <c r="O311" s="137">
        <v>0</v>
      </c>
      <c r="P311" s="138">
        <f t="shared" si="78"/>
        <v>0</v>
      </c>
      <c r="Q311" s="171">
        <f t="shared" si="79"/>
        <v>5800</v>
      </c>
    </row>
    <row r="312" spans="1:17" x14ac:dyDescent="0.3">
      <c r="A312" s="297"/>
      <c r="B312" s="299"/>
      <c r="C312" s="301"/>
      <c r="D312" s="135"/>
      <c r="E312" s="141"/>
      <c r="F312" s="142"/>
      <c r="G312" s="142">
        <v>1760.68</v>
      </c>
      <c r="H312" s="142"/>
      <c r="I312" s="142"/>
      <c r="J312" s="133">
        <f t="shared" si="82"/>
        <v>1760.68</v>
      </c>
      <c r="K312" s="154"/>
      <c r="L312" s="142"/>
      <c r="M312" s="133">
        <f t="shared" si="81"/>
        <v>0</v>
      </c>
      <c r="N312" s="154"/>
      <c r="O312" s="142"/>
      <c r="P312" s="132">
        <f t="shared" si="78"/>
        <v>0</v>
      </c>
      <c r="Q312" s="170">
        <f t="shared" si="79"/>
        <v>1760.68</v>
      </c>
    </row>
    <row r="313" spans="1:17" x14ac:dyDescent="0.3">
      <c r="A313" s="297"/>
      <c r="B313" s="299" t="s">
        <v>230</v>
      </c>
      <c r="C313" s="301" t="s">
        <v>231</v>
      </c>
      <c r="D313" s="135"/>
      <c r="E313" s="136">
        <v>0</v>
      </c>
      <c r="F313" s="137">
        <v>0</v>
      </c>
      <c r="G313" s="137">
        <v>1100</v>
      </c>
      <c r="H313" s="137">
        <v>0</v>
      </c>
      <c r="I313" s="137">
        <v>0</v>
      </c>
      <c r="J313" s="139">
        <f t="shared" si="82"/>
        <v>1100</v>
      </c>
      <c r="K313" s="143">
        <v>0</v>
      </c>
      <c r="L313" s="137">
        <v>0</v>
      </c>
      <c r="M313" s="139">
        <f t="shared" si="81"/>
        <v>0</v>
      </c>
      <c r="N313" s="143">
        <v>0</v>
      </c>
      <c r="O313" s="137">
        <v>0</v>
      </c>
      <c r="P313" s="138">
        <f t="shared" si="78"/>
        <v>0</v>
      </c>
      <c r="Q313" s="171">
        <f t="shared" si="79"/>
        <v>1100</v>
      </c>
    </row>
    <row r="314" spans="1:17" x14ac:dyDescent="0.3">
      <c r="A314" s="297"/>
      <c r="B314" s="299"/>
      <c r="C314" s="301"/>
      <c r="D314" s="135"/>
      <c r="E314" s="141"/>
      <c r="F314" s="142"/>
      <c r="G314" s="142">
        <v>1038</v>
      </c>
      <c r="H314" s="142"/>
      <c r="I314" s="142"/>
      <c r="J314" s="133">
        <f t="shared" si="82"/>
        <v>1038</v>
      </c>
      <c r="K314" s="154"/>
      <c r="L314" s="142"/>
      <c r="M314" s="133">
        <f t="shared" si="81"/>
        <v>0</v>
      </c>
      <c r="N314" s="154"/>
      <c r="O314" s="142"/>
      <c r="P314" s="132">
        <f t="shared" si="78"/>
        <v>0</v>
      </c>
      <c r="Q314" s="170">
        <f t="shared" si="79"/>
        <v>1038</v>
      </c>
    </row>
    <row r="315" spans="1:17" x14ac:dyDescent="0.3">
      <c r="A315" s="297"/>
      <c r="B315" s="299" t="s">
        <v>232</v>
      </c>
      <c r="C315" s="301" t="s">
        <v>233</v>
      </c>
      <c r="D315" s="135"/>
      <c r="E315" s="136">
        <v>0</v>
      </c>
      <c r="F315" s="137">
        <v>0</v>
      </c>
      <c r="G315" s="137">
        <v>110</v>
      </c>
      <c r="H315" s="137">
        <v>0</v>
      </c>
      <c r="I315" s="137">
        <v>0</v>
      </c>
      <c r="J315" s="139">
        <f t="shared" si="82"/>
        <v>110</v>
      </c>
      <c r="K315" s="143">
        <v>0</v>
      </c>
      <c r="L315" s="137">
        <v>0</v>
      </c>
      <c r="M315" s="139">
        <f t="shared" si="81"/>
        <v>0</v>
      </c>
      <c r="N315" s="143">
        <v>0</v>
      </c>
      <c r="O315" s="137">
        <v>0</v>
      </c>
      <c r="P315" s="138">
        <f t="shared" si="78"/>
        <v>0</v>
      </c>
      <c r="Q315" s="171">
        <f t="shared" si="79"/>
        <v>110</v>
      </c>
    </row>
    <row r="316" spans="1:17" x14ac:dyDescent="0.3">
      <c r="A316" s="297"/>
      <c r="B316" s="299"/>
      <c r="C316" s="301"/>
      <c r="D316" s="135"/>
      <c r="E316" s="141"/>
      <c r="F316" s="142"/>
      <c r="G316" s="142">
        <v>0</v>
      </c>
      <c r="H316" s="142"/>
      <c r="I316" s="142"/>
      <c r="J316" s="133">
        <f t="shared" si="82"/>
        <v>0</v>
      </c>
      <c r="K316" s="154"/>
      <c r="L316" s="142"/>
      <c r="M316" s="133">
        <f t="shared" si="81"/>
        <v>0</v>
      </c>
      <c r="N316" s="154"/>
      <c r="O316" s="142"/>
      <c r="P316" s="132">
        <f t="shared" si="78"/>
        <v>0</v>
      </c>
      <c r="Q316" s="170">
        <f t="shared" si="79"/>
        <v>0</v>
      </c>
    </row>
    <row r="317" spans="1:17" x14ac:dyDescent="0.3">
      <c r="A317" s="297"/>
      <c r="B317" s="299" t="s">
        <v>234</v>
      </c>
      <c r="C317" s="301" t="s">
        <v>235</v>
      </c>
      <c r="D317" s="135"/>
      <c r="E317" s="136">
        <v>0</v>
      </c>
      <c r="F317" s="137">
        <v>0</v>
      </c>
      <c r="G317" s="137">
        <v>2300</v>
      </c>
      <c r="H317" s="137">
        <v>0</v>
      </c>
      <c r="I317" s="137">
        <v>0</v>
      </c>
      <c r="J317" s="139">
        <f t="shared" si="82"/>
        <v>2300</v>
      </c>
      <c r="K317" s="143">
        <v>0</v>
      </c>
      <c r="L317" s="137">
        <v>0</v>
      </c>
      <c r="M317" s="139">
        <f t="shared" si="81"/>
        <v>0</v>
      </c>
      <c r="N317" s="143">
        <v>0</v>
      </c>
      <c r="O317" s="137">
        <v>0</v>
      </c>
      <c r="P317" s="138">
        <f t="shared" si="78"/>
        <v>0</v>
      </c>
      <c r="Q317" s="171">
        <f t="shared" si="79"/>
        <v>2300</v>
      </c>
    </row>
    <row r="318" spans="1:17" x14ac:dyDescent="0.3">
      <c r="A318" s="297"/>
      <c r="B318" s="299"/>
      <c r="C318" s="301"/>
      <c r="D318" s="135"/>
      <c r="E318" s="141"/>
      <c r="F318" s="142"/>
      <c r="G318" s="142">
        <v>1860</v>
      </c>
      <c r="H318" s="142"/>
      <c r="I318" s="142"/>
      <c r="J318" s="133">
        <f t="shared" si="82"/>
        <v>1860</v>
      </c>
      <c r="K318" s="154"/>
      <c r="L318" s="142"/>
      <c r="M318" s="133">
        <f t="shared" si="81"/>
        <v>0</v>
      </c>
      <c r="N318" s="154"/>
      <c r="O318" s="142"/>
      <c r="P318" s="132">
        <f t="shared" si="78"/>
        <v>0</v>
      </c>
      <c r="Q318" s="170">
        <f t="shared" si="79"/>
        <v>1860</v>
      </c>
    </row>
    <row r="319" spans="1:17" x14ac:dyDescent="0.3">
      <c r="A319" s="297"/>
      <c r="B319" s="299" t="s">
        <v>236</v>
      </c>
      <c r="C319" s="301" t="s">
        <v>237</v>
      </c>
      <c r="D319" s="135"/>
      <c r="E319" s="136">
        <v>0</v>
      </c>
      <c r="F319" s="137">
        <v>0</v>
      </c>
      <c r="G319" s="137">
        <v>15700</v>
      </c>
      <c r="H319" s="137">
        <v>0</v>
      </c>
      <c r="I319" s="137">
        <v>0</v>
      </c>
      <c r="J319" s="139">
        <f t="shared" si="82"/>
        <v>15700</v>
      </c>
      <c r="K319" s="143">
        <v>0</v>
      </c>
      <c r="L319" s="137">
        <v>0</v>
      </c>
      <c r="M319" s="139">
        <f t="shared" si="81"/>
        <v>0</v>
      </c>
      <c r="N319" s="143">
        <v>0</v>
      </c>
      <c r="O319" s="137">
        <v>0</v>
      </c>
      <c r="P319" s="138">
        <f t="shared" si="78"/>
        <v>0</v>
      </c>
      <c r="Q319" s="171">
        <f t="shared" si="79"/>
        <v>15700</v>
      </c>
    </row>
    <row r="320" spans="1:17" x14ac:dyDescent="0.3">
      <c r="A320" s="297"/>
      <c r="B320" s="299"/>
      <c r="C320" s="301"/>
      <c r="D320" s="135"/>
      <c r="E320" s="141"/>
      <c r="F320" s="142"/>
      <c r="G320" s="142">
        <v>11967.62</v>
      </c>
      <c r="H320" s="142"/>
      <c r="I320" s="142"/>
      <c r="J320" s="133">
        <f t="shared" si="82"/>
        <v>11967.62</v>
      </c>
      <c r="K320" s="154"/>
      <c r="L320" s="142"/>
      <c r="M320" s="133">
        <f t="shared" si="81"/>
        <v>0</v>
      </c>
      <c r="N320" s="154"/>
      <c r="O320" s="142"/>
      <c r="P320" s="132">
        <f t="shared" si="78"/>
        <v>0</v>
      </c>
      <c r="Q320" s="170">
        <f t="shared" si="79"/>
        <v>11967.62</v>
      </c>
    </row>
    <row r="321" spans="1:17" x14ac:dyDescent="0.3">
      <c r="A321" s="297"/>
      <c r="B321" s="299" t="s">
        <v>238</v>
      </c>
      <c r="C321" s="301" t="s">
        <v>239</v>
      </c>
      <c r="D321" s="135"/>
      <c r="E321" s="136">
        <v>0</v>
      </c>
      <c r="F321" s="137">
        <v>0</v>
      </c>
      <c r="G321" s="137">
        <v>7200</v>
      </c>
      <c r="H321" s="137">
        <v>0</v>
      </c>
      <c r="I321" s="137">
        <v>0</v>
      </c>
      <c r="J321" s="139">
        <f t="shared" si="82"/>
        <v>7200</v>
      </c>
      <c r="K321" s="143">
        <v>0</v>
      </c>
      <c r="L321" s="137">
        <v>0</v>
      </c>
      <c r="M321" s="139">
        <f t="shared" si="81"/>
        <v>0</v>
      </c>
      <c r="N321" s="143">
        <v>0</v>
      </c>
      <c r="O321" s="137">
        <v>0</v>
      </c>
      <c r="P321" s="138">
        <f t="shared" si="78"/>
        <v>0</v>
      </c>
      <c r="Q321" s="171">
        <f t="shared" si="79"/>
        <v>7200</v>
      </c>
    </row>
    <row r="322" spans="1:17" x14ac:dyDescent="0.3">
      <c r="A322" s="297"/>
      <c r="B322" s="299"/>
      <c r="C322" s="301"/>
      <c r="D322" s="135"/>
      <c r="E322" s="141"/>
      <c r="F322" s="142"/>
      <c r="G322" s="142">
        <v>3946.63</v>
      </c>
      <c r="H322" s="142"/>
      <c r="I322" s="142"/>
      <c r="J322" s="133">
        <f t="shared" si="82"/>
        <v>3946.63</v>
      </c>
      <c r="K322" s="154"/>
      <c r="L322" s="142"/>
      <c r="M322" s="133">
        <f t="shared" si="81"/>
        <v>0</v>
      </c>
      <c r="N322" s="154"/>
      <c r="O322" s="142"/>
      <c r="P322" s="132">
        <f t="shared" si="78"/>
        <v>0</v>
      </c>
      <c r="Q322" s="170">
        <f t="shared" si="79"/>
        <v>3946.63</v>
      </c>
    </row>
    <row r="323" spans="1:17" x14ac:dyDescent="0.3">
      <c r="A323" s="297"/>
      <c r="B323" s="299" t="s">
        <v>240</v>
      </c>
      <c r="C323" s="301" t="s">
        <v>241</v>
      </c>
      <c r="D323" s="135"/>
      <c r="E323" s="136">
        <v>0</v>
      </c>
      <c r="F323" s="137">
        <v>0</v>
      </c>
      <c r="G323" s="137">
        <v>3228</v>
      </c>
      <c r="H323" s="137">
        <v>0</v>
      </c>
      <c r="I323" s="137">
        <v>0</v>
      </c>
      <c r="J323" s="139">
        <f t="shared" si="82"/>
        <v>3228</v>
      </c>
      <c r="K323" s="143">
        <v>0</v>
      </c>
      <c r="L323" s="137">
        <v>0</v>
      </c>
      <c r="M323" s="139">
        <f t="shared" si="81"/>
        <v>0</v>
      </c>
      <c r="N323" s="143">
        <v>0</v>
      </c>
      <c r="O323" s="137">
        <v>0</v>
      </c>
      <c r="P323" s="138">
        <f t="shared" si="78"/>
        <v>0</v>
      </c>
      <c r="Q323" s="171">
        <f t="shared" si="79"/>
        <v>3228</v>
      </c>
    </row>
    <row r="324" spans="1:17" x14ac:dyDescent="0.3">
      <c r="A324" s="297"/>
      <c r="B324" s="299"/>
      <c r="C324" s="301"/>
      <c r="D324" s="135"/>
      <c r="E324" s="141"/>
      <c r="F324" s="142"/>
      <c r="G324" s="142">
        <v>1804.55</v>
      </c>
      <c r="H324" s="142"/>
      <c r="I324" s="142"/>
      <c r="J324" s="133">
        <f t="shared" si="82"/>
        <v>1804.55</v>
      </c>
      <c r="K324" s="154"/>
      <c r="L324" s="142"/>
      <c r="M324" s="133">
        <f t="shared" si="81"/>
        <v>0</v>
      </c>
      <c r="N324" s="154"/>
      <c r="O324" s="142"/>
      <c r="P324" s="132">
        <f t="shared" si="78"/>
        <v>0</v>
      </c>
      <c r="Q324" s="170">
        <f t="shared" si="79"/>
        <v>1804.55</v>
      </c>
    </row>
    <row r="325" spans="1:17" x14ac:dyDescent="0.3">
      <c r="A325" s="297"/>
      <c r="B325" s="299" t="s">
        <v>242</v>
      </c>
      <c r="C325" s="301" t="s">
        <v>243</v>
      </c>
      <c r="D325" s="135"/>
      <c r="E325" s="136">
        <v>0</v>
      </c>
      <c r="F325" s="137">
        <v>0</v>
      </c>
      <c r="G325" s="137">
        <v>13803</v>
      </c>
      <c r="H325" s="137">
        <v>0</v>
      </c>
      <c r="I325" s="137">
        <v>0</v>
      </c>
      <c r="J325" s="139">
        <f t="shared" si="82"/>
        <v>13803</v>
      </c>
      <c r="K325" s="143">
        <v>0</v>
      </c>
      <c r="L325" s="137">
        <v>0</v>
      </c>
      <c r="M325" s="139">
        <f t="shared" si="81"/>
        <v>0</v>
      </c>
      <c r="N325" s="143">
        <v>0</v>
      </c>
      <c r="O325" s="137">
        <v>0</v>
      </c>
      <c r="P325" s="138">
        <f t="shared" si="78"/>
        <v>0</v>
      </c>
      <c r="Q325" s="171">
        <f t="shared" si="79"/>
        <v>13803</v>
      </c>
    </row>
    <row r="326" spans="1:17" x14ac:dyDescent="0.3">
      <c r="A326" s="297"/>
      <c r="B326" s="299"/>
      <c r="C326" s="301"/>
      <c r="D326" s="135"/>
      <c r="E326" s="141"/>
      <c r="F326" s="142"/>
      <c r="G326" s="142">
        <v>8445.2199999999993</v>
      </c>
      <c r="H326" s="142"/>
      <c r="I326" s="142"/>
      <c r="J326" s="133">
        <f t="shared" si="82"/>
        <v>8445.2199999999993</v>
      </c>
      <c r="K326" s="154"/>
      <c r="L326" s="142"/>
      <c r="M326" s="133">
        <f t="shared" si="81"/>
        <v>0</v>
      </c>
      <c r="N326" s="154"/>
      <c r="O326" s="142"/>
      <c r="P326" s="132">
        <f t="shared" si="78"/>
        <v>0</v>
      </c>
      <c r="Q326" s="170">
        <f t="shared" si="79"/>
        <v>8445.2199999999993</v>
      </c>
    </row>
    <row r="327" spans="1:17" hidden="1" x14ac:dyDescent="0.3">
      <c r="A327" s="297"/>
      <c r="B327" s="299" t="s">
        <v>244</v>
      </c>
      <c r="C327" s="301" t="s">
        <v>245</v>
      </c>
      <c r="D327" s="135"/>
      <c r="E327" s="136">
        <v>0</v>
      </c>
      <c r="F327" s="137">
        <v>0</v>
      </c>
      <c r="G327" s="137">
        <v>0</v>
      </c>
      <c r="H327" s="137">
        <v>0</v>
      </c>
      <c r="I327" s="137">
        <v>0</v>
      </c>
      <c r="J327" s="139">
        <f t="shared" si="82"/>
        <v>0</v>
      </c>
      <c r="K327" s="143">
        <v>0</v>
      </c>
      <c r="L327" s="137">
        <v>0</v>
      </c>
      <c r="M327" s="139">
        <f t="shared" si="81"/>
        <v>0</v>
      </c>
      <c r="N327" s="143">
        <v>0</v>
      </c>
      <c r="O327" s="137">
        <v>0</v>
      </c>
      <c r="P327" s="138">
        <f t="shared" si="78"/>
        <v>0</v>
      </c>
      <c r="Q327" s="171">
        <f t="shared" si="79"/>
        <v>0</v>
      </c>
    </row>
    <row r="328" spans="1:17" hidden="1" x14ac:dyDescent="0.3">
      <c r="A328" s="297"/>
      <c r="B328" s="299"/>
      <c r="C328" s="301"/>
      <c r="D328" s="135"/>
      <c r="E328" s="141"/>
      <c r="F328" s="142"/>
      <c r="G328" s="142">
        <v>0</v>
      </c>
      <c r="H328" s="142"/>
      <c r="I328" s="142"/>
      <c r="J328" s="133">
        <f t="shared" si="82"/>
        <v>0</v>
      </c>
      <c r="K328" s="154"/>
      <c r="L328" s="142"/>
      <c r="M328" s="133">
        <f t="shared" si="81"/>
        <v>0</v>
      </c>
      <c r="N328" s="154"/>
      <c r="O328" s="142"/>
      <c r="P328" s="132">
        <f t="shared" si="78"/>
        <v>0</v>
      </c>
      <c r="Q328" s="170">
        <f t="shared" si="79"/>
        <v>0</v>
      </c>
    </row>
    <row r="329" spans="1:17" x14ac:dyDescent="0.3">
      <c r="A329" s="297"/>
      <c r="B329" s="299" t="s">
        <v>246</v>
      </c>
      <c r="C329" s="301" t="s">
        <v>247</v>
      </c>
      <c r="D329" s="135"/>
      <c r="E329" s="136">
        <v>0</v>
      </c>
      <c r="F329" s="137">
        <v>0</v>
      </c>
      <c r="G329" s="137">
        <v>1100</v>
      </c>
      <c r="H329" s="137">
        <v>0</v>
      </c>
      <c r="I329" s="137">
        <v>0</v>
      </c>
      <c r="J329" s="139">
        <f t="shared" si="82"/>
        <v>1100</v>
      </c>
      <c r="K329" s="143">
        <v>0</v>
      </c>
      <c r="L329" s="137">
        <v>0</v>
      </c>
      <c r="M329" s="139">
        <f t="shared" si="81"/>
        <v>0</v>
      </c>
      <c r="N329" s="143">
        <v>0</v>
      </c>
      <c r="O329" s="137">
        <v>0</v>
      </c>
      <c r="P329" s="138">
        <f t="shared" si="78"/>
        <v>0</v>
      </c>
      <c r="Q329" s="171">
        <f t="shared" si="79"/>
        <v>1100</v>
      </c>
    </row>
    <row r="330" spans="1:17" x14ac:dyDescent="0.3">
      <c r="A330" s="297"/>
      <c r="B330" s="299"/>
      <c r="C330" s="301"/>
      <c r="D330" s="135"/>
      <c r="E330" s="141"/>
      <c r="F330" s="142"/>
      <c r="G330" s="142">
        <v>971.49</v>
      </c>
      <c r="H330" s="142"/>
      <c r="I330" s="142"/>
      <c r="J330" s="133">
        <f t="shared" si="82"/>
        <v>971.49</v>
      </c>
      <c r="K330" s="154"/>
      <c r="L330" s="142"/>
      <c r="M330" s="133">
        <f t="shared" si="81"/>
        <v>0</v>
      </c>
      <c r="N330" s="154"/>
      <c r="O330" s="142"/>
      <c r="P330" s="132">
        <f t="shared" si="78"/>
        <v>0</v>
      </c>
      <c r="Q330" s="170">
        <f t="shared" si="79"/>
        <v>971.49</v>
      </c>
    </row>
    <row r="331" spans="1:17" x14ac:dyDescent="0.3">
      <c r="A331" s="297" t="s">
        <v>202</v>
      </c>
      <c r="B331" s="299"/>
      <c r="C331" s="301" t="s">
        <v>248</v>
      </c>
      <c r="D331" s="135"/>
      <c r="E331" s="136">
        <v>0</v>
      </c>
      <c r="F331" s="137">
        <v>0</v>
      </c>
      <c r="G331" s="137">
        <v>0</v>
      </c>
      <c r="H331" s="137">
        <v>8506</v>
      </c>
      <c r="I331" s="137">
        <v>0</v>
      </c>
      <c r="J331" s="139">
        <f t="shared" si="82"/>
        <v>8506</v>
      </c>
      <c r="K331" s="143">
        <v>0</v>
      </c>
      <c r="L331" s="137">
        <v>0</v>
      </c>
      <c r="M331" s="139">
        <f t="shared" si="81"/>
        <v>0</v>
      </c>
      <c r="N331" s="143">
        <v>0</v>
      </c>
      <c r="O331" s="137">
        <v>0</v>
      </c>
      <c r="P331" s="138">
        <f t="shared" si="78"/>
        <v>0</v>
      </c>
      <c r="Q331" s="171">
        <f t="shared" si="79"/>
        <v>8506</v>
      </c>
    </row>
    <row r="332" spans="1:17" x14ac:dyDescent="0.3">
      <c r="A332" s="297"/>
      <c r="B332" s="299"/>
      <c r="C332" s="301"/>
      <c r="D332" s="135"/>
      <c r="E332" s="141"/>
      <c r="F332" s="142"/>
      <c r="G332" s="142"/>
      <c r="H332" s="142">
        <v>4220.04</v>
      </c>
      <c r="I332" s="142"/>
      <c r="J332" s="133">
        <f t="shared" si="82"/>
        <v>4220.04</v>
      </c>
      <c r="K332" s="154"/>
      <c r="L332" s="142"/>
      <c r="M332" s="133">
        <f t="shared" si="81"/>
        <v>0</v>
      </c>
      <c r="N332" s="154"/>
      <c r="O332" s="142"/>
      <c r="P332" s="132">
        <f t="shared" si="78"/>
        <v>0</v>
      </c>
      <c r="Q332" s="170">
        <f t="shared" si="79"/>
        <v>4220.04</v>
      </c>
    </row>
    <row r="333" spans="1:17" x14ac:dyDescent="0.3">
      <c r="A333" s="297" t="s">
        <v>202</v>
      </c>
      <c r="B333" s="299"/>
      <c r="C333" s="301" t="s">
        <v>275</v>
      </c>
      <c r="D333" s="135"/>
      <c r="E333" s="136">
        <v>0</v>
      </c>
      <c r="F333" s="137">
        <v>0</v>
      </c>
      <c r="G333" s="137">
        <v>0</v>
      </c>
      <c r="H333" s="137">
        <v>1843</v>
      </c>
      <c r="I333" s="137">
        <v>0</v>
      </c>
      <c r="J333" s="139">
        <f t="shared" si="82"/>
        <v>1843</v>
      </c>
      <c r="K333" s="143">
        <v>0</v>
      </c>
      <c r="L333" s="137">
        <v>0</v>
      </c>
      <c r="M333" s="139">
        <f t="shared" si="81"/>
        <v>0</v>
      </c>
      <c r="N333" s="143">
        <v>0</v>
      </c>
      <c r="O333" s="137">
        <v>0</v>
      </c>
      <c r="P333" s="138">
        <f t="shared" si="78"/>
        <v>0</v>
      </c>
      <c r="Q333" s="171">
        <f t="shared" si="79"/>
        <v>1843</v>
      </c>
    </row>
    <row r="334" spans="1:17" x14ac:dyDescent="0.3">
      <c r="A334" s="297"/>
      <c r="B334" s="299"/>
      <c r="C334" s="301"/>
      <c r="D334" s="135"/>
      <c r="E334" s="141"/>
      <c r="F334" s="142"/>
      <c r="G334" s="142"/>
      <c r="H334" s="142">
        <v>4572.84</v>
      </c>
      <c r="I334" s="142"/>
      <c r="J334" s="133">
        <f t="shared" si="82"/>
        <v>4572.84</v>
      </c>
      <c r="K334" s="154"/>
      <c r="L334" s="142"/>
      <c r="M334" s="133">
        <f t="shared" si="81"/>
        <v>0</v>
      </c>
      <c r="N334" s="154"/>
      <c r="O334" s="142"/>
      <c r="P334" s="132">
        <f t="shared" si="78"/>
        <v>0</v>
      </c>
      <c r="Q334" s="170">
        <f t="shared" si="79"/>
        <v>4572.84</v>
      </c>
    </row>
    <row r="335" spans="1:17" hidden="1" x14ac:dyDescent="0.3">
      <c r="A335" s="297" t="s">
        <v>202</v>
      </c>
      <c r="B335" s="299"/>
      <c r="C335" s="301" t="s">
        <v>201</v>
      </c>
      <c r="D335" s="135" t="s">
        <v>115</v>
      </c>
      <c r="E335" s="136">
        <v>0</v>
      </c>
      <c r="F335" s="137">
        <v>0</v>
      </c>
      <c r="G335" s="137">
        <v>0</v>
      </c>
      <c r="H335" s="137">
        <v>0</v>
      </c>
      <c r="I335" s="137">
        <v>0</v>
      </c>
      <c r="J335" s="139">
        <f t="shared" si="82"/>
        <v>0</v>
      </c>
      <c r="K335" s="143">
        <v>0</v>
      </c>
      <c r="L335" s="137">
        <v>0</v>
      </c>
      <c r="M335" s="139">
        <f t="shared" si="81"/>
        <v>0</v>
      </c>
      <c r="N335" s="143">
        <v>0</v>
      </c>
      <c r="O335" s="137">
        <v>0</v>
      </c>
      <c r="P335" s="138">
        <f t="shared" si="78"/>
        <v>0</v>
      </c>
      <c r="Q335" s="171">
        <f t="shared" si="79"/>
        <v>0</v>
      </c>
    </row>
    <row r="336" spans="1:17" ht="14.4" hidden="1" thickBot="1" x14ac:dyDescent="0.35">
      <c r="A336" s="298"/>
      <c r="B336" s="300"/>
      <c r="C336" s="302"/>
      <c r="D336" s="172"/>
      <c r="E336" s="150"/>
      <c r="F336" s="144"/>
      <c r="G336" s="144"/>
      <c r="H336" s="144"/>
      <c r="I336" s="144"/>
      <c r="J336" s="123">
        <f>SUM(E336:I336)</f>
        <v>0</v>
      </c>
      <c r="K336" s="155"/>
      <c r="L336" s="144"/>
      <c r="M336" s="123">
        <f>SUM(K336:L336)</f>
        <v>0</v>
      </c>
      <c r="N336" s="155"/>
      <c r="O336" s="144"/>
      <c r="P336" s="122">
        <f>SUM(N336:O336)</f>
        <v>0</v>
      </c>
      <c r="Q336" s="168">
        <f t="shared" si="79"/>
        <v>0</v>
      </c>
    </row>
  </sheetData>
  <sheetProtection sheet="1" objects="1" scenarios="1"/>
  <mergeCells count="51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4" ySplit="5" topLeftCell="E187" activePane="bottomRight" state="frozen"/>
      <selection pane="topRight" activeCell="E1" sqref="E1"/>
      <selection pane="bottomLeft" activeCell="A6" sqref="A6"/>
      <selection pane="bottomRight" activeCell="O200" sqref="O200:O203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79" t="s">
        <v>312</v>
      </c>
      <c r="B1" s="279"/>
      <c r="C1" s="279"/>
      <c r="D1" s="280"/>
      <c r="E1" s="283" t="s">
        <v>0</v>
      </c>
      <c r="F1" s="284"/>
      <c r="G1" s="284"/>
      <c r="H1" s="284"/>
      <c r="I1" s="284"/>
      <c r="J1" s="284"/>
      <c r="K1" s="284" t="s">
        <v>1</v>
      </c>
      <c r="L1" s="284"/>
      <c r="M1" s="284"/>
      <c r="N1" s="284" t="s">
        <v>2</v>
      </c>
      <c r="O1" s="284"/>
      <c r="P1" s="284"/>
      <c r="Q1" s="285" t="s">
        <v>3</v>
      </c>
    </row>
    <row r="2" spans="1:19" s="1" customFormat="1" x14ac:dyDescent="0.3">
      <c r="A2" s="279"/>
      <c r="B2" s="279"/>
      <c r="C2" s="279"/>
      <c r="D2" s="280"/>
      <c r="E2" s="287">
        <v>610</v>
      </c>
      <c r="F2" s="273">
        <v>620</v>
      </c>
      <c r="G2" s="273">
        <v>630</v>
      </c>
      <c r="H2" s="273">
        <v>640</v>
      </c>
      <c r="I2" s="273">
        <v>650</v>
      </c>
      <c r="J2" s="273" t="s">
        <v>4</v>
      </c>
      <c r="K2" s="273">
        <v>710</v>
      </c>
      <c r="L2" s="273">
        <v>720</v>
      </c>
      <c r="M2" s="273" t="s">
        <v>4</v>
      </c>
      <c r="N2" s="273">
        <v>810</v>
      </c>
      <c r="O2" s="273">
        <v>820</v>
      </c>
      <c r="P2" s="273" t="s">
        <v>4</v>
      </c>
      <c r="Q2" s="286"/>
    </row>
    <row r="3" spans="1:19" s="1" customFormat="1" ht="15" thickBot="1" x14ac:dyDescent="0.35">
      <c r="A3" s="281"/>
      <c r="B3" s="281"/>
      <c r="C3" s="281"/>
      <c r="D3" s="282"/>
      <c r="E3" s="288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" t="s">
        <v>5</v>
      </c>
    </row>
    <row r="4" spans="1:19" ht="14.4" x14ac:dyDescent="0.3">
      <c r="A4" s="275" t="s">
        <v>311</v>
      </c>
      <c r="B4" s="276"/>
      <c r="C4" s="265" t="s">
        <v>6</v>
      </c>
      <c r="D4" s="3" t="s">
        <v>7</v>
      </c>
      <c r="E4" s="4">
        <f t="shared" ref="E4:I5" si="0">E6+E39+E58+E85+E96+E109+E116+E135+E148+E159+E190+E231+E256+E277</f>
        <v>882257</v>
      </c>
      <c r="F4" s="5">
        <f t="shared" si="0"/>
        <v>318430</v>
      </c>
      <c r="G4" s="5">
        <f t="shared" si="0"/>
        <v>1433439</v>
      </c>
      <c r="H4" s="5">
        <f t="shared" si="0"/>
        <v>230186</v>
      </c>
      <c r="I4" s="5">
        <f t="shared" si="0"/>
        <v>16061</v>
      </c>
      <c r="J4" s="6">
        <f t="shared" ref="J4:J9" si="1">SUM(E4:I4)</f>
        <v>2880373</v>
      </c>
      <c r="K4" s="5">
        <f>K6+K39+K58+K85+K96+K109+K116+K135+K148+K159+K190+K231+K256+K277</f>
        <v>1340731</v>
      </c>
      <c r="L4" s="5">
        <f>L6+L39+L58+L85+L96+L109+L116+L135+L148+L159+L190+L231+L256+L277</f>
        <v>0</v>
      </c>
      <c r="M4" s="5">
        <f>SUM(K4:L4)</f>
        <v>1340731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4443994</v>
      </c>
      <c r="S4" s="10"/>
    </row>
    <row r="5" spans="1:19" ht="15" thickBot="1" x14ac:dyDescent="0.35">
      <c r="A5" s="277"/>
      <c r="B5" s="278"/>
      <c r="C5" s="266"/>
      <c r="D5" s="11" t="s">
        <v>5</v>
      </c>
      <c r="E5" s="12">
        <f t="shared" si="0"/>
        <v>539144.42999999993</v>
      </c>
      <c r="F5" s="13">
        <f t="shared" si="0"/>
        <v>194771.28</v>
      </c>
      <c r="G5" s="13">
        <f t="shared" si="0"/>
        <v>752933.24</v>
      </c>
      <c r="H5" s="13">
        <f t="shared" si="0"/>
        <v>166437.39000000001</v>
      </c>
      <c r="I5" s="13">
        <f t="shared" si="0"/>
        <v>10266.77</v>
      </c>
      <c r="J5" s="13">
        <f t="shared" si="1"/>
        <v>1663553.1099999999</v>
      </c>
      <c r="K5" s="13">
        <f>K7+K40+K59+K86+K97+K110+K117+K136+K149+K160+K191+K232+K257+K278</f>
        <v>278469.09000000003</v>
      </c>
      <c r="L5" s="13">
        <f>L7+L40+L59+L86+L97+L110+L117+L136+L149+L160+L191+L232+L257+L278</f>
        <v>0</v>
      </c>
      <c r="M5" s="13">
        <f>SUM(K5:L5)</f>
        <v>278469.09000000003</v>
      </c>
      <c r="N5" s="13">
        <f>N7+N40+N59+N86+N97+N110+N117+N136+N149+N160+N191+N232+N257+N278</f>
        <v>0</v>
      </c>
      <c r="O5" s="13">
        <f>O7+O40+O59+O86+O97+O110+O117+O136+O149+O160+O191+O232+O257+O278</f>
        <v>129746.36000000002</v>
      </c>
      <c r="P5" s="14">
        <f>SUM(N5:O5)</f>
        <v>129746.36000000002</v>
      </c>
      <c r="Q5" s="15">
        <f>P5+M5+J5</f>
        <v>2071768.56</v>
      </c>
    </row>
    <row r="6" spans="1:19" x14ac:dyDescent="0.3">
      <c r="A6" s="261" t="s">
        <v>8</v>
      </c>
      <c r="B6" s="262"/>
      <c r="C6" s="265" t="s">
        <v>9</v>
      </c>
      <c r="D6" s="259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263"/>
      <c r="B7" s="264"/>
      <c r="C7" s="266"/>
      <c r="D7" s="260"/>
      <c r="E7" s="21">
        <f t="shared" si="2"/>
        <v>18897.53</v>
      </c>
      <c r="F7" s="22">
        <f t="shared" si="2"/>
        <v>8912.94</v>
      </c>
      <c r="G7" s="22">
        <f t="shared" si="2"/>
        <v>26164.75</v>
      </c>
      <c r="H7" s="22">
        <f t="shared" si="2"/>
        <v>8556.27</v>
      </c>
      <c r="I7" s="22">
        <f t="shared" si="2"/>
        <v>0</v>
      </c>
      <c r="J7" s="23">
        <f t="shared" si="1"/>
        <v>62531.490000000005</v>
      </c>
      <c r="K7" s="21">
        <f>K9+K15+K17+K19+K21+K23+K35+K37</f>
        <v>7480</v>
      </c>
      <c r="L7" s="22">
        <f>L9+L15+L17+L19+L21+L23+L35+L37</f>
        <v>0</v>
      </c>
      <c r="M7" s="23">
        <f t="shared" si="3"/>
        <v>7480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70011.490000000005</v>
      </c>
    </row>
    <row r="8" spans="1:19" x14ac:dyDescent="0.3">
      <c r="A8" s="250" t="s">
        <v>10</v>
      </c>
      <c r="B8" s="250"/>
      <c r="C8" s="252" t="s">
        <v>11</v>
      </c>
      <c r="D8" s="26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5"/>
      <c r="B9" s="255"/>
      <c r="C9" s="257"/>
      <c r="D9" s="268"/>
      <c r="E9" s="31">
        <f>E11+E13</f>
        <v>18897.53</v>
      </c>
      <c r="F9" s="32">
        <f>F11+F13</f>
        <v>8912.94</v>
      </c>
      <c r="G9" s="32">
        <f t="shared" si="4"/>
        <v>10679.06</v>
      </c>
      <c r="H9" s="32">
        <f t="shared" si="4"/>
        <v>0</v>
      </c>
      <c r="I9" s="32">
        <f t="shared" si="4"/>
        <v>0</v>
      </c>
      <c r="J9" s="33">
        <f t="shared" si="1"/>
        <v>38489.53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38489.53</v>
      </c>
    </row>
    <row r="10" spans="1:19" x14ac:dyDescent="0.3">
      <c r="A10" s="255"/>
      <c r="B10" s="255" t="s">
        <v>12</v>
      </c>
      <c r="C10" s="257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19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5"/>
      <c r="B11" s="255"/>
      <c r="C11" s="257"/>
      <c r="D11" s="36"/>
      <c r="E11" s="42">
        <v>18897.53</v>
      </c>
      <c r="F11" s="43">
        <v>6377.42</v>
      </c>
      <c r="G11" s="43">
        <v>3910.44</v>
      </c>
      <c r="H11" s="43">
        <v>0</v>
      </c>
      <c r="I11" s="43"/>
      <c r="J11" s="33">
        <f t="shared" si="7"/>
        <v>29185.389999999996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29185.389999999996</v>
      </c>
    </row>
    <row r="12" spans="1:19" x14ac:dyDescent="0.3">
      <c r="A12" s="255"/>
      <c r="B12" s="255" t="s">
        <v>14</v>
      </c>
      <c r="C12" s="257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5"/>
      <c r="B13" s="255"/>
      <c r="C13" s="257"/>
      <c r="D13" s="36"/>
      <c r="E13" s="42"/>
      <c r="F13" s="43">
        <v>2535.52</v>
      </c>
      <c r="G13" s="43">
        <v>6768.62</v>
      </c>
      <c r="H13" s="43"/>
      <c r="I13" s="43"/>
      <c r="J13" s="33">
        <f t="shared" si="7"/>
        <v>9304.14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9304.14</v>
      </c>
    </row>
    <row r="14" spans="1:19" x14ac:dyDescent="0.3">
      <c r="A14" s="255" t="s">
        <v>16</v>
      </c>
      <c r="B14" s="255"/>
      <c r="C14" s="257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5"/>
      <c r="B15" s="255"/>
      <c r="C15" s="257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255" t="s">
        <v>19</v>
      </c>
      <c r="B16" s="255"/>
      <c r="C16" s="257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255"/>
      <c r="B17" s="255"/>
      <c r="C17" s="257"/>
      <c r="D17" s="36"/>
      <c r="E17" s="42"/>
      <c r="F17" s="43"/>
      <c r="G17" s="43"/>
      <c r="H17" s="43">
        <v>5920</v>
      </c>
      <c r="I17" s="43"/>
      <c r="J17" s="33">
        <f t="shared" si="7"/>
        <v>5920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5920</v>
      </c>
    </row>
    <row r="18" spans="1:17" x14ac:dyDescent="0.3">
      <c r="A18" s="255" t="s">
        <v>19</v>
      </c>
      <c r="B18" s="255"/>
      <c r="C18" s="257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5"/>
      <c r="B19" s="255"/>
      <c r="C19" s="257"/>
      <c r="D19" s="36"/>
      <c r="E19" s="42"/>
      <c r="F19" s="43"/>
      <c r="G19" s="43"/>
      <c r="H19" s="43">
        <v>664</v>
      </c>
      <c r="I19" s="43"/>
      <c r="J19" s="33">
        <f t="shared" si="7"/>
        <v>664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664</v>
      </c>
    </row>
    <row r="20" spans="1:17" x14ac:dyDescent="0.3">
      <c r="A20" s="255" t="s">
        <v>24</v>
      </c>
      <c r="B20" s="255"/>
      <c r="C20" s="257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ref="J20:J37" si="8">SUM(E20:I20)</f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255"/>
      <c r="B21" s="255"/>
      <c r="C21" s="257"/>
      <c r="D21" s="36"/>
      <c r="E21" s="42"/>
      <c r="F21" s="43"/>
      <c r="G21" s="43">
        <v>3485.99</v>
      </c>
      <c r="H21" s="43"/>
      <c r="I21" s="43"/>
      <c r="J21" s="33">
        <f t="shared" si="8"/>
        <v>3485.99</v>
      </c>
      <c r="K21" s="42">
        <v>7480</v>
      </c>
      <c r="L21" s="43"/>
      <c r="M21" s="33">
        <f t="shared" si="3"/>
        <v>7480</v>
      </c>
      <c r="N21" s="42"/>
      <c r="O21" s="43"/>
      <c r="P21" s="34">
        <f t="shared" si="5"/>
        <v>0</v>
      </c>
      <c r="Q21" s="35">
        <f t="shared" si="6"/>
        <v>10965.99</v>
      </c>
    </row>
    <row r="22" spans="1:17" x14ac:dyDescent="0.3">
      <c r="A22" s="255" t="s">
        <v>27</v>
      </c>
      <c r="B22" s="255"/>
      <c r="C22" s="257" t="s">
        <v>28</v>
      </c>
      <c r="D22" s="268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9">H24+H26+H28+H30+H32</f>
        <v>0</v>
      </c>
      <c r="I22" s="38">
        <f t="shared" si="9"/>
        <v>0</v>
      </c>
      <c r="J22" s="39">
        <f t="shared" si="9"/>
        <v>195900</v>
      </c>
      <c r="K22" s="37">
        <f t="shared" si="9"/>
        <v>0</v>
      </c>
      <c r="L22" s="38">
        <f t="shared" si="9"/>
        <v>0</v>
      </c>
      <c r="M22" s="39">
        <f t="shared" si="9"/>
        <v>0</v>
      </c>
      <c r="N22" s="37">
        <f t="shared" si="9"/>
        <v>0</v>
      </c>
      <c r="O22" s="38">
        <f t="shared" si="9"/>
        <v>0</v>
      </c>
      <c r="P22" s="40">
        <f t="shared" si="9"/>
        <v>0</v>
      </c>
      <c r="Q22" s="44">
        <f>Q24+Q26+Q28+Q30+Q32</f>
        <v>195900</v>
      </c>
    </row>
    <row r="23" spans="1:17" x14ac:dyDescent="0.3">
      <c r="A23" s="255"/>
      <c r="B23" s="255"/>
      <c r="C23" s="257"/>
      <c r="D23" s="268"/>
      <c r="E23" s="31">
        <f t="shared" ref="E23:P23" si="10">E25+E29+E31+E33</f>
        <v>0</v>
      </c>
      <c r="F23" s="32">
        <f t="shared" si="10"/>
        <v>0</v>
      </c>
      <c r="G23" s="32">
        <f>G25+G27+G29+G31+G33</f>
        <v>8603.7000000000007</v>
      </c>
      <c r="H23" s="32">
        <f t="shared" si="10"/>
        <v>0</v>
      </c>
      <c r="I23" s="32">
        <f t="shared" si="10"/>
        <v>0</v>
      </c>
      <c r="J23" s="33">
        <f>J25+J27+J29+J31+J33</f>
        <v>8603.7000000000007</v>
      </c>
      <c r="K23" s="31">
        <f t="shared" si="10"/>
        <v>0</v>
      </c>
      <c r="L23" s="32">
        <f t="shared" si="10"/>
        <v>0</v>
      </c>
      <c r="M23" s="33">
        <f t="shared" si="10"/>
        <v>0</v>
      </c>
      <c r="N23" s="31">
        <f t="shared" si="10"/>
        <v>0</v>
      </c>
      <c r="O23" s="32">
        <f t="shared" si="10"/>
        <v>0</v>
      </c>
      <c r="P23" s="34">
        <f t="shared" si="10"/>
        <v>0</v>
      </c>
      <c r="Q23" s="35">
        <f>Q25+Q27+Q29+Q31+Q33</f>
        <v>8603.7000000000007</v>
      </c>
    </row>
    <row r="24" spans="1:17" ht="13.8" customHeight="1" x14ac:dyDescent="0.3">
      <c r="A24" s="255"/>
      <c r="B24" s="255" t="s">
        <v>29</v>
      </c>
      <c r="C24" s="257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8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255"/>
      <c r="B25" s="255"/>
      <c r="C25" s="257"/>
      <c r="D25" s="36"/>
      <c r="E25" s="42"/>
      <c r="F25" s="43"/>
      <c r="G25" s="43">
        <v>7005</v>
      </c>
      <c r="H25" s="43"/>
      <c r="I25" s="43"/>
      <c r="J25" s="33">
        <f t="shared" si="8"/>
        <v>7005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7005</v>
      </c>
    </row>
    <row r="26" spans="1:17" x14ac:dyDescent="0.3">
      <c r="A26" s="255"/>
      <c r="B26" s="255" t="s">
        <v>32</v>
      </c>
      <c r="C26" s="257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255"/>
      <c r="B27" s="255"/>
      <c r="C27" s="257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5"/>
      <c r="B28" s="255" t="s">
        <v>32</v>
      </c>
      <c r="C28" s="251" t="s">
        <v>295</v>
      </c>
      <c r="D28" s="268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8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255"/>
      <c r="B29" s="255"/>
      <c r="C29" s="252"/>
      <c r="D29" s="268"/>
      <c r="E29" s="42"/>
      <c r="F29" s="43"/>
      <c r="G29" s="43">
        <v>1598.7</v>
      </c>
      <c r="H29" s="43"/>
      <c r="I29" s="43"/>
      <c r="J29" s="33">
        <f t="shared" si="8"/>
        <v>1598.7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1598.7</v>
      </c>
    </row>
    <row r="30" spans="1:17" hidden="1" x14ac:dyDescent="0.3">
      <c r="A30" s="255"/>
      <c r="B30" s="255" t="s">
        <v>32</v>
      </c>
      <c r="C30" s="251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8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255"/>
      <c r="B31" s="255"/>
      <c r="C31" s="252"/>
      <c r="D31" s="36"/>
      <c r="E31" s="42"/>
      <c r="F31" s="43"/>
      <c r="G31" s="43"/>
      <c r="H31" s="43"/>
      <c r="I31" s="43"/>
      <c r="J31" s="33">
        <f t="shared" si="8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5"/>
      <c r="B32" s="255" t="s">
        <v>296</v>
      </c>
      <c r="C32" s="257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8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5"/>
      <c r="B33" s="255"/>
      <c r="C33" s="257"/>
      <c r="D33" s="36"/>
      <c r="E33" s="42"/>
      <c r="F33" s="43"/>
      <c r="G33" s="43">
        <v>0</v>
      </c>
      <c r="H33" s="43"/>
      <c r="I33" s="43"/>
      <c r="J33" s="33">
        <f t="shared" si="8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55" t="s">
        <v>34</v>
      </c>
      <c r="B34" s="255"/>
      <c r="C34" s="257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8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5"/>
      <c r="B35" s="255"/>
      <c r="C35" s="257"/>
      <c r="D35" s="36"/>
      <c r="E35" s="42"/>
      <c r="F35" s="43"/>
      <c r="G35" s="43"/>
      <c r="H35" s="43"/>
      <c r="I35" s="43"/>
      <c r="J35" s="33">
        <f t="shared" si="8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5" t="s">
        <v>36</v>
      </c>
      <c r="B36" s="255"/>
      <c r="C36" s="257" t="s">
        <v>37</v>
      </c>
      <c r="D36" s="268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8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5"/>
      <c r="B37" s="255"/>
      <c r="C37" s="257"/>
      <c r="D37" s="268"/>
      <c r="E37" s="21"/>
      <c r="F37" s="22"/>
      <c r="G37" s="45">
        <v>3396</v>
      </c>
      <c r="H37" s="22"/>
      <c r="I37" s="22"/>
      <c r="J37" s="23">
        <f t="shared" si="8"/>
        <v>3396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3396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1" t="s">
        <v>38</v>
      </c>
      <c r="B39" s="262"/>
      <c r="C39" s="265" t="s">
        <v>39</v>
      </c>
      <c r="D39" s="259"/>
      <c r="E39" s="16">
        <f>E41+E43+E49+E51+E53+E55</f>
        <v>0</v>
      </c>
      <c r="F39" s="17">
        <f t="shared" ref="F39:I40" si="11">F41+F43+F49+F51+F53+F55</f>
        <v>235</v>
      </c>
      <c r="G39" s="17">
        <f t="shared" si="11"/>
        <v>13615</v>
      </c>
      <c r="H39" s="17">
        <f t="shared" si="11"/>
        <v>0</v>
      </c>
      <c r="I39" s="17">
        <f t="shared" si="11"/>
        <v>0</v>
      </c>
      <c r="J39" s="19">
        <f t="shared" ref="J39:J56" si="12">SUM(E39:I39)</f>
        <v>13850</v>
      </c>
      <c r="K39" s="16">
        <f>K41+K43+K49+K51+K53+K55</f>
        <v>0</v>
      </c>
      <c r="L39" s="17">
        <f>L41+L43+L49+L51+L53+L55</f>
        <v>0</v>
      </c>
      <c r="M39" s="19">
        <f t="shared" ref="M39:M56" si="13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4">SUM(N39:O39)</f>
        <v>0</v>
      </c>
      <c r="Q39" s="20">
        <f t="shared" ref="Q39:Q56" si="15">P39+M39+J39</f>
        <v>13850</v>
      </c>
    </row>
    <row r="40" spans="1:17" ht="14.4" thickBot="1" x14ac:dyDescent="0.35">
      <c r="A40" s="263"/>
      <c r="B40" s="264"/>
      <c r="C40" s="266"/>
      <c r="D40" s="260"/>
      <c r="E40" s="21">
        <f>E42+E44+E50+E52+E54+E56</f>
        <v>0</v>
      </c>
      <c r="F40" s="22">
        <f t="shared" si="11"/>
        <v>156.4</v>
      </c>
      <c r="G40" s="22">
        <f t="shared" si="11"/>
        <v>7759.81</v>
      </c>
      <c r="H40" s="22">
        <f t="shared" si="11"/>
        <v>0</v>
      </c>
      <c r="I40" s="22">
        <f t="shared" si="11"/>
        <v>0</v>
      </c>
      <c r="J40" s="24">
        <f t="shared" si="12"/>
        <v>7916.21</v>
      </c>
      <c r="K40" s="21">
        <f>K42+K44+K50+K52+K54+K56</f>
        <v>0</v>
      </c>
      <c r="L40" s="22">
        <f>L42+L44+L50+L52+L54+L56</f>
        <v>0</v>
      </c>
      <c r="M40" s="24">
        <f t="shared" si="13"/>
        <v>0</v>
      </c>
      <c r="N40" s="21">
        <f>N42+N44+N50+N52+N54+N56</f>
        <v>0</v>
      </c>
      <c r="O40" s="22">
        <f>O42+O44+O50+O52+O54+O56</f>
        <v>0</v>
      </c>
      <c r="P40" s="24">
        <f t="shared" si="14"/>
        <v>0</v>
      </c>
      <c r="Q40" s="25">
        <f t="shared" si="15"/>
        <v>7916.21</v>
      </c>
    </row>
    <row r="41" spans="1:17" x14ac:dyDescent="0.3">
      <c r="A41" s="250" t="s">
        <v>40</v>
      </c>
      <c r="B41" s="250"/>
      <c r="C41" s="252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2"/>
        <v>3000</v>
      </c>
      <c r="K41" s="26">
        <v>0</v>
      </c>
      <c r="L41" s="27">
        <v>0</v>
      </c>
      <c r="M41" s="29">
        <f t="shared" si="13"/>
        <v>0</v>
      </c>
      <c r="N41" s="26">
        <v>0</v>
      </c>
      <c r="O41" s="27">
        <v>0</v>
      </c>
      <c r="P41" s="29">
        <f t="shared" si="14"/>
        <v>0</v>
      </c>
      <c r="Q41" s="30">
        <f t="shared" si="15"/>
        <v>3000</v>
      </c>
    </row>
    <row r="42" spans="1:17" x14ac:dyDescent="0.3">
      <c r="A42" s="255"/>
      <c r="B42" s="255"/>
      <c r="C42" s="257"/>
      <c r="D42" s="36"/>
      <c r="E42" s="42"/>
      <c r="F42" s="43"/>
      <c r="G42" s="43">
        <v>1391</v>
      </c>
      <c r="H42" s="43"/>
      <c r="I42" s="43"/>
      <c r="J42" s="34">
        <f t="shared" si="12"/>
        <v>1391</v>
      </c>
      <c r="K42" s="42"/>
      <c r="L42" s="43"/>
      <c r="M42" s="34">
        <f t="shared" si="13"/>
        <v>0</v>
      </c>
      <c r="N42" s="42"/>
      <c r="O42" s="43"/>
      <c r="P42" s="34">
        <f t="shared" si="14"/>
        <v>0</v>
      </c>
      <c r="Q42" s="35">
        <f t="shared" si="15"/>
        <v>1391</v>
      </c>
    </row>
    <row r="43" spans="1:17" x14ac:dyDescent="0.3">
      <c r="A43" s="255" t="s">
        <v>43</v>
      </c>
      <c r="B43" s="255"/>
      <c r="C43" s="257" t="s">
        <v>44</v>
      </c>
      <c r="D43" s="268"/>
      <c r="E43" s="37">
        <f t="shared" ref="E43:P43" si="16">E45+E47</f>
        <v>0</v>
      </c>
      <c r="F43" s="38">
        <v>235</v>
      </c>
      <c r="G43" s="38">
        <v>1350</v>
      </c>
      <c r="H43" s="38">
        <f t="shared" si="16"/>
        <v>0</v>
      </c>
      <c r="I43" s="38">
        <f t="shared" si="16"/>
        <v>0</v>
      </c>
      <c r="J43" s="29">
        <f t="shared" si="12"/>
        <v>1585</v>
      </c>
      <c r="K43" s="37">
        <f t="shared" si="16"/>
        <v>0</v>
      </c>
      <c r="L43" s="38">
        <f t="shared" si="16"/>
        <v>0</v>
      </c>
      <c r="M43" s="40">
        <f t="shared" si="16"/>
        <v>0</v>
      </c>
      <c r="N43" s="37">
        <f t="shared" si="16"/>
        <v>0</v>
      </c>
      <c r="O43" s="38">
        <f t="shared" si="16"/>
        <v>0</v>
      </c>
      <c r="P43" s="40">
        <f t="shared" si="16"/>
        <v>0</v>
      </c>
      <c r="Q43" s="30">
        <f t="shared" si="15"/>
        <v>1585</v>
      </c>
    </row>
    <row r="44" spans="1:17" x14ac:dyDescent="0.3">
      <c r="A44" s="255"/>
      <c r="B44" s="255"/>
      <c r="C44" s="257"/>
      <c r="D44" s="268"/>
      <c r="E44" s="42"/>
      <c r="F44" s="43">
        <v>156.4</v>
      </c>
      <c r="G44" s="43">
        <v>803.69</v>
      </c>
      <c r="H44" s="43"/>
      <c r="I44" s="43"/>
      <c r="J44" s="34">
        <f t="shared" si="12"/>
        <v>960.09</v>
      </c>
      <c r="K44" s="42"/>
      <c r="L44" s="43"/>
      <c r="M44" s="34"/>
      <c r="N44" s="42"/>
      <c r="O44" s="43"/>
      <c r="P44" s="34"/>
      <c r="Q44" s="35">
        <f t="shared" si="15"/>
        <v>960.09</v>
      </c>
    </row>
    <row r="45" spans="1:17" hidden="1" x14ac:dyDescent="0.3">
      <c r="A45" s="255"/>
      <c r="B45" s="255" t="s">
        <v>45</v>
      </c>
      <c r="C45" s="257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2"/>
        <v>0</v>
      </c>
      <c r="K45" s="37">
        <v>0</v>
      </c>
      <c r="L45" s="38">
        <v>0</v>
      </c>
      <c r="M45" s="40">
        <f t="shared" si="13"/>
        <v>0</v>
      </c>
      <c r="N45" s="37">
        <v>0</v>
      </c>
      <c r="O45" s="38">
        <v>0</v>
      </c>
      <c r="P45" s="40">
        <f t="shared" si="14"/>
        <v>0</v>
      </c>
      <c r="Q45" s="41">
        <f t="shared" si="15"/>
        <v>0</v>
      </c>
    </row>
    <row r="46" spans="1:17" hidden="1" x14ac:dyDescent="0.3">
      <c r="A46" s="255"/>
      <c r="B46" s="255"/>
      <c r="C46" s="257"/>
      <c r="D46" s="36"/>
      <c r="E46" s="42"/>
      <c r="F46" s="43"/>
      <c r="G46" s="43"/>
      <c r="H46" s="43"/>
      <c r="I46" s="43"/>
      <c r="J46" s="34">
        <f t="shared" si="12"/>
        <v>0</v>
      </c>
      <c r="K46" s="42"/>
      <c r="L46" s="43"/>
      <c r="M46" s="34">
        <f t="shared" si="13"/>
        <v>0</v>
      </c>
      <c r="N46" s="42"/>
      <c r="O46" s="43"/>
      <c r="P46" s="34">
        <f t="shared" si="14"/>
        <v>0</v>
      </c>
      <c r="Q46" s="35">
        <f t="shared" si="15"/>
        <v>0</v>
      </c>
    </row>
    <row r="47" spans="1:17" hidden="1" x14ac:dyDescent="0.3">
      <c r="A47" s="255"/>
      <c r="B47" s="255" t="s">
        <v>47</v>
      </c>
      <c r="C47" s="257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2"/>
        <v>0</v>
      </c>
      <c r="K47" s="37">
        <v>0</v>
      </c>
      <c r="L47" s="38">
        <v>0</v>
      </c>
      <c r="M47" s="40">
        <f t="shared" si="13"/>
        <v>0</v>
      </c>
      <c r="N47" s="37">
        <v>0</v>
      </c>
      <c r="O47" s="38">
        <v>0</v>
      </c>
      <c r="P47" s="40">
        <f t="shared" si="14"/>
        <v>0</v>
      </c>
      <c r="Q47" s="41">
        <f t="shared" si="15"/>
        <v>0</v>
      </c>
    </row>
    <row r="48" spans="1:17" hidden="1" x14ac:dyDescent="0.3">
      <c r="A48" s="255"/>
      <c r="B48" s="255"/>
      <c r="C48" s="257"/>
      <c r="D48" s="36"/>
      <c r="E48" s="42"/>
      <c r="F48" s="43"/>
      <c r="G48" s="43"/>
      <c r="H48" s="43"/>
      <c r="I48" s="43"/>
      <c r="J48" s="34">
        <f t="shared" si="12"/>
        <v>0</v>
      </c>
      <c r="K48" s="42"/>
      <c r="L48" s="43"/>
      <c r="M48" s="34">
        <f t="shared" si="13"/>
        <v>0</v>
      </c>
      <c r="N48" s="42"/>
      <c r="O48" s="43"/>
      <c r="P48" s="34">
        <f t="shared" si="14"/>
        <v>0</v>
      </c>
      <c r="Q48" s="35">
        <f t="shared" si="15"/>
        <v>0</v>
      </c>
    </row>
    <row r="49" spans="1:17" x14ac:dyDescent="0.3">
      <c r="A49" s="255" t="s">
        <v>49</v>
      </c>
      <c r="B49" s="255"/>
      <c r="C49" s="257" t="s">
        <v>50</v>
      </c>
      <c r="D49" s="36" t="s">
        <v>42</v>
      </c>
      <c r="E49" s="37">
        <v>0</v>
      </c>
      <c r="F49" s="38">
        <v>0</v>
      </c>
      <c r="G49" s="38">
        <v>65</v>
      </c>
      <c r="H49" s="38">
        <v>0</v>
      </c>
      <c r="I49" s="38">
        <v>0</v>
      </c>
      <c r="J49" s="29">
        <f t="shared" si="12"/>
        <v>65</v>
      </c>
      <c r="K49" s="37">
        <v>0</v>
      </c>
      <c r="L49" s="38">
        <v>0</v>
      </c>
      <c r="M49" s="40">
        <f t="shared" si="13"/>
        <v>0</v>
      </c>
      <c r="N49" s="37">
        <v>0</v>
      </c>
      <c r="O49" s="38">
        <v>0</v>
      </c>
      <c r="P49" s="40">
        <f t="shared" si="14"/>
        <v>0</v>
      </c>
      <c r="Q49" s="41">
        <f t="shared" si="15"/>
        <v>65</v>
      </c>
    </row>
    <row r="50" spans="1:17" x14ac:dyDescent="0.3">
      <c r="A50" s="255"/>
      <c r="B50" s="255"/>
      <c r="C50" s="257"/>
      <c r="D50" s="36"/>
      <c r="E50" s="42"/>
      <c r="F50" s="43"/>
      <c r="G50" s="43">
        <v>63.7</v>
      </c>
      <c r="H50" s="43"/>
      <c r="I50" s="43"/>
      <c r="J50" s="34">
        <f t="shared" si="12"/>
        <v>63.7</v>
      </c>
      <c r="K50" s="42"/>
      <c r="L50" s="43"/>
      <c r="M50" s="34">
        <f t="shared" si="13"/>
        <v>0</v>
      </c>
      <c r="N50" s="42"/>
      <c r="O50" s="43"/>
      <c r="P50" s="34">
        <f t="shared" si="14"/>
        <v>0</v>
      </c>
      <c r="Q50" s="35">
        <f t="shared" si="15"/>
        <v>63.7</v>
      </c>
    </row>
    <row r="51" spans="1:17" x14ac:dyDescent="0.3">
      <c r="A51" s="255" t="s">
        <v>49</v>
      </c>
      <c r="B51" s="255"/>
      <c r="C51" s="257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2"/>
        <v>3000</v>
      </c>
      <c r="K51" s="37">
        <v>0</v>
      </c>
      <c r="L51" s="38">
        <v>0</v>
      </c>
      <c r="M51" s="40">
        <f t="shared" si="13"/>
        <v>0</v>
      </c>
      <c r="N51" s="37">
        <v>0</v>
      </c>
      <c r="O51" s="38">
        <v>0</v>
      </c>
      <c r="P51" s="40">
        <f t="shared" si="14"/>
        <v>0</v>
      </c>
      <c r="Q51" s="41">
        <f t="shared" si="15"/>
        <v>3000</v>
      </c>
    </row>
    <row r="52" spans="1:17" x14ac:dyDescent="0.3">
      <c r="A52" s="255"/>
      <c r="B52" s="255"/>
      <c r="C52" s="257"/>
      <c r="D52" s="36"/>
      <c r="E52" s="42"/>
      <c r="F52" s="43"/>
      <c r="G52" s="43">
        <v>3520.13</v>
      </c>
      <c r="H52" s="43"/>
      <c r="I52" s="43"/>
      <c r="J52" s="34">
        <f t="shared" si="12"/>
        <v>3520.13</v>
      </c>
      <c r="K52" s="42"/>
      <c r="L52" s="43"/>
      <c r="M52" s="34">
        <f t="shared" si="13"/>
        <v>0</v>
      </c>
      <c r="N52" s="42"/>
      <c r="O52" s="43"/>
      <c r="P52" s="34">
        <f t="shared" si="14"/>
        <v>0</v>
      </c>
      <c r="Q52" s="35">
        <f t="shared" si="15"/>
        <v>3520.13</v>
      </c>
    </row>
    <row r="53" spans="1:17" x14ac:dyDescent="0.3">
      <c r="A53" s="255" t="s">
        <v>53</v>
      </c>
      <c r="B53" s="255"/>
      <c r="C53" s="257" t="s">
        <v>54</v>
      </c>
      <c r="D53" s="36" t="s">
        <v>42</v>
      </c>
      <c r="E53" s="37">
        <v>0</v>
      </c>
      <c r="F53" s="38">
        <v>0</v>
      </c>
      <c r="G53" s="38">
        <v>3600</v>
      </c>
      <c r="H53" s="38">
        <v>0</v>
      </c>
      <c r="I53" s="38">
        <v>0</v>
      </c>
      <c r="J53" s="29">
        <f t="shared" si="12"/>
        <v>3600</v>
      </c>
      <c r="K53" s="37">
        <v>0</v>
      </c>
      <c r="L53" s="38">
        <v>0</v>
      </c>
      <c r="M53" s="40">
        <f t="shared" si="13"/>
        <v>0</v>
      </c>
      <c r="N53" s="37">
        <v>0</v>
      </c>
      <c r="O53" s="38">
        <v>0</v>
      </c>
      <c r="P53" s="40">
        <f t="shared" si="14"/>
        <v>0</v>
      </c>
      <c r="Q53" s="41">
        <f t="shared" si="15"/>
        <v>3600</v>
      </c>
    </row>
    <row r="54" spans="1:17" x14ac:dyDescent="0.3">
      <c r="A54" s="255"/>
      <c r="B54" s="255"/>
      <c r="C54" s="257"/>
      <c r="D54" s="36"/>
      <c r="E54" s="42"/>
      <c r="F54" s="43"/>
      <c r="G54" s="43">
        <v>1981.29</v>
      </c>
      <c r="H54" s="43"/>
      <c r="I54" s="43"/>
      <c r="J54" s="34">
        <f t="shared" si="12"/>
        <v>1981.29</v>
      </c>
      <c r="K54" s="42"/>
      <c r="L54" s="43"/>
      <c r="M54" s="34">
        <f t="shared" si="13"/>
        <v>0</v>
      </c>
      <c r="N54" s="42"/>
      <c r="O54" s="43"/>
      <c r="P54" s="34">
        <f t="shared" si="14"/>
        <v>0</v>
      </c>
      <c r="Q54" s="35">
        <f t="shared" si="15"/>
        <v>1981.29</v>
      </c>
    </row>
    <row r="55" spans="1:17" x14ac:dyDescent="0.3">
      <c r="A55" s="255" t="s">
        <v>55</v>
      </c>
      <c r="B55" s="255"/>
      <c r="C55" s="257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2"/>
        <v>2600</v>
      </c>
      <c r="K55" s="37">
        <v>0</v>
      </c>
      <c r="L55" s="38">
        <v>0</v>
      </c>
      <c r="M55" s="40">
        <f t="shared" si="13"/>
        <v>0</v>
      </c>
      <c r="N55" s="37">
        <v>0</v>
      </c>
      <c r="O55" s="38">
        <v>0</v>
      </c>
      <c r="P55" s="40">
        <f t="shared" si="14"/>
        <v>0</v>
      </c>
      <c r="Q55" s="41">
        <f t="shared" si="15"/>
        <v>2600</v>
      </c>
    </row>
    <row r="56" spans="1:17" ht="14.4" thickBot="1" x14ac:dyDescent="0.35">
      <c r="A56" s="256"/>
      <c r="B56" s="256"/>
      <c r="C56" s="258"/>
      <c r="D56" s="50"/>
      <c r="E56" s="51"/>
      <c r="F56" s="45"/>
      <c r="G56" s="45">
        <v>0</v>
      </c>
      <c r="H56" s="45"/>
      <c r="I56" s="45"/>
      <c r="J56" s="24">
        <f t="shared" si="12"/>
        <v>0</v>
      </c>
      <c r="K56" s="51"/>
      <c r="L56" s="45"/>
      <c r="M56" s="24">
        <f t="shared" si="13"/>
        <v>0</v>
      </c>
      <c r="N56" s="51"/>
      <c r="O56" s="45"/>
      <c r="P56" s="24">
        <f t="shared" si="14"/>
        <v>0</v>
      </c>
      <c r="Q56" s="25">
        <f t="shared" si="15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1" t="s">
        <v>58</v>
      </c>
      <c r="B58" s="262"/>
      <c r="C58" s="265" t="s">
        <v>59</v>
      </c>
      <c r="D58" s="259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61580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7">SUM(E58:I58)</f>
        <v>61974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9">SUM(N58:O58)</f>
        <v>1766</v>
      </c>
      <c r="Q58" s="20">
        <f t="shared" ref="Q58:Q83" si="20">P58+M58+J58</f>
        <v>72740</v>
      </c>
    </row>
    <row r="59" spans="1:17" ht="14.4" thickBot="1" x14ac:dyDescent="0.35">
      <c r="A59" s="263"/>
      <c r="B59" s="264"/>
      <c r="C59" s="266"/>
      <c r="D59" s="260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39506.6</v>
      </c>
      <c r="H59" s="22">
        <f>H61+H63+H65+H69+H71+H73+H75+H77+H79+H81+H83</f>
        <v>0.71</v>
      </c>
      <c r="I59" s="22">
        <f>I61+I63+I65+I69+I71+I73+I75+I77+I79+I81+I83</f>
        <v>0</v>
      </c>
      <c r="J59" s="24">
        <f t="shared" si="17"/>
        <v>39507.31</v>
      </c>
      <c r="K59" s="53">
        <f>K61+K63+K65+K69+K71+K73+K75+K77+K79+K81+K83</f>
        <v>3160</v>
      </c>
      <c r="L59" s="22">
        <f>L61+L63+L65+L69+L71+L73+L75+L77+L79+L81+L83</f>
        <v>0</v>
      </c>
      <c r="M59" s="24">
        <f t="shared" si="18"/>
        <v>3160</v>
      </c>
      <c r="N59" s="53">
        <f>N61+N63+N65+N69+N71+N73+N75+N77+N79+N81+N83</f>
        <v>0</v>
      </c>
      <c r="O59" s="22">
        <f>O61+O63+O65+O69+O71+O73+O75+O77+O79+O81+O83</f>
        <v>1177.1300000000001</v>
      </c>
      <c r="P59" s="24">
        <f t="shared" si="19"/>
        <v>1177.1300000000001</v>
      </c>
      <c r="Q59" s="25">
        <f t="shared" si="20"/>
        <v>43844.439999999995</v>
      </c>
    </row>
    <row r="60" spans="1:17" x14ac:dyDescent="0.3">
      <c r="A60" s="250" t="s">
        <v>60</v>
      </c>
      <c r="B60" s="250"/>
      <c r="C60" s="252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9"/>
        <v>0</v>
      </c>
      <c r="Q60" s="30">
        <f t="shared" si="20"/>
        <v>12500</v>
      </c>
    </row>
    <row r="61" spans="1:17" x14ac:dyDescent="0.3">
      <c r="A61" s="255"/>
      <c r="B61" s="255"/>
      <c r="C61" s="257"/>
      <c r="D61" s="36"/>
      <c r="E61" s="42"/>
      <c r="F61" s="43"/>
      <c r="G61" s="43">
        <v>8159.36</v>
      </c>
      <c r="H61" s="43"/>
      <c r="I61" s="43"/>
      <c r="J61" s="34">
        <f t="shared" si="17"/>
        <v>8159.36</v>
      </c>
      <c r="K61" s="55"/>
      <c r="L61" s="43"/>
      <c r="M61" s="34">
        <f t="shared" si="18"/>
        <v>0</v>
      </c>
      <c r="N61" s="55"/>
      <c r="O61" s="43"/>
      <c r="P61" s="34">
        <f t="shared" si="19"/>
        <v>0</v>
      </c>
      <c r="Q61" s="35">
        <f t="shared" si="20"/>
        <v>8159.36</v>
      </c>
    </row>
    <row r="62" spans="1:17" x14ac:dyDescent="0.3">
      <c r="A62" s="255" t="s">
        <v>61</v>
      </c>
      <c r="B62" s="255"/>
      <c r="C62" s="257" t="s">
        <v>62</v>
      </c>
      <c r="D62" s="36" t="s">
        <v>42</v>
      </c>
      <c r="E62" s="37">
        <v>0</v>
      </c>
      <c r="F62" s="38">
        <v>0</v>
      </c>
      <c r="G62" s="38">
        <v>22876</v>
      </c>
      <c r="H62" s="38">
        <v>0</v>
      </c>
      <c r="I62" s="38">
        <v>0</v>
      </c>
      <c r="J62" s="29">
        <f>SUM(E62:I62)</f>
        <v>22876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9"/>
        <v>0</v>
      </c>
      <c r="Q62" s="41">
        <f t="shared" si="20"/>
        <v>22876</v>
      </c>
    </row>
    <row r="63" spans="1:17" x14ac:dyDescent="0.3">
      <c r="A63" s="255"/>
      <c r="B63" s="255"/>
      <c r="C63" s="257"/>
      <c r="D63" s="36"/>
      <c r="E63" s="42"/>
      <c r="F63" s="43"/>
      <c r="G63" s="43">
        <v>15876.79</v>
      </c>
      <c r="H63" s="43"/>
      <c r="I63" s="43"/>
      <c r="J63" s="34">
        <f t="shared" si="17"/>
        <v>15876.79</v>
      </c>
      <c r="K63" s="55"/>
      <c r="L63" s="43"/>
      <c r="M63" s="34">
        <f t="shared" si="18"/>
        <v>0</v>
      </c>
      <c r="N63" s="55"/>
      <c r="O63" s="43"/>
      <c r="P63" s="34">
        <f t="shared" si="19"/>
        <v>0</v>
      </c>
      <c r="Q63" s="35">
        <f t="shared" si="20"/>
        <v>15876.79</v>
      </c>
    </row>
    <row r="64" spans="1:17" x14ac:dyDescent="0.3">
      <c r="A64" s="255" t="s">
        <v>63</v>
      </c>
      <c r="B64" s="255"/>
      <c r="C64" s="257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9"/>
        <v>0</v>
      </c>
      <c r="Q64" s="41">
        <f t="shared" si="20"/>
        <v>20</v>
      </c>
    </row>
    <row r="65" spans="1:17" x14ac:dyDescent="0.3">
      <c r="A65" s="255"/>
      <c r="B65" s="255"/>
      <c r="C65" s="257"/>
      <c r="D65" s="36"/>
      <c r="E65" s="42"/>
      <c r="F65" s="43"/>
      <c r="G65" s="43">
        <v>19.95</v>
      </c>
      <c r="H65" s="43"/>
      <c r="I65" s="43"/>
      <c r="J65" s="34">
        <f t="shared" si="17"/>
        <v>19.95</v>
      </c>
      <c r="K65" s="55"/>
      <c r="L65" s="43"/>
      <c r="M65" s="34">
        <f t="shared" si="18"/>
        <v>0</v>
      </c>
      <c r="N65" s="55"/>
      <c r="O65" s="43"/>
      <c r="P65" s="34">
        <f t="shared" si="19"/>
        <v>0</v>
      </c>
      <c r="Q65" s="35">
        <f t="shared" si="20"/>
        <v>19.95</v>
      </c>
    </row>
    <row r="66" spans="1:17" x14ac:dyDescent="0.3">
      <c r="A66" s="255" t="s">
        <v>63</v>
      </c>
      <c r="B66" s="255"/>
      <c r="C66" s="257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9"/>
        <v>0</v>
      </c>
      <c r="Q66" s="41">
        <f t="shared" si="20"/>
        <v>3000</v>
      </c>
    </row>
    <row r="67" spans="1:17" x14ac:dyDescent="0.3">
      <c r="A67" s="255"/>
      <c r="B67" s="255"/>
      <c r="C67" s="257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9"/>
        <v>0</v>
      </c>
      <c r="Q67" s="35">
        <f t="shared" si="20"/>
        <v>0</v>
      </c>
    </row>
    <row r="68" spans="1:17" x14ac:dyDescent="0.3">
      <c r="A68" s="255" t="s">
        <v>63</v>
      </c>
      <c r="B68" s="255"/>
      <c r="C68" s="257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9"/>
        <v>0</v>
      </c>
      <c r="Q68" s="41">
        <f t="shared" si="20"/>
        <v>5601</v>
      </c>
    </row>
    <row r="69" spans="1:17" x14ac:dyDescent="0.3">
      <c r="A69" s="255"/>
      <c r="B69" s="255"/>
      <c r="C69" s="257"/>
      <c r="D69" s="36"/>
      <c r="E69" s="42"/>
      <c r="F69" s="43"/>
      <c r="G69" s="43">
        <v>4467.8999999999996</v>
      </c>
      <c r="H69" s="43"/>
      <c r="I69" s="43"/>
      <c r="J69" s="34">
        <f t="shared" si="17"/>
        <v>4467.8999999999996</v>
      </c>
      <c r="K69" s="55"/>
      <c r="L69" s="43"/>
      <c r="M69" s="34">
        <f t="shared" si="18"/>
        <v>0</v>
      </c>
      <c r="N69" s="55"/>
      <c r="O69" s="43"/>
      <c r="P69" s="34">
        <f t="shared" si="19"/>
        <v>0</v>
      </c>
      <c r="Q69" s="35">
        <f t="shared" si="20"/>
        <v>4467.8999999999996</v>
      </c>
    </row>
    <row r="70" spans="1:17" hidden="1" x14ac:dyDescent="0.3">
      <c r="A70" s="255" t="s">
        <v>63</v>
      </c>
      <c r="B70" s="255"/>
      <c r="C70" s="257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9"/>
        <v>0</v>
      </c>
      <c r="Q70" s="41">
        <f t="shared" si="20"/>
        <v>0</v>
      </c>
    </row>
    <row r="71" spans="1:17" hidden="1" x14ac:dyDescent="0.3">
      <c r="A71" s="255"/>
      <c r="B71" s="255"/>
      <c r="C71" s="257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19"/>
        <v>0</v>
      </c>
      <c r="Q71" s="35">
        <f t="shared" si="20"/>
        <v>0</v>
      </c>
    </row>
    <row r="72" spans="1:17" x14ac:dyDescent="0.3">
      <c r="A72" s="249" t="s">
        <v>63</v>
      </c>
      <c r="B72" s="249"/>
      <c r="C72" s="251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9"/>
        <v>0</v>
      </c>
      <c r="Q72" s="41">
        <f t="shared" si="20"/>
        <v>6000</v>
      </c>
    </row>
    <row r="73" spans="1:17" x14ac:dyDescent="0.3">
      <c r="A73" s="250"/>
      <c r="B73" s="250"/>
      <c r="C73" s="252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3160</v>
      </c>
      <c r="L73" s="43"/>
      <c r="M73" s="34">
        <f t="shared" si="18"/>
        <v>3160</v>
      </c>
      <c r="N73" s="55"/>
      <c r="O73" s="43"/>
      <c r="P73" s="34">
        <f t="shared" si="19"/>
        <v>0</v>
      </c>
      <c r="Q73" s="35">
        <f t="shared" si="20"/>
        <v>3160</v>
      </c>
    </row>
    <row r="74" spans="1:17" x14ac:dyDescent="0.3">
      <c r="A74" s="255" t="s">
        <v>65</v>
      </c>
      <c r="B74" s="255"/>
      <c r="C74" s="257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9"/>
        <v>0</v>
      </c>
      <c r="Q74" s="41">
        <f t="shared" si="20"/>
        <v>4163</v>
      </c>
    </row>
    <row r="75" spans="1:17" x14ac:dyDescent="0.3">
      <c r="A75" s="255"/>
      <c r="B75" s="255"/>
      <c r="C75" s="257"/>
      <c r="D75" s="36"/>
      <c r="E75" s="42"/>
      <c r="F75" s="43">
        <v>0</v>
      </c>
      <c r="G75" s="43">
        <v>0</v>
      </c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19"/>
        <v>0</v>
      </c>
      <c r="Q75" s="35">
        <f t="shared" si="20"/>
        <v>0</v>
      </c>
    </row>
    <row r="76" spans="1:17" x14ac:dyDescent="0.3">
      <c r="A76" s="255" t="s">
        <v>68</v>
      </c>
      <c r="B76" s="255"/>
      <c r="C76" s="257" t="s">
        <v>69</v>
      </c>
      <c r="D76" s="36" t="s">
        <v>42</v>
      </c>
      <c r="E76" s="37">
        <v>0</v>
      </c>
      <c r="F76" s="38">
        <v>0</v>
      </c>
      <c r="G76" s="38">
        <v>10</v>
      </c>
      <c r="H76" s="38">
        <v>0</v>
      </c>
      <c r="I76" s="38">
        <v>0</v>
      </c>
      <c r="J76" s="29">
        <f>SUM(E76:I76)</f>
        <v>10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9"/>
        <v>0</v>
      </c>
      <c r="Q76" s="41">
        <f t="shared" si="20"/>
        <v>10</v>
      </c>
    </row>
    <row r="77" spans="1:17" x14ac:dyDescent="0.3">
      <c r="A77" s="255"/>
      <c r="B77" s="255"/>
      <c r="C77" s="257"/>
      <c r="D77" s="36"/>
      <c r="E77" s="42"/>
      <c r="F77" s="43"/>
      <c r="G77" s="43">
        <v>8.42</v>
      </c>
      <c r="H77" s="43"/>
      <c r="I77" s="43"/>
      <c r="J77" s="34">
        <f t="shared" si="17"/>
        <v>8.42</v>
      </c>
      <c r="K77" s="55"/>
      <c r="L77" s="43"/>
      <c r="M77" s="34">
        <f t="shared" si="18"/>
        <v>0</v>
      </c>
      <c r="N77" s="55"/>
      <c r="O77" s="43"/>
      <c r="P77" s="34">
        <f t="shared" si="19"/>
        <v>0</v>
      </c>
      <c r="Q77" s="35">
        <f t="shared" si="20"/>
        <v>8.42</v>
      </c>
    </row>
    <row r="78" spans="1:17" x14ac:dyDescent="0.3">
      <c r="A78" s="255" t="s">
        <v>70</v>
      </c>
      <c r="B78" s="255"/>
      <c r="C78" s="257" t="s">
        <v>71</v>
      </c>
      <c r="D78" s="36" t="s">
        <v>42</v>
      </c>
      <c r="E78" s="37">
        <v>0</v>
      </c>
      <c r="F78" s="38">
        <v>0</v>
      </c>
      <c r="G78" s="38">
        <v>14150</v>
      </c>
      <c r="H78" s="38">
        <v>1</v>
      </c>
      <c r="I78" s="38">
        <v>0</v>
      </c>
      <c r="J78" s="29">
        <f>SUM(E78:I78)</f>
        <v>14151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9"/>
        <v>1766</v>
      </c>
      <c r="Q78" s="41">
        <f t="shared" si="20"/>
        <v>15917</v>
      </c>
    </row>
    <row r="79" spans="1:17" x14ac:dyDescent="0.3">
      <c r="A79" s="255"/>
      <c r="B79" s="255"/>
      <c r="C79" s="257"/>
      <c r="D79" s="36"/>
      <c r="E79" s="42"/>
      <c r="F79" s="43"/>
      <c r="G79" s="43">
        <v>9782.69</v>
      </c>
      <c r="H79" s="43">
        <v>0.71</v>
      </c>
      <c r="I79" s="43"/>
      <c r="J79" s="34">
        <f t="shared" si="17"/>
        <v>9783.4</v>
      </c>
      <c r="K79" s="55"/>
      <c r="L79" s="43"/>
      <c r="M79" s="34">
        <f t="shared" si="18"/>
        <v>0</v>
      </c>
      <c r="N79" s="55"/>
      <c r="O79" s="43">
        <v>1177.1300000000001</v>
      </c>
      <c r="P79" s="34">
        <f t="shared" si="19"/>
        <v>1177.1300000000001</v>
      </c>
      <c r="Q79" s="35">
        <f t="shared" si="20"/>
        <v>10960.529999999999</v>
      </c>
    </row>
    <row r="80" spans="1:17" x14ac:dyDescent="0.3">
      <c r="A80" s="255" t="s">
        <v>70</v>
      </c>
      <c r="B80" s="255"/>
      <c r="C80" s="257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9"/>
        <v>0</v>
      </c>
      <c r="Q80" s="41">
        <f t="shared" si="20"/>
        <v>2653</v>
      </c>
    </row>
    <row r="81" spans="1:17" x14ac:dyDescent="0.3">
      <c r="A81" s="255"/>
      <c r="B81" s="255"/>
      <c r="C81" s="257" t="s">
        <v>74</v>
      </c>
      <c r="D81" s="36"/>
      <c r="E81" s="42"/>
      <c r="F81" s="43"/>
      <c r="G81" s="43">
        <v>1191.49</v>
      </c>
      <c r="H81" s="43"/>
      <c r="I81" s="43"/>
      <c r="J81" s="34">
        <f t="shared" si="17"/>
        <v>1191.49</v>
      </c>
      <c r="K81" s="55"/>
      <c r="L81" s="43"/>
      <c r="M81" s="34">
        <f t="shared" si="18"/>
        <v>0</v>
      </c>
      <c r="N81" s="55"/>
      <c r="O81" s="43"/>
      <c r="P81" s="34">
        <f t="shared" si="19"/>
        <v>0</v>
      </c>
      <c r="Q81" s="35">
        <f t="shared" si="20"/>
        <v>1191.49</v>
      </c>
    </row>
    <row r="82" spans="1:17" hidden="1" x14ac:dyDescent="0.3">
      <c r="A82" s="255" t="s">
        <v>70</v>
      </c>
      <c r="B82" s="255"/>
      <c r="C82" s="257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19"/>
        <v>0</v>
      </c>
      <c r="Q82" s="41">
        <f t="shared" si="20"/>
        <v>0</v>
      </c>
    </row>
    <row r="83" spans="1:17" ht="14.4" hidden="1" thickBot="1" x14ac:dyDescent="0.35">
      <c r="A83" s="256"/>
      <c r="B83" s="256"/>
      <c r="C83" s="258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19"/>
        <v>0</v>
      </c>
      <c r="Q83" s="25">
        <f t="shared" si="20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1" t="s">
        <v>75</v>
      </c>
      <c r="B85" s="262"/>
      <c r="C85" s="265" t="s">
        <v>76</v>
      </c>
      <c r="D85" s="259"/>
      <c r="E85" s="16">
        <f t="shared" ref="E85:I86" si="21">E87+D89+E91+E93</f>
        <v>4484</v>
      </c>
      <c r="F85" s="17">
        <f t="shared" si="21"/>
        <v>3011</v>
      </c>
      <c r="G85" s="17">
        <f t="shared" si="21"/>
        <v>11566</v>
      </c>
      <c r="H85" s="17">
        <f t="shared" si="21"/>
        <v>8</v>
      </c>
      <c r="I85" s="17">
        <f t="shared" si="21"/>
        <v>0</v>
      </c>
      <c r="J85" s="19">
        <f t="shared" ref="J85:J94" si="22">SUM(E85:I85)</f>
        <v>19069</v>
      </c>
      <c r="K85" s="52">
        <f>K87+J89+K91+K93</f>
        <v>0</v>
      </c>
      <c r="L85" s="17">
        <f>L87+K89+L91+L93</f>
        <v>0</v>
      </c>
      <c r="M85" s="19">
        <f t="shared" ref="M85:M94" si="23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4">SUM(N85:O85)</f>
        <v>0</v>
      </c>
      <c r="Q85" s="20">
        <f>P85+M85+J85</f>
        <v>19069</v>
      </c>
    </row>
    <row r="86" spans="1:17" ht="14.4" thickBot="1" x14ac:dyDescent="0.35">
      <c r="A86" s="263"/>
      <c r="B86" s="264"/>
      <c r="C86" s="266"/>
      <c r="D86" s="260"/>
      <c r="E86" s="21">
        <f t="shared" si="21"/>
        <v>1643</v>
      </c>
      <c r="F86" s="22">
        <f t="shared" si="21"/>
        <v>1239.6599999999999</v>
      </c>
      <c r="G86" s="22">
        <f t="shared" si="21"/>
        <v>6998.1600000000008</v>
      </c>
      <c r="H86" s="22">
        <f t="shared" si="21"/>
        <v>8</v>
      </c>
      <c r="I86" s="22">
        <f t="shared" si="21"/>
        <v>0</v>
      </c>
      <c r="J86" s="24">
        <f t="shared" si="22"/>
        <v>9888.82</v>
      </c>
      <c r="K86" s="53">
        <f>K88+J90+K92+K94</f>
        <v>0</v>
      </c>
      <c r="L86" s="22">
        <f>L88+K90+L92+L94</f>
        <v>0</v>
      </c>
      <c r="M86" s="24">
        <f t="shared" si="23"/>
        <v>0</v>
      </c>
      <c r="N86" s="53">
        <f>N88+M90+N92+N94</f>
        <v>0</v>
      </c>
      <c r="O86" s="22">
        <f>O88+N90+O92+O94</f>
        <v>0</v>
      </c>
      <c r="P86" s="24">
        <f t="shared" si="24"/>
        <v>0</v>
      </c>
      <c r="Q86" s="25">
        <f t="shared" ref="Q86:Q94" si="25">P86+M86+J86</f>
        <v>9888.82</v>
      </c>
    </row>
    <row r="87" spans="1:17" x14ac:dyDescent="0.3">
      <c r="A87" s="250" t="s">
        <v>77</v>
      </c>
      <c r="B87" s="250"/>
      <c r="C87" s="252" t="s">
        <v>78</v>
      </c>
      <c r="D87" s="49" t="s">
        <v>79</v>
      </c>
      <c r="E87" s="26">
        <v>3440</v>
      </c>
      <c r="F87" s="27">
        <v>1031</v>
      </c>
      <c r="G87" s="27">
        <v>946</v>
      </c>
      <c r="H87" s="27">
        <v>8</v>
      </c>
      <c r="I87" s="27">
        <v>0</v>
      </c>
      <c r="J87" s="29">
        <f t="shared" si="22"/>
        <v>5425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4"/>
        <v>0</v>
      </c>
      <c r="Q87" s="30">
        <f t="shared" si="25"/>
        <v>5425</v>
      </c>
    </row>
    <row r="88" spans="1:17" x14ac:dyDescent="0.3">
      <c r="A88" s="255"/>
      <c r="B88" s="255"/>
      <c r="C88" s="257"/>
      <c r="D88" s="36"/>
      <c r="E88" s="42">
        <v>1643</v>
      </c>
      <c r="F88" s="43">
        <v>493</v>
      </c>
      <c r="G88" s="43">
        <v>310.64</v>
      </c>
      <c r="H88" s="43">
        <v>8</v>
      </c>
      <c r="I88" s="43"/>
      <c r="J88" s="34">
        <f t="shared" si="22"/>
        <v>2454.64</v>
      </c>
      <c r="K88" s="55"/>
      <c r="L88" s="43"/>
      <c r="M88" s="34">
        <f t="shared" si="23"/>
        <v>0</v>
      </c>
      <c r="N88" s="55"/>
      <c r="O88" s="43"/>
      <c r="P88" s="34">
        <f t="shared" si="24"/>
        <v>0</v>
      </c>
      <c r="Q88" s="35">
        <f t="shared" si="25"/>
        <v>2454.64</v>
      </c>
    </row>
    <row r="89" spans="1:17" hidden="1" x14ac:dyDescent="0.3">
      <c r="A89" s="249" t="s">
        <v>77</v>
      </c>
      <c r="B89" s="249"/>
      <c r="C89" s="251" t="s">
        <v>80</v>
      </c>
      <c r="D89" s="99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0"/>
      <c r="B90" s="250"/>
      <c r="C90" s="252"/>
      <c r="D90" s="99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5" t="s">
        <v>81</v>
      </c>
      <c r="B91" s="255"/>
      <c r="C91" s="257" t="s">
        <v>82</v>
      </c>
      <c r="D91" s="268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3"/>
        <v>0</v>
      </c>
      <c r="N91" s="44">
        <v>0</v>
      </c>
      <c r="O91" s="38">
        <v>0</v>
      </c>
      <c r="P91" s="40">
        <f t="shared" si="24"/>
        <v>0</v>
      </c>
      <c r="Q91" s="41">
        <f t="shared" si="25"/>
        <v>1709</v>
      </c>
    </row>
    <row r="92" spans="1:17" x14ac:dyDescent="0.3">
      <c r="A92" s="255"/>
      <c r="B92" s="255"/>
      <c r="C92" s="257"/>
      <c r="D92" s="268"/>
      <c r="E92" s="42">
        <v>0</v>
      </c>
      <c r="F92" s="43">
        <v>0</v>
      </c>
      <c r="G92" s="43">
        <v>173.5</v>
      </c>
      <c r="H92" s="43"/>
      <c r="I92" s="43"/>
      <c r="J92" s="34">
        <f t="shared" si="22"/>
        <v>173.5</v>
      </c>
      <c r="K92" s="57"/>
      <c r="L92" s="32"/>
      <c r="M92" s="34">
        <f t="shared" si="23"/>
        <v>0</v>
      </c>
      <c r="N92" s="55"/>
      <c r="O92" s="43"/>
      <c r="P92" s="34">
        <f t="shared" si="24"/>
        <v>0</v>
      </c>
      <c r="Q92" s="35">
        <f t="shared" si="25"/>
        <v>173.5</v>
      </c>
    </row>
    <row r="93" spans="1:17" x14ac:dyDescent="0.3">
      <c r="A93" s="255" t="s">
        <v>83</v>
      </c>
      <c r="B93" s="255"/>
      <c r="C93" s="257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2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4"/>
        <v>0</v>
      </c>
      <c r="Q93" s="41">
        <f t="shared" si="25"/>
        <v>11935</v>
      </c>
    </row>
    <row r="94" spans="1:17" ht="14.4" thickBot="1" x14ac:dyDescent="0.35">
      <c r="A94" s="256"/>
      <c r="B94" s="256"/>
      <c r="C94" s="258"/>
      <c r="D94" s="50"/>
      <c r="E94" s="51"/>
      <c r="F94" s="45">
        <v>746.66</v>
      </c>
      <c r="G94" s="45">
        <v>6514.02</v>
      </c>
      <c r="H94" s="45"/>
      <c r="I94" s="45"/>
      <c r="J94" s="24">
        <f t="shared" si="22"/>
        <v>7260.68</v>
      </c>
      <c r="K94" s="56"/>
      <c r="L94" s="45"/>
      <c r="M94" s="24">
        <f t="shared" si="23"/>
        <v>0</v>
      </c>
      <c r="N94" s="56"/>
      <c r="O94" s="45"/>
      <c r="P94" s="24">
        <f t="shared" si="24"/>
        <v>0</v>
      </c>
      <c r="Q94" s="25">
        <f t="shared" si="25"/>
        <v>7260.68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1" t="s">
        <v>85</v>
      </c>
      <c r="B96" s="262"/>
      <c r="C96" s="265" t="s">
        <v>86</v>
      </c>
      <c r="D96" s="259"/>
      <c r="E96" s="16">
        <f t="shared" ref="E96:I97" si="26">E98+E100+E102+E104+E106</f>
        <v>78618</v>
      </c>
      <c r="F96" s="17">
        <f t="shared" si="26"/>
        <v>27613</v>
      </c>
      <c r="G96" s="17">
        <f t="shared" si="26"/>
        <v>35967</v>
      </c>
      <c r="H96" s="17">
        <f t="shared" si="26"/>
        <v>273</v>
      </c>
      <c r="I96" s="17">
        <f t="shared" si="26"/>
        <v>0</v>
      </c>
      <c r="J96" s="19">
        <f t="shared" ref="J96:J107" si="27">SUM(E96:I96)</f>
        <v>142471</v>
      </c>
      <c r="K96" s="52">
        <f>K98+K100+K102+K104+K106</f>
        <v>0</v>
      </c>
      <c r="L96" s="17">
        <f>L98+L100+L102+L104+L106</f>
        <v>0</v>
      </c>
      <c r="M96" s="19">
        <f t="shared" ref="M96:M107" si="28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9">SUM(N96:O96)</f>
        <v>0</v>
      </c>
      <c r="Q96" s="20">
        <f t="shared" ref="Q96:Q107" si="30">P96+M96+J96</f>
        <v>142471</v>
      </c>
    </row>
    <row r="97" spans="1:17" ht="14.4" thickBot="1" x14ac:dyDescent="0.35">
      <c r="A97" s="263"/>
      <c r="B97" s="264"/>
      <c r="C97" s="266"/>
      <c r="D97" s="260"/>
      <c r="E97" s="21">
        <f t="shared" si="26"/>
        <v>50587.460000000006</v>
      </c>
      <c r="F97" s="22">
        <f t="shared" si="26"/>
        <v>17717.350000000002</v>
      </c>
      <c r="G97" s="22">
        <f t="shared" si="26"/>
        <v>20985.75</v>
      </c>
      <c r="H97" s="22">
        <f t="shared" si="26"/>
        <v>0</v>
      </c>
      <c r="I97" s="22">
        <f t="shared" si="26"/>
        <v>0</v>
      </c>
      <c r="J97" s="24">
        <f t="shared" si="27"/>
        <v>89290.560000000012</v>
      </c>
      <c r="K97" s="53">
        <f>K99+K101+K103+K105+K107</f>
        <v>0</v>
      </c>
      <c r="L97" s="22">
        <f>L99+L101+L103+L105+L107</f>
        <v>0</v>
      </c>
      <c r="M97" s="24">
        <f t="shared" si="28"/>
        <v>0</v>
      </c>
      <c r="N97" s="53">
        <f>N99+N101+N103+N105+N107</f>
        <v>0</v>
      </c>
      <c r="O97" s="22">
        <f>O99+O101+O103+O105+O107</f>
        <v>0</v>
      </c>
      <c r="P97" s="24">
        <f t="shared" si="29"/>
        <v>0</v>
      </c>
      <c r="Q97" s="25">
        <f t="shared" si="30"/>
        <v>89290.560000000012</v>
      </c>
    </row>
    <row r="98" spans="1:17" x14ac:dyDescent="0.3">
      <c r="A98" s="250" t="s">
        <v>87</v>
      </c>
      <c r="B98" s="250"/>
      <c r="C98" s="252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7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9"/>
        <v>0</v>
      </c>
      <c r="Q98" s="30">
        <f t="shared" si="30"/>
        <v>99536</v>
      </c>
    </row>
    <row r="99" spans="1:17" x14ac:dyDescent="0.3">
      <c r="A99" s="255"/>
      <c r="B99" s="255"/>
      <c r="C99" s="257"/>
      <c r="D99" s="36"/>
      <c r="E99" s="42">
        <v>39580.910000000003</v>
      </c>
      <c r="F99" s="43">
        <v>13807.06</v>
      </c>
      <c r="G99" s="43">
        <v>6536.25</v>
      </c>
      <c r="H99" s="43">
        <v>0</v>
      </c>
      <c r="I99" s="43"/>
      <c r="J99" s="34">
        <f t="shared" si="27"/>
        <v>59924.22</v>
      </c>
      <c r="K99" s="55"/>
      <c r="L99" s="43"/>
      <c r="M99" s="34">
        <f t="shared" si="28"/>
        <v>0</v>
      </c>
      <c r="N99" s="55"/>
      <c r="O99" s="43"/>
      <c r="P99" s="34">
        <f t="shared" si="29"/>
        <v>0</v>
      </c>
      <c r="Q99" s="35">
        <f t="shared" si="30"/>
        <v>59924.22</v>
      </c>
    </row>
    <row r="100" spans="1:17" x14ac:dyDescent="0.3">
      <c r="A100" s="255" t="s">
        <v>89</v>
      </c>
      <c r="B100" s="255"/>
      <c r="C100" s="257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7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9"/>
        <v>0</v>
      </c>
      <c r="Q100" s="41">
        <f t="shared" si="30"/>
        <v>350</v>
      </c>
    </row>
    <row r="101" spans="1:17" x14ac:dyDescent="0.3">
      <c r="A101" s="255"/>
      <c r="B101" s="255"/>
      <c r="C101" s="257"/>
      <c r="D101" s="36"/>
      <c r="E101" s="42"/>
      <c r="F101" s="43"/>
      <c r="G101" s="43">
        <v>0</v>
      </c>
      <c r="H101" s="43"/>
      <c r="I101" s="43"/>
      <c r="J101" s="34">
        <f t="shared" si="27"/>
        <v>0</v>
      </c>
      <c r="K101" s="55"/>
      <c r="L101" s="43"/>
      <c r="M101" s="34">
        <f t="shared" si="28"/>
        <v>0</v>
      </c>
      <c r="N101" s="55"/>
      <c r="O101" s="43"/>
      <c r="P101" s="34">
        <f t="shared" si="29"/>
        <v>0</v>
      </c>
      <c r="Q101" s="35">
        <f t="shared" si="30"/>
        <v>0</v>
      </c>
    </row>
    <row r="102" spans="1:17" x14ac:dyDescent="0.3">
      <c r="A102" s="255" t="s">
        <v>91</v>
      </c>
      <c r="B102" s="255"/>
      <c r="C102" s="257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7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9"/>
        <v>0</v>
      </c>
      <c r="Q102" s="41">
        <f t="shared" si="30"/>
        <v>24323</v>
      </c>
    </row>
    <row r="103" spans="1:17" x14ac:dyDescent="0.3">
      <c r="A103" s="255"/>
      <c r="B103" s="255"/>
      <c r="C103" s="257"/>
      <c r="D103" s="36"/>
      <c r="E103" s="42">
        <v>11006.55</v>
      </c>
      <c r="F103" s="43">
        <v>3357.53</v>
      </c>
      <c r="G103" s="43">
        <v>2261.8200000000002</v>
      </c>
      <c r="H103" s="43">
        <v>0</v>
      </c>
      <c r="I103" s="43"/>
      <c r="J103" s="34">
        <f t="shared" si="27"/>
        <v>16625.900000000001</v>
      </c>
      <c r="K103" s="55"/>
      <c r="L103" s="43"/>
      <c r="M103" s="34">
        <f t="shared" si="28"/>
        <v>0</v>
      </c>
      <c r="N103" s="55"/>
      <c r="O103" s="43"/>
      <c r="P103" s="34">
        <f t="shared" si="29"/>
        <v>0</v>
      </c>
      <c r="Q103" s="35">
        <f t="shared" si="30"/>
        <v>16625.900000000001</v>
      </c>
    </row>
    <row r="104" spans="1:17" x14ac:dyDescent="0.3">
      <c r="A104" s="255" t="s">
        <v>92</v>
      </c>
      <c r="B104" s="255"/>
      <c r="C104" s="257" t="s">
        <v>93</v>
      </c>
      <c r="D104" s="36" t="s">
        <v>94</v>
      </c>
      <c r="E104" s="37">
        <v>0</v>
      </c>
      <c r="F104" s="38">
        <v>228</v>
      </c>
      <c r="G104" s="38">
        <v>889</v>
      </c>
      <c r="H104" s="38">
        <v>0</v>
      </c>
      <c r="I104" s="38">
        <v>0</v>
      </c>
      <c r="J104" s="29">
        <f t="shared" si="27"/>
        <v>1117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9"/>
        <v>0</v>
      </c>
      <c r="Q104" s="41">
        <f t="shared" si="30"/>
        <v>1117</v>
      </c>
    </row>
    <row r="105" spans="1:17" x14ac:dyDescent="0.3">
      <c r="A105" s="255"/>
      <c r="B105" s="255"/>
      <c r="C105" s="257"/>
      <c r="D105" s="36"/>
      <c r="E105" s="42"/>
      <c r="F105" s="43">
        <v>150.88</v>
      </c>
      <c r="G105" s="43">
        <v>468.88</v>
      </c>
      <c r="H105" s="43"/>
      <c r="I105" s="43"/>
      <c r="J105" s="34">
        <f t="shared" si="27"/>
        <v>619.76</v>
      </c>
      <c r="K105" s="55"/>
      <c r="L105" s="43"/>
      <c r="M105" s="34">
        <f t="shared" si="28"/>
        <v>0</v>
      </c>
      <c r="N105" s="55"/>
      <c r="O105" s="43"/>
      <c r="P105" s="34">
        <f t="shared" si="29"/>
        <v>0</v>
      </c>
      <c r="Q105" s="35">
        <f t="shared" si="30"/>
        <v>619.76</v>
      </c>
    </row>
    <row r="106" spans="1:17" x14ac:dyDescent="0.3">
      <c r="A106" s="255" t="s">
        <v>95</v>
      </c>
      <c r="B106" s="255"/>
      <c r="C106" s="257" t="s">
        <v>96</v>
      </c>
      <c r="D106" s="36" t="s">
        <v>97</v>
      </c>
      <c r="E106" s="37">
        <v>0</v>
      </c>
      <c r="F106" s="38">
        <v>595</v>
      </c>
      <c r="G106" s="38">
        <v>16550</v>
      </c>
      <c r="H106" s="38">
        <v>0</v>
      </c>
      <c r="I106" s="38">
        <v>0</v>
      </c>
      <c r="J106" s="29">
        <f t="shared" si="27"/>
        <v>17145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9"/>
        <v>0</v>
      </c>
      <c r="Q106" s="41">
        <f t="shared" si="30"/>
        <v>17145</v>
      </c>
    </row>
    <row r="107" spans="1:17" ht="14.4" thickBot="1" x14ac:dyDescent="0.35">
      <c r="A107" s="255"/>
      <c r="B107" s="255"/>
      <c r="C107" s="257"/>
      <c r="D107" s="36"/>
      <c r="E107" s="51"/>
      <c r="F107" s="45">
        <v>401.88</v>
      </c>
      <c r="G107" s="45">
        <v>11718.8</v>
      </c>
      <c r="H107" s="45"/>
      <c r="I107" s="45"/>
      <c r="J107" s="24">
        <f t="shared" si="27"/>
        <v>12120.679999999998</v>
      </c>
      <c r="K107" s="56"/>
      <c r="L107" s="45"/>
      <c r="M107" s="24">
        <f t="shared" si="28"/>
        <v>0</v>
      </c>
      <c r="N107" s="55"/>
      <c r="O107" s="43"/>
      <c r="P107" s="34">
        <f t="shared" si="29"/>
        <v>0</v>
      </c>
      <c r="Q107" s="35">
        <f t="shared" si="30"/>
        <v>12120.679999999998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1" t="s">
        <v>98</v>
      </c>
      <c r="B109" s="262"/>
      <c r="C109" s="265" t="s">
        <v>99</v>
      </c>
      <c r="D109" s="259"/>
      <c r="E109" s="16">
        <f>E111+E113</f>
        <v>0</v>
      </c>
      <c r="F109" s="17">
        <f t="shared" ref="E109:I110" si="31">F111+F113</f>
        <v>0</v>
      </c>
      <c r="G109" s="17">
        <f t="shared" si="31"/>
        <v>346882</v>
      </c>
      <c r="H109" s="17">
        <f t="shared" si="31"/>
        <v>0</v>
      </c>
      <c r="I109" s="17">
        <f t="shared" si="31"/>
        <v>0</v>
      </c>
      <c r="J109" s="19">
        <f t="shared" ref="J109:J114" si="32">SUM(E109:I109)</f>
        <v>346882</v>
      </c>
      <c r="K109" s="16">
        <f>K111+K113</f>
        <v>571981</v>
      </c>
      <c r="L109" s="17">
        <f>L111+L113</f>
        <v>0</v>
      </c>
      <c r="M109" s="19">
        <f t="shared" ref="M109:M114" si="33">SUM(K109:L109)</f>
        <v>571981</v>
      </c>
      <c r="N109" s="52">
        <f>N111+N113</f>
        <v>0</v>
      </c>
      <c r="O109" s="17">
        <f>O111+O113</f>
        <v>0</v>
      </c>
      <c r="P109" s="19">
        <f t="shared" ref="P109:P114" si="34">SUM(N109:O109)</f>
        <v>0</v>
      </c>
      <c r="Q109" s="20">
        <f t="shared" ref="Q109:Q114" si="35">P109+M109+J109</f>
        <v>918863</v>
      </c>
    </row>
    <row r="110" spans="1:17" ht="14.4" thickBot="1" x14ac:dyDescent="0.35">
      <c r="A110" s="263"/>
      <c r="B110" s="264"/>
      <c r="C110" s="266"/>
      <c r="D110" s="260"/>
      <c r="E110" s="21">
        <f t="shared" si="31"/>
        <v>0</v>
      </c>
      <c r="F110" s="22">
        <f t="shared" si="31"/>
        <v>0</v>
      </c>
      <c r="G110" s="22">
        <f t="shared" si="31"/>
        <v>131924.82</v>
      </c>
      <c r="H110" s="22">
        <f t="shared" si="31"/>
        <v>0</v>
      </c>
      <c r="I110" s="22">
        <f t="shared" si="31"/>
        <v>0</v>
      </c>
      <c r="J110" s="24">
        <f t="shared" si="32"/>
        <v>131924.82</v>
      </c>
      <c r="K110" s="21">
        <f>K112+K114</f>
        <v>5000</v>
      </c>
      <c r="L110" s="22">
        <f>L112+L114</f>
        <v>0</v>
      </c>
      <c r="M110" s="24">
        <f t="shared" si="33"/>
        <v>5000</v>
      </c>
      <c r="N110" s="53">
        <f>N112+N114</f>
        <v>0</v>
      </c>
      <c r="O110" s="22">
        <f>O112+O114</f>
        <v>0</v>
      </c>
      <c r="P110" s="24">
        <f t="shared" si="34"/>
        <v>0</v>
      </c>
      <c r="Q110" s="25">
        <f t="shared" si="35"/>
        <v>136924.82</v>
      </c>
    </row>
    <row r="111" spans="1:17" x14ac:dyDescent="0.3">
      <c r="A111" s="250" t="s">
        <v>100</v>
      </c>
      <c r="B111" s="250"/>
      <c r="C111" s="252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571981</v>
      </c>
      <c r="L111" s="27">
        <v>0</v>
      </c>
      <c r="M111" s="29">
        <f>SUM(K111:L111)</f>
        <v>571981</v>
      </c>
      <c r="N111" s="54">
        <v>0</v>
      </c>
      <c r="O111" s="27">
        <v>0</v>
      </c>
      <c r="P111" s="29">
        <f t="shared" si="34"/>
        <v>0</v>
      </c>
      <c r="Q111" s="30">
        <f t="shared" si="35"/>
        <v>912121</v>
      </c>
    </row>
    <row r="112" spans="1:17" x14ac:dyDescent="0.3">
      <c r="A112" s="255"/>
      <c r="B112" s="255"/>
      <c r="C112" s="257"/>
      <c r="D112" s="36"/>
      <c r="E112" s="42"/>
      <c r="F112" s="43"/>
      <c r="G112" s="43">
        <v>128732.04</v>
      </c>
      <c r="H112" s="43"/>
      <c r="I112" s="43"/>
      <c r="J112" s="34">
        <f t="shared" si="32"/>
        <v>128732.04</v>
      </c>
      <c r="K112" s="42">
        <v>5000</v>
      </c>
      <c r="L112" s="43"/>
      <c r="M112" s="34">
        <f t="shared" si="33"/>
        <v>5000</v>
      </c>
      <c r="N112" s="55"/>
      <c r="O112" s="43"/>
      <c r="P112" s="34">
        <f t="shared" si="34"/>
        <v>0</v>
      </c>
      <c r="Q112" s="35">
        <f t="shared" si="35"/>
        <v>133732.03999999998</v>
      </c>
    </row>
    <row r="113" spans="1:17" x14ac:dyDescent="0.3">
      <c r="A113" s="255" t="s">
        <v>102</v>
      </c>
      <c r="B113" s="255"/>
      <c r="C113" s="257" t="s">
        <v>103</v>
      </c>
      <c r="D113" s="36" t="s">
        <v>104</v>
      </c>
      <c r="E113" s="37">
        <v>0</v>
      </c>
      <c r="F113" s="38">
        <v>0</v>
      </c>
      <c r="G113" s="38">
        <v>6742</v>
      </c>
      <c r="H113" s="38">
        <v>0</v>
      </c>
      <c r="I113" s="38">
        <v>0</v>
      </c>
      <c r="J113" s="29">
        <f>SUM(E113:I113)</f>
        <v>6742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4"/>
        <v>0</v>
      </c>
      <c r="Q113" s="41">
        <f t="shared" si="35"/>
        <v>6742</v>
      </c>
    </row>
    <row r="114" spans="1:17" ht="14.4" thickBot="1" x14ac:dyDescent="0.35">
      <c r="A114" s="256"/>
      <c r="B114" s="256"/>
      <c r="C114" s="258"/>
      <c r="D114" s="50"/>
      <c r="E114" s="51"/>
      <c r="F114" s="45"/>
      <c r="G114" s="45">
        <v>3192.78</v>
      </c>
      <c r="H114" s="45"/>
      <c r="I114" s="45"/>
      <c r="J114" s="24">
        <f t="shared" si="32"/>
        <v>3192.78</v>
      </c>
      <c r="K114" s="51"/>
      <c r="L114" s="45"/>
      <c r="M114" s="24">
        <f t="shared" si="33"/>
        <v>0</v>
      </c>
      <c r="N114" s="56"/>
      <c r="O114" s="45"/>
      <c r="P114" s="24">
        <f t="shared" si="34"/>
        <v>0</v>
      </c>
      <c r="Q114" s="25">
        <f t="shared" si="35"/>
        <v>3192.78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1" t="s">
        <v>105</v>
      </c>
      <c r="B116" s="262"/>
      <c r="C116" s="265" t="s">
        <v>106</v>
      </c>
      <c r="D116" s="259"/>
      <c r="E116" s="16">
        <f t="shared" ref="E116:I117" si="36">E118+E120+E122+E124+E126+E128+E130+E132</f>
        <v>0</v>
      </c>
      <c r="F116" s="17">
        <f t="shared" si="36"/>
        <v>0</v>
      </c>
      <c r="G116" s="17">
        <f t="shared" si="36"/>
        <v>42500</v>
      </c>
      <c r="H116" s="17">
        <f t="shared" si="36"/>
        <v>0</v>
      </c>
      <c r="I116" s="17">
        <f t="shared" si="36"/>
        <v>2500</v>
      </c>
      <c r="J116" s="19">
        <f t="shared" ref="J116:J133" si="37">SUM(E116:I116)</f>
        <v>45000</v>
      </c>
      <c r="K116" s="16">
        <f>K118+K120+K122+K124+K126+K128+K130+K132</f>
        <v>283326</v>
      </c>
      <c r="L116" s="17">
        <f>L118+L120+L122+L124+L126+L128+L132</f>
        <v>0</v>
      </c>
      <c r="M116" s="19">
        <f t="shared" ref="M116:M129" si="38">SUM(K116:L116)</f>
        <v>283326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9">SUM(N116:O116)</f>
        <v>17160</v>
      </c>
      <c r="Q116" s="20">
        <f>P116+M116+J116</f>
        <v>345486</v>
      </c>
    </row>
    <row r="117" spans="1:17" ht="14.4" thickBot="1" x14ac:dyDescent="0.35">
      <c r="A117" s="263"/>
      <c r="B117" s="264"/>
      <c r="C117" s="266"/>
      <c r="D117" s="260"/>
      <c r="E117" s="21">
        <f t="shared" si="36"/>
        <v>0</v>
      </c>
      <c r="F117" s="22">
        <f t="shared" si="36"/>
        <v>0</v>
      </c>
      <c r="G117" s="22">
        <f t="shared" si="36"/>
        <v>37575.15</v>
      </c>
      <c r="H117" s="22">
        <f t="shared" si="36"/>
        <v>0</v>
      </c>
      <c r="I117" s="22">
        <f t="shared" si="36"/>
        <v>1508.26</v>
      </c>
      <c r="J117" s="24">
        <f t="shared" si="37"/>
        <v>39083.410000000003</v>
      </c>
      <c r="K117" s="21">
        <f>K119+K121+K123+K125+K127+K129+K131+K133</f>
        <v>24920.739999999998</v>
      </c>
      <c r="L117" s="22">
        <f>L119+L121+L123+L125+L127+L129+L133</f>
        <v>0</v>
      </c>
      <c r="M117" s="24">
        <f t="shared" si="38"/>
        <v>24920.739999999998</v>
      </c>
      <c r="N117" s="53">
        <f>N119+N121+N123+N125+N127+N129+N133</f>
        <v>0</v>
      </c>
      <c r="O117" s="22">
        <f>O119+O121+O123+O125+O127+O129+O131+O133</f>
        <v>11440</v>
      </c>
      <c r="P117" s="24">
        <f t="shared" si="39"/>
        <v>11440</v>
      </c>
      <c r="Q117" s="25">
        <f t="shared" ref="Q117:Q133" si="40">P117+M117+J117</f>
        <v>75444.149999999994</v>
      </c>
    </row>
    <row r="118" spans="1:17" x14ac:dyDescent="0.3">
      <c r="A118" s="248" t="s">
        <v>107</v>
      </c>
      <c r="B118" s="250"/>
      <c r="C118" s="252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7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9"/>
        <v>0</v>
      </c>
      <c r="Q118" s="30">
        <f t="shared" si="40"/>
        <v>24000</v>
      </c>
    </row>
    <row r="119" spans="1:17" x14ac:dyDescent="0.3">
      <c r="A119" s="253"/>
      <c r="B119" s="255"/>
      <c r="C119" s="257"/>
      <c r="D119" s="36"/>
      <c r="E119" s="42"/>
      <c r="F119" s="43"/>
      <c r="G119" s="43">
        <v>23825.59</v>
      </c>
      <c r="H119" s="43"/>
      <c r="I119" s="43"/>
      <c r="J119" s="34">
        <f t="shared" si="37"/>
        <v>23825.59</v>
      </c>
      <c r="K119" s="42"/>
      <c r="L119" s="43"/>
      <c r="M119" s="34">
        <f t="shared" si="38"/>
        <v>0</v>
      </c>
      <c r="N119" s="55"/>
      <c r="O119" s="43"/>
      <c r="P119" s="34">
        <f t="shared" si="39"/>
        <v>0</v>
      </c>
      <c r="Q119" s="35">
        <f t="shared" si="40"/>
        <v>23825.59</v>
      </c>
    </row>
    <row r="120" spans="1:17" x14ac:dyDescent="0.3">
      <c r="A120" s="248" t="s">
        <v>107</v>
      </c>
      <c r="B120" s="255"/>
      <c r="C120" s="257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7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9"/>
        <v>0</v>
      </c>
      <c r="Q120" s="41">
        <f t="shared" si="40"/>
        <v>13000</v>
      </c>
    </row>
    <row r="121" spans="1:17" x14ac:dyDescent="0.3">
      <c r="A121" s="253"/>
      <c r="B121" s="255"/>
      <c r="C121" s="257"/>
      <c r="D121" s="36"/>
      <c r="E121" s="42"/>
      <c r="F121" s="43"/>
      <c r="G121" s="43">
        <v>11769.82</v>
      </c>
      <c r="H121" s="43"/>
      <c r="I121" s="43"/>
      <c r="J121" s="34">
        <f t="shared" si="37"/>
        <v>11769.82</v>
      </c>
      <c r="K121" s="42"/>
      <c r="L121" s="43"/>
      <c r="M121" s="34">
        <f t="shared" si="38"/>
        <v>0</v>
      </c>
      <c r="N121" s="55"/>
      <c r="O121" s="43"/>
      <c r="P121" s="34">
        <f t="shared" si="39"/>
        <v>0</v>
      </c>
      <c r="Q121" s="35">
        <f t="shared" si="40"/>
        <v>11769.82</v>
      </c>
    </row>
    <row r="122" spans="1:17" x14ac:dyDescent="0.3">
      <c r="A122" s="253" t="s">
        <v>107</v>
      </c>
      <c r="B122" s="255"/>
      <c r="C122" s="257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7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9"/>
        <v>0</v>
      </c>
      <c r="Q122" s="41">
        <f t="shared" si="40"/>
        <v>5000</v>
      </c>
    </row>
    <row r="123" spans="1:17" x14ac:dyDescent="0.3">
      <c r="A123" s="253"/>
      <c r="B123" s="255"/>
      <c r="C123" s="257"/>
      <c r="D123" s="36"/>
      <c r="E123" s="42"/>
      <c r="F123" s="43"/>
      <c r="G123" s="43">
        <v>1979.74</v>
      </c>
      <c r="H123" s="43"/>
      <c r="I123" s="43"/>
      <c r="J123" s="34">
        <f t="shared" si="37"/>
        <v>1979.74</v>
      </c>
      <c r="K123" s="42"/>
      <c r="L123" s="43"/>
      <c r="M123" s="34">
        <f t="shared" si="38"/>
        <v>0</v>
      </c>
      <c r="N123" s="55"/>
      <c r="O123" s="43"/>
      <c r="P123" s="34">
        <f t="shared" si="39"/>
        <v>0</v>
      </c>
      <c r="Q123" s="35">
        <f t="shared" si="40"/>
        <v>1979.74</v>
      </c>
    </row>
    <row r="124" spans="1:17" x14ac:dyDescent="0.3">
      <c r="A124" s="253" t="s">
        <v>107</v>
      </c>
      <c r="B124" s="255"/>
      <c r="C124" s="257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7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9"/>
        <v>0</v>
      </c>
      <c r="Q124" s="41">
        <f t="shared" si="40"/>
        <v>500</v>
      </c>
    </row>
    <row r="125" spans="1:17" x14ac:dyDescent="0.3">
      <c r="A125" s="253"/>
      <c r="B125" s="255"/>
      <c r="C125" s="257"/>
      <c r="D125" s="36"/>
      <c r="E125" s="42"/>
      <c r="F125" s="43"/>
      <c r="G125" s="43">
        <v>0</v>
      </c>
      <c r="H125" s="43"/>
      <c r="I125" s="43"/>
      <c r="J125" s="34">
        <f t="shared" si="37"/>
        <v>0</v>
      </c>
      <c r="K125" s="42"/>
      <c r="L125" s="43"/>
      <c r="M125" s="34">
        <f t="shared" si="38"/>
        <v>0</v>
      </c>
      <c r="N125" s="55"/>
      <c r="O125" s="43"/>
      <c r="P125" s="34">
        <f t="shared" si="39"/>
        <v>0</v>
      </c>
      <c r="Q125" s="35">
        <f t="shared" si="40"/>
        <v>0</v>
      </c>
    </row>
    <row r="126" spans="1:17" x14ac:dyDescent="0.3">
      <c r="A126" s="247" t="s">
        <v>113</v>
      </c>
      <c r="B126" s="249"/>
      <c r="C126" s="251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7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9"/>
        <v>17160</v>
      </c>
      <c r="Q126" s="41">
        <f t="shared" si="40"/>
        <v>19660</v>
      </c>
    </row>
    <row r="127" spans="1:17" x14ac:dyDescent="0.3">
      <c r="A127" s="248"/>
      <c r="B127" s="250"/>
      <c r="C127" s="252"/>
      <c r="D127" s="36"/>
      <c r="E127" s="42"/>
      <c r="F127" s="43"/>
      <c r="G127" s="43"/>
      <c r="H127" s="43"/>
      <c r="I127" s="43">
        <v>1508.26</v>
      </c>
      <c r="J127" s="34">
        <f t="shared" si="37"/>
        <v>1508.26</v>
      </c>
      <c r="K127" s="42"/>
      <c r="L127" s="43"/>
      <c r="M127" s="34">
        <f t="shared" si="38"/>
        <v>0</v>
      </c>
      <c r="N127" s="55"/>
      <c r="O127" s="43">
        <v>11440</v>
      </c>
      <c r="P127" s="34">
        <f t="shared" si="39"/>
        <v>11440</v>
      </c>
      <c r="Q127" s="35">
        <f t="shared" si="40"/>
        <v>12948.26</v>
      </c>
    </row>
    <row r="128" spans="1:17" x14ac:dyDescent="0.3">
      <c r="A128" s="247" t="s">
        <v>113</v>
      </c>
      <c r="B128" s="249"/>
      <c r="C128" s="251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7"/>
        <v>0</v>
      </c>
      <c r="K128" s="37">
        <v>69152</v>
      </c>
      <c r="L128" s="38">
        <v>0</v>
      </c>
      <c r="M128" s="40">
        <f>SUM(K128:L128)</f>
        <v>69152</v>
      </c>
      <c r="N128" s="44">
        <v>0</v>
      </c>
      <c r="O128" s="38">
        <v>0</v>
      </c>
      <c r="P128" s="40">
        <f t="shared" si="39"/>
        <v>0</v>
      </c>
      <c r="Q128" s="41">
        <f t="shared" si="40"/>
        <v>69152</v>
      </c>
    </row>
    <row r="129" spans="1:17" x14ac:dyDescent="0.3">
      <c r="A129" s="248"/>
      <c r="B129" s="250"/>
      <c r="C129" s="252"/>
      <c r="D129" s="36"/>
      <c r="E129" s="42"/>
      <c r="F129" s="43"/>
      <c r="G129" s="43"/>
      <c r="H129" s="43"/>
      <c r="I129" s="43"/>
      <c r="J129" s="34">
        <f t="shared" si="37"/>
        <v>0</v>
      </c>
      <c r="K129" s="42">
        <v>0</v>
      </c>
      <c r="L129" s="43"/>
      <c r="M129" s="34">
        <f t="shared" si="38"/>
        <v>0</v>
      </c>
      <c r="N129" s="55"/>
      <c r="O129" s="43"/>
      <c r="P129" s="34">
        <f t="shared" si="39"/>
        <v>0</v>
      </c>
      <c r="Q129" s="35">
        <f t="shared" si="40"/>
        <v>0</v>
      </c>
    </row>
    <row r="130" spans="1:17" x14ac:dyDescent="0.3">
      <c r="A130" s="247" t="s">
        <v>113</v>
      </c>
      <c r="B130" s="249"/>
      <c r="C130" s="251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87968</v>
      </c>
      <c r="L130" s="38">
        <v>0</v>
      </c>
      <c r="M130" s="40">
        <f>SUM(K130:L130)</f>
        <v>87968</v>
      </c>
      <c r="N130" s="44">
        <v>0</v>
      </c>
      <c r="O130" s="38">
        <v>0</v>
      </c>
      <c r="P130" s="40">
        <f>SUM(N130:O130)</f>
        <v>0</v>
      </c>
      <c r="Q130" s="41">
        <f t="shared" si="40"/>
        <v>87968</v>
      </c>
    </row>
    <row r="131" spans="1:17" x14ac:dyDescent="0.3">
      <c r="A131" s="248"/>
      <c r="B131" s="250"/>
      <c r="C131" s="252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21921.94</v>
      </c>
      <c r="L131" s="43"/>
      <c r="M131" s="34">
        <f>SUM(K131:L131)</f>
        <v>21921.94</v>
      </c>
      <c r="N131" s="55"/>
      <c r="O131" s="43"/>
      <c r="P131" s="34">
        <f>SUM(N131:O131)</f>
        <v>0</v>
      </c>
      <c r="Q131" s="35">
        <f t="shared" si="40"/>
        <v>21921.94</v>
      </c>
    </row>
    <row r="132" spans="1:17" x14ac:dyDescent="0.3">
      <c r="A132" s="253" t="s">
        <v>113</v>
      </c>
      <c r="B132" s="255"/>
      <c r="C132" s="257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7"/>
        <v>0</v>
      </c>
      <c r="K132" s="37">
        <v>126206</v>
      </c>
      <c r="L132" s="38">
        <v>0</v>
      </c>
      <c r="M132" s="40">
        <f>SUM(K132:L132)</f>
        <v>126206</v>
      </c>
      <c r="N132" s="44">
        <v>0</v>
      </c>
      <c r="O132" s="38">
        <v>0</v>
      </c>
      <c r="P132" s="40">
        <f t="shared" si="39"/>
        <v>0</v>
      </c>
      <c r="Q132" s="41">
        <f t="shared" si="40"/>
        <v>126206</v>
      </c>
    </row>
    <row r="133" spans="1:17" ht="14.4" thickBot="1" x14ac:dyDescent="0.35">
      <c r="A133" s="254"/>
      <c r="B133" s="256"/>
      <c r="C133" s="258"/>
      <c r="D133" s="50"/>
      <c r="E133" s="51"/>
      <c r="F133" s="45"/>
      <c r="G133" s="45"/>
      <c r="H133" s="45"/>
      <c r="I133" s="45"/>
      <c r="J133" s="24">
        <f t="shared" si="37"/>
        <v>0</v>
      </c>
      <c r="K133" s="51">
        <v>2998.8</v>
      </c>
      <c r="L133" s="45"/>
      <c r="M133" s="24">
        <f>SUM(K133:L133)</f>
        <v>2998.8</v>
      </c>
      <c r="N133" s="56"/>
      <c r="O133" s="45"/>
      <c r="P133" s="24">
        <f t="shared" si="39"/>
        <v>0</v>
      </c>
      <c r="Q133" s="25">
        <f t="shared" si="40"/>
        <v>2998.8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1" t="s">
        <v>116</v>
      </c>
      <c r="B135" s="262"/>
      <c r="C135" s="265" t="s">
        <v>117</v>
      </c>
      <c r="D135" s="259"/>
      <c r="E135" s="16">
        <f t="shared" ref="E135:I136" si="41">E137+E139+E141+E143+E145</f>
        <v>193818</v>
      </c>
      <c r="F135" s="17">
        <f t="shared" si="41"/>
        <v>66397</v>
      </c>
      <c r="G135" s="17">
        <f t="shared" si="41"/>
        <v>61786</v>
      </c>
      <c r="H135" s="17">
        <f t="shared" si="41"/>
        <v>876</v>
      </c>
      <c r="I135" s="17">
        <f t="shared" si="41"/>
        <v>0</v>
      </c>
      <c r="J135" s="18">
        <f t="shared" ref="J135:J146" si="42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43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4">SUM(N135:O135)</f>
        <v>0</v>
      </c>
      <c r="Q135" s="20">
        <f t="shared" ref="Q135:Q146" si="45">P135+M135+J135</f>
        <v>326877</v>
      </c>
    </row>
    <row r="136" spans="1:17" x14ac:dyDescent="0.3">
      <c r="A136" s="270"/>
      <c r="B136" s="271"/>
      <c r="C136" s="272"/>
      <c r="D136" s="268"/>
      <c r="E136" s="31">
        <f t="shared" si="41"/>
        <v>120426.93000000001</v>
      </c>
      <c r="F136" s="32">
        <f t="shared" si="41"/>
        <v>41238.15</v>
      </c>
      <c r="G136" s="32">
        <f t="shared" si="41"/>
        <v>38440.939999999995</v>
      </c>
      <c r="H136" s="32">
        <f t="shared" si="41"/>
        <v>346.59000000000003</v>
      </c>
      <c r="I136" s="32">
        <f t="shared" si="41"/>
        <v>0</v>
      </c>
      <c r="J136" s="33">
        <f t="shared" si="42"/>
        <v>200452.61000000002</v>
      </c>
      <c r="K136" s="31">
        <f>K138+K140+K142+K144+K146</f>
        <v>2580</v>
      </c>
      <c r="L136" s="32">
        <f>L138+L140+L142+L144+L146</f>
        <v>0</v>
      </c>
      <c r="M136" s="34">
        <f t="shared" si="43"/>
        <v>2580</v>
      </c>
      <c r="N136" s="57">
        <f>N138+N140+N142+N144+N146</f>
        <v>0</v>
      </c>
      <c r="O136" s="57">
        <f>O138+O140+O142+O144+O146</f>
        <v>0</v>
      </c>
      <c r="P136" s="34">
        <f t="shared" si="44"/>
        <v>0</v>
      </c>
      <c r="Q136" s="35">
        <f t="shared" si="45"/>
        <v>203032.61000000002</v>
      </c>
    </row>
    <row r="137" spans="1:17" x14ac:dyDescent="0.3">
      <c r="A137" s="248" t="s">
        <v>118</v>
      </c>
      <c r="B137" s="250"/>
      <c r="C137" s="252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2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44"/>
        <v>0</v>
      </c>
      <c r="Q137" s="30">
        <f t="shared" si="45"/>
        <v>299179</v>
      </c>
    </row>
    <row r="138" spans="1:17" x14ac:dyDescent="0.3">
      <c r="A138" s="253"/>
      <c r="B138" s="255"/>
      <c r="C138" s="257"/>
      <c r="D138" s="36"/>
      <c r="E138" s="42">
        <v>111132.6</v>
      </c>
      <c r="F138" s="43">
        <v>38361.72</v>
      </c>
      <c r="G138" s="43">
        <v>35088.74</v>
      </c>
      <c r="H138" s="43">
        <v>163.18</v>
      </c>
      <c r="I138" s="43"/>
      <c r="J138" s="34">
        <f t="shared" si="42"/>
        <v>184746.23999999999</v>
      </c>
      <c r="K138" s="42">
        <v>2580</v>
      </c>
      <c r="L138" s="43"/>
      <c r="M138" s="34">
        <f t="shared" si="43"/>
        <v>2580</v>
      </c>
      <c r="N138" s="55"/>
      <c r="O138" s="43"/>
      <c r="P138" s="34">
        <f t="shared" si="44"/>
        <v>0</v>
      </c>
      <c r="Q138" s="35">
        <f t="shared" si="45"/>
        <v>187326.24</v>
      </c>
    </row>
    <row r="139" spans="1:17" x14ac:dyDescent="0.3">
      <c r="A139" s="247" t="s">
        <v>121</v>
      </c>
      <c r="B139" s="249"/>
      <c r="C139" s="251" t="s">
        <v>313</v>
      </c>
      <c r="D139" s="289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42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4"/>
        <v>0</v>
      </c>
      <c r="Q139" s="41">
        <f t="shared" si="45"/>
        <v>296</v>
      </c>
    </row>
    <row r="140" spans="1:17" x14ac:dyDescent="0.3">
      <c r="A140" s="248"/>
      <c r="B140" s="250"/>
      <c r="C140" s="252"/>
      <c r="D140" s="290"/>
      <c r="E140" s="42"/>
      <c r="F140" s="43"/>
      <c r="G140" s="43">
        <v>296</v>
      </c>
      <c r="H140" s="43"/>
      <c r="I140" s="43"/>
      <c r="J140" s="33">
        <f t="shared" si="42"/>
        <v>296</v>
      </c>
      <c r="K140" s="42"/>
      <c r="L140" s="43"/>
      <c r="M140" s="34">
        <f t="shared" si="43"/>
        <v>0</v>
      </c>
      <c r="N140" s="55"/>
      <c r="O140" s="55"/>
      <c r="P140" s="34">
        <f t="shared" si="44"/>
        <v>0</v>
      </c>
      <c r="Q140" s="35">
        <f t="shared" si="45"/>
        <v>296</v>
      </c>
    </row>
    <row r="141" spans="1:17" x14ac:dyDescent="0.3">
      <c r="A141" s="253" t="s">
        <v>122</v>
      </c>
      <c r="B141" s="255"/>
      <c r="C141" s="257" t="s">
        <v>301</v>
      </c>
      <c r="D141" s="268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5"/>
        <v>150</v>
      </c>
    </row>
    <row r="142" spans="1:17" x14ac:dyDescent="0.3">
      <c r="A142" s="253"/>
      <c r="B142" s="255"/>
      <c r="C142" s="257"/>
      <c r="D142" s="268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5"/>
        <v>0</v>
      </c>
    </row>
    <row r="143" spans="1:17" ht="13.8" customHeight="1" x14ac:dyDescent="0.3">
      <c r="A143" s="253" t="s">
        <v>123</v>
      </c>
      <c r="B143" s="255"/>
      <c r="C143" s="257" t="s">
        <v>300</v>
      </c>
      <c r="D143" s="268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2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4"/>
        <v>0</v>
      </c>
      <c r="Q143" s="41">
        <f t="shared" si="45"/>
        <v>0</v>
      </c>
    </row>
    <row r="144" spans="1:17" ht="14.4" thickBot="1" x14ac:dyDescent="0.35">
      <c r="A144" s="254"/>
      <c r="B144" s="256"/>
      <c r="C144" s="258"/>
      <c r="D144" s="268"/>
      <c r="E144" s="42"/>
      <c r="F144" s="43"/>
      <c r="G144" s="43"/>
      <c r="H144" s="43"/>
      <c r="I144" s="43"/>
      <c r="J144" s="33">
        <f t="shared" si="42"/>
        <v>0</v>
      </c>
      <c r="K144" s="42"/>
      <c r="L144" s="43"/>
      <c r="M144" s="34">
        <f t="shared" si="43"/>
        <v>0</v>
      </c>
      <c r="N144" s="55"/>
      <c r="O144" s="55"/>
      <c r="P144" s="34">
        <f t="shared" si="44"/>
        <v>0</v>
      </c>
      <c r="Q144" s="35">
        <f t="shared" si="45"/>
        <v>0</v>
      </c>
    </row>
    <row r="145" spans="1:17" x14ac:dyDescent="0.3">
      <c r="A145" s="253" t="s">
        <v>123</v>
      </c>
      <c r="B145" s="255"/>
      <c r="C145" s="257" t="s">
        <v>124</v>
      </c>
      <c r="D145" s="36" t="s">
        <v>125</v>
      </c>
      <c r="E145" s="37">
        <v>15065</v>
      </c>
      <c r="F145" s="38">
        <v>4659</v>
      </c>
      <c r="G145" s="38">
        <v>7430</v>
      </c>
      <c r="H145" s="38">
        <v>98</v>
      </c>
      <c r="I145" s="38">
        <v>0</v>
      </c>
      <c r="J145" s="28">
        <f t="shared" si="42"/>
        <v>27252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4"/>
        <v>0</v>
      </c>
      <c r="Q145" s="41">
        <f t="shared" si="45"/>
        <v>27252</v>
      </c>
    </row>
    <row r="146" spans="1:17" ht="14.4" thickBot="1" x14ac:dyDescent="0.35">
      <c r="A146" s="254"/>
      <c r="B146" s="256"/>
      <c r="C146" s="258"/>
      <c r="D146" s="50"/>
      <c r="E146" s="51">
        <v>9294.33</v>
      </c>
      <c r="F146" s="45">
        <v>2876.43</v>
      </c>
      <c r="G146" s="45">
        <v>3056.2</v>
      </c>
      <c r="H146" s="45">
        <v>183.41</v>
      </c>
      <c r="I146" s="45"/>
      <c r="J146" s="23">
        <f t="shared" si="42"/>
        <v>15410.369999999999</v>
      </c>
      <c r="K146" s="51"/>
      <c r="L146" s="45"/>
      <c r="M146" s="24">
        <f t="shared" si="43"/>
        <v>0</v>
      </c>
      <c r="N146" s="56"/>
      <c r="O146" s="56"/>
      <c r="P146" s="24">
        <f t="shared" si="44"/>
        <v>0</v>
      </c>
      <c r="Q146" s="25">
        <f t="shared" si="45"/>
        <v>15410.369999999999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1" t="s">
        <v>126</v>
      </c>
      <c r="B148" s="262"/>
      <c r="C148" s="265" t="s">
        <v>127</v>
      </c>
      <c r="D148" s="291"/>
      <c r="E148" s="16">
        <f t="shared" ref="E148:H149" si="46">E150+E152+E154+E156</f>
        <v>0</v>
      </c>
      <c r="F148" s="17">
        <f t="shared" si="46"/>
        <v>0</v>
      </c>
      <c r="G148" s="17">
        <f t="shared" si="46"/>
        <v>51513</v>
      </c>
      <c r="H148" s="17">
        <f t="shared" si="46"/>
        <v>185500</v>
      </c>
      <c r="I148" s="17">
        <f>I150+I152+I154+I156</f>
        <v>0</v>
      </c>
      <c r="J148" s="19">
        <f>SUM(E148:I148)</f>
        <v>237013</v>
      </c>
      <c r="K148" s="52">
        <f>K150+K152+K154+K156</f>
        <v>0</v>
      </c>
      <c r="L148" s="17">
        <f>L150+L152+L154+L156</f>
        <v>0</v>
      </c>
      <c r="M148" s="19">
        <f t="shared" ref="M148:M157" si="47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8">SUM(N148:O148)</f>
        <v>0</v>
      </c>
      <c r="Q148" s="20">
        <f>P148+M148+J148</f>
        <v>237013</v>
      </c>
    </row>
    <row r="149" spans="1:17" ht="14.4" thickBot="1" x14ac:dyDescent="0.35">
      <c r="A149" s="263"/>
      <c r="B149" s="264"/>
      <c r="C149" s="266"/>
      <c r="D149" s="292"/>
      <c r="E149" s="21">
        <f t="shared" si="46"/>
        <v>0</v>
      </c>
      <c r="F149" s="22">
        <f t="shared" si="46"/>
        <v>0</v>
      </c>
      <c r="G149" s="22">
        <f t="shared" si="46"/>
        <v>50160.08</v>
      </c>
      <c r="H149" s="22">
        <f t="shared" si="46"/>
        <v>143484</v>
      </c>
      <c r="I149" s="22">
        <f>I151+I153+I155+I157</f>
        <v>0</v>
      </c>
      <c r="J149" s="24">
        <f>SUM(E149:I149)</f>
        <v>193644.08000000002</v>
      </c>
      <c r="K149" s="53">
        <f>K151+K153+K155+K157</f>
        <v>0</v>
      </c>
      <c r="L149" s="22">
        <f>L151+L153+L155+L157</f>
        <v>0</v>
      </c>
      <c r="M149" s="24">
        <f t="shared" si="47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193644.08000000002</v>
      </c>
    </row>
    <row r="150" spans="1:17" x14ac:dyDescent="0.3">
      <c r="A150" s="248" t="s">
        <v>128</v>
      </c>
      <c r="B150" s="250"/>
      <c r="C150" s="252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9">SUM(E150:I150)</f>
        <v>165000</v>
      </c>
      <c r="K150" s="54">
        <v>0</v>
      </c>
      <c r="L150" s="27">
        <v>0</v>
      </c>
      <c r="M150" s="29">
        <f t="shared" si="47"/>
        <v>0</v>
      </c>
      <c r="N150" s="54">
        <v>0</v>
      </c>
      <c r="O150" s="27">
        <v>0</v>
      </c>
      <c r="P150" s="29">
        <f t="shared" si="48"/>
        <v>0</v>
      </c>
      <c r="Q150" s="30">
        <f t="shared" ref="Q150:Q157" si="50">P150+M150+J150</f>
        <v>165000</v>
      </c>
    </row>
    <row r="151" spans="1:17" x14ac:dyDescent="0.3">
      <c r="A151" s="253"/>
      <c r="B151" s="255"/>
      <c r="C151" s="257"/>
      <c r="D151" s="59"/>
      <c r="E151" s="42"/>
      <c r="F151" s="43"/>
      <c r="G151" s="43"/>
      <c r="H151" s="43">
        <v>142334</v>
      </c>
      <c r="I151" s="43"/>
      <c r="J151" s="34">
        <f t="shared" si="49"/>
        <v>142334</v>
      </c>
      <c r="K151" s="55"/>
      <c r="L151" s="43"/>
      <c r="M151" s="34">
        <f t="shared" si="47"/>
        <v>0</v>
      </c>
      <c r="N151" s="55"/>
      <c r="O151" s="43"/>
      <c r="P151" s="34">
        <f t="shared" si="48"/>
        <v>0</v>
      </c>
      <c r="Q151" s="35">
        <f t="shared" si="50"/>
        <v>142334</v>
      </c>
    </row>
    <row r="152" spans="1:17" x14ac:dyDescent="0.3">
      <c r="A152" s="253" t="s">
        <v>128</v>
      </c>
      <c r="B152" s="255"/>
      <c r="C152" s="257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9"/>
        <v>3000</v>
      </c>
      <c r="K152" s="44">
        <v>0</v>
      </c>
      <c r="L152" s="38">
        <v>0</v>
      </c>
      <c r="M152" s="40">
        <f t="shared" si="47"/>
        <v>0</v>
      </c>
      <c r="N152" s="44">
        <v>0</v>
      </c>
      <c r="O152" s="38">
        <v>0</v>
      </c>
      <c r="P152" s="40">
        <f t="shared" si="48"/>
        <v>0</v>
      </c>
      <c r="Q152" s="41">
        <f t="shared" si="50"/>
        <v>3000</v>
      </c>
    </row>
    <row r="153" spans="1:17" x14ac:dyDescent="0.3">
      <c r="A153" s="253"/>
      <c r="B153" s="255"/>
      <c r="C153" s="257"/>
      <c r="D153" s="59"/>
      <c r="E153" s="42"/>
      <c r="F153" s="43"/>
      <c r="G153" s="43"/>
      <c r="H153" s="43">
        <v>1150</v>
      </c>
      <c r="I153" s="43"/>
      <c r="J153" s="34">
        <f t="shared" si="49"/>
        <v>1150</v>
      </c>
      <c r="K153" s="55"/>
      <c r="L153" s="43"/>
      <c r="M153" s="34">
        <f t="shared" si="47"/>
        <v>0</v>
      </c>
      <c r="N153" s="55"/>
      <c r="O153" s="43"/>
      <c r="P153" s="34">
        <f t="shared" si="48"/>
        <v>0</v>
      </c>
      <c r="Q153" s="35">
        <f t="shared" si="50"/>
        <v>1150</v>
      </c>
    </row>
    <row r="154" spans="1:17" x14ac:dyDescent="0.3">
      <c r="A154" s="253" t="s">
        <v>132</v>
      </c>
      <c r="B154" s="255"/>
      <c r="C154" s="257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47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7" x14ac:dyDescent="0.3">
      <c r="A155" s="253"/>
      <c r="B155" s="255"/>
      <c r="C155" s="257"/>
      <c r="D155" s="59"/>
      <c r="E155" s="42"/>
      <c r="F155" s="43"/>
      <c r="G155" s="43">
        <v>50160.08</v>
      </c>
      <c r="H155" s="43">
        <v>0</v>
      </c>
      <c r="I155" s="43"/>
      <c r="J155" s="34">
        <f>SUM(E155:I155)</f>
        <v>50160.08</v>
      </c>
      <c r="K155" s="55"/>
      <c r="L155" s="43"/>
      <c r="M155" s="34">
        <f t="shared" si="47"/>
        <v>0</v>
      </c>
      <c r="N155" s="55"/>
      <c r="O155" s="43"/>
      <c r="P155" s="34">
        <f>SUM(N155:O155)</f>
        <v>0</v>
      </c>
      <c r="Q155" s="35">
        <f>P155+M155+J155</f>
        <v>50160.08</v>
      </c>
    </row>
    <row r="156" spans="1:17" hidden="1" x14ac:dyDescent="0.3">
      <c r="A156" s="253" t="s">
        <v>134</v>
      </c>
      <c r="B156" s="255"/>
      <c r="C156" s="257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9"/>
        <v>0</v>
      </c>
      <c r="K156" s="44">
        <v>0</v>
      </c>
      <c r="L156" s="38">
        <v>0</v>
      </c>
      <c r="M156" s="40">
        <f t="shared" si="47"/>
        <v>0</v>
      </c>
      <c r="N156" s="44">
        <v>0</v>
      </c>
      <c r="O156" s="38">
        <v>0</v>
      </c>
      <c r="P156" s="40">
        <f t="shared" si="48"/>
        <v>0</v>
      </c>
      <c r="Q156" s="41">
        <f t="shared" si="50"/>
        <v>0</v>
      </c>
    </row>
    <row r="157" spans="1:17" ht="14.4" hidden="1" thickBot="1" x14ac:dyDescent="0.35">
      <c r="A157" s="254"/>
      <c r="B157" s="256"/>
      <c r="C157" s="258"/>
      <c r="D157" s="60"/>
      <c r="E157" s="51"/>
      <c r="F157" s="45"/>
      <c r="G157" s="45"/>
      <c r="H157" s="45"/>
      <c r="I157" s="45"/>
      <c r="J157" s="24">
        <f t="shared" si="49"/>
        <v>0</v>
      </c>
      <c r="K157" s="56"/>
      <c r="L157" s="45"/>
      <c r="M157" s="24">
        <f t="shared" si="47"/>
        <v>0</v>
      </c>
      <c r="N157" s="56"/>
      <c r="O157" s="45"/>
      <c r="P157" s="24">
        <f t="shared" si="48"/>
        <v>0</v>
      </c>
      <c r="Q157" s="25">
        <f t="shared" si="50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1" t="s">
        <v>136</v>
      </c>
      <c r="B159" s="262"/>
      <c r="C159" s="265" t="s">
        <v>137</v>
      </c>
      <c r="D159" s="259"/>
      <c r="E159" s="16">
        <f t="shared" ref="E159:I160" si="51">E161+E163+E165+E167+E169+E171+E173++E175+E177+E179+E181+E183+E185+E187</f>
        <v>0</v>
      </c>
      <c r="F159" s="17">
        <f t="shared" si="51"/>
        <v>1231</v>
      </c>
      <c r="G159" s="17">
        <f t="shared" si="51"/>
        <v>103010</v>
      </c>
      <c r="H159" s="17">
        <f t="shared" si="51"/>
        <v>0</v>
      </c>
      <c r="I159" s="17">
        <f t="shared" si="51"/>
        <v>0</v>
      </c>
      <c r="J159" s="19">
        <f t="shared" ref="J159:J188" si="52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3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4">P159+M159+J159</f>
        <v>107241</v>
      </c>
    </row>
    <row r="160" spans="1:17" x14ac:dyDescent="0.3">
      <c r="A160" s="270"/>
      <c r="B160" s="271"/>
      <c r="C160" s="272"/>
      <c r="D160" s="268"/>
      <c r="E160" s="31">
        <f t="shared" si="51"/>
        <v>0</v>
      </c>
      <c r="F160" s="32">
        <f t="shared" si="51"/>
        <v>909.81</v>
      </c>
      <c r="G160" s="32">
        <f t="shared" si="51"/>
        <v>57790.670000000006</v>
      </c>
      <c r="H160" s="32">
        <f t="shared" si="51"/>
        <v>0</v>
      </c>
      <c r="I160" s="32">
        <f t="shared" si="51"/>
        <v>0</v>
      </c>
      <c r="J160" s="34">
        <f>SUM(E160:I160)</f>
        <v>58700.480000000003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3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5">SUM(N160:O160)</f>
        <v>0</v>
      </c>
      <c r="Q160" s="35">
        <f>P160+M160+J160</f>
        <v>60874.880000000005</v>
      </c>
    </row>
    <row r="161" spans="1:17" x14ac:dyDescent="0.3">
      <c r="A161" s="248" t="s">
        <v>138</v>
      </c>
      <c r="B161" s="250"/>
      <c r="C161" s="252" t="s">
        <v>258</v>
      </c>
      <c r="D161" s="49" t="s">
        <v>21</v>
      </c>
      <c r="E161" s="26">
        <v>0</v>
      </c>
      <c r="F161" s="27">
        <v>1231</v>
      </c>
      <c r="G161" s="27">
        <v>0</v>
      </c>
      <c r="H161" s="27">
        <v>0</v>
      </c>
      <c r="I161" s="27">
        <v>0</v>
      </c>
      <c r="J161" s="29">
        <f t="shared" si="52"/>
        <v>1231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5"/>
        <v>0</v>
      </c>
      <c r="Q161" s="30">
        <f t="shared" si="54"/>
        <v>1231</v>
      </c>
    </row>
    <row r="162" spans="1:17" x14ac:dyDescent="0.3">
      <c r="A162" s="253"/>
      <c r="B162" s="255"/>
      <c r="C162" s="257"/>
      <c r="D162" s="36"/>
      <c r="E162" s="42"/>
      <c r="F162" s="43">
        <v>909.81</v>
      </c>
      <c r="G162" s="43"/>
      <c r="H162" s="43"/>
      <c r="I162" s="43"/>
      <c r="J162" s="34">
        <f t="shared" si="52"/>
        <v>909.81</v>
      </c>
      <c r="K162" s="42"/>
      <c r="L162" s="43"/>
      <c r="M162" s="34">
        <f t="shared" si="53"/>
        <v>0</v>
      </c>
      <c r="N162" s="55"/>
      <c r="O162" s="43"/>
      <c r="P162" s="34">
        <f t="shared" si="55"/>
        <v>0</v>
      </c>
      <c r="Q162" s="35">
        <f t="shared" si="54"/>
        <v>909.81</v>
      </c>
    </row>
    <row r="163" spans="1:17" x14ac:dyDescent="0.3">
      <c r="A163" s="253" t="s">
        <v>138</v>
      </c>
      <c r="B163" s="255"/>
      <c r="C163" s="257" t="s">
        <v>259</v>
      </c>
      <c r="D163" s="36" t="s">
        <v>23</v>
      </c>
      <c r="E163" s="37">
        <v>0</v>
      </c>
      <c r="F163" s="38">
        <v>0</v>
      </c>
      <c r="G163" s="38">
        <v>44100</v>
      </c>
      <c r="H163" s="38">
        <v>0</v>
      </c>
      <c r="I163" s="38">
        <v>0</v>
      </c>
      <c r="J163" s="29">
        <f t="shared" si="52"/>
        <v>44100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5"/>
        <v>0</v>
      </c>
      <c r="Q163" s="41">
        <f t="shared" si="54"/>
        <v>44100</v>
      </c>
    </row>
    <row r="164" spans="1:17" x14ac:dyDescent="0.3">
      <c r="A164" s="253"/>
      <c r="B164" s="255"/>
      <c r="C164" s="257"/>
      <c r="D164" s="36"/>
      <c r="E164" s="42"/>
      <c r="F164" s="43"/>
      <c r="G164" s="43">
        <v>24438.59</v>
      </c>
      <c r="H164" s="43"/>
      <c r="I164" s="43"/>
      <c r="J164" s="34">
        <f t="shared" si="52"/>
        <v>24438.59</v>
      </c>
      <c r="K164" s="55"/>
      <c r="L164" s="43"/>
      <c r="M164" s="34">
        <f t="shared" si="53"/>
        <v>0</v>
      </c>
      <c r="N164" s="55"/>
      <c r="O164" s="43"/>
      <c r="P164" s="34">
        <f t="shared" si="55"/>
        <v>0</v>
      </c>
      <c r="Q164" s="35">
        <f t="shared" si="54"/>
        <v>24438.59</v>
      </c>
    </row>
    <row r="165" spans="1:17" x14ac:dyDescent="0.3">
      <c r="A165" s="253" t="s">
        <v>138</v>
      </c>
      <c r="B165" s="255"/>
      <c r="C165" s="257" t="s">
        <v>260</v>
      </c>
      <c r="D165" s="268"/>
      <c r="E165" s="37">
        <v>0</v>
      </c>
      <c r="F165" s="38">
        <v>0</v>
      </c>
      <c r="G165" s="38">
        <v>6500</v>
      </c>
      <c r="H165" s="38">
        <v>0</v>
      </c>
      <c r="I165" s="38">
        <v>0</v>
      </c>
      <c r="J165" s="29">
        <f t="shared" si="52"/>
        <v>6500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5"/>
        <v>0</v>
      </c>
      <c r="Q165" s="41">
        <f t="shared" si="54"/>
        <v>6500</v>
      </c>
    </row>
    <row r="166" spans="1:17" x14ac:dyDescent="0.3">
      <c r="A166" s="253"/>
      <c r="B166" s="255"/>
      <c r="C166" s="257"/>
      <c r="D166" s="268"/>
      <c r="E166" s="42"/>
      <c r="F166" s="43"/>
      <c r="G166" s="43">
        <v>4322.43</v>
      </c>
      <c r="H166" s="43"/>
      <c r="I166" s="43"/>
      <c r="J166" s="34">
        <f t="shared" si="52"/>
        <v>4322.43</v>
      </c>
      <c r="K166" s="55"/>
      <c r="L166" s="43"/>
      <c r="M166" s="34">
        <f t="shared" si="53"/>
        <v>0</v>
      </c>
      <c r="N166" s="55"/>
      <c r="O166" s="43"/>
      <c r="P166" s="34">
        <f t="shared" si="55"/>
        <v>0</v>
      </c>
      <c r="Q166" s="35">
        <f t="shared" si="54"/>
        <v>4322.43</v>
      </c>
    </row>
    <row r="167" spans="1:17" x14ac:dyDescent="0.3">
      <c r="A167" s="253" t="s">
        <v>138</v>
      </c>
      <c r="B167" s="255"/>
      <c r="C167" s="257" t="s">
        <v>264</v>
      </c>
      <c r="D167" s="268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2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4"/>
        <v>3000</v>
      </c>
    </row>
    <row r="168" spans="1:17" x14ac:dyDescent="0.3">
      <c r="A168" s="253"/>
      <c r="B168" s="255"/>
      <c r="C168" s="257"/>
      <c r="D168" s="268"/>
      <c r="E168" s="42"/>
      <c r="F168" s="43"/>
      <c r="G168" s="43">
        <v>712.59</v>
      </c>
      <c r="H168" s="43"/>
      <c r="I168" s="43"/>
      <c r="J168" s="34">
        <f t="shared" si="52"/>
        <v>712.59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4"/>
        <v>712.59</v>
      </c>
    </row>
    <row r="169" spans="1:17" x14ac:dyDescent="0.3">
      <c r="A169" s="253" t="s">
        <v>138</v>
      </c>
      <c r="B169" s="255"/>
      <c r="C169" s="257" t="s">
        <v>302</v>
      </c>
      <c r="D169" s="268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2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4"/>
        <v>2500</v>
      </c>
    </row>
    <row r="170" spans="1:17" x14ac:dyDescent="0.3">
      <c r="A170" s="253"/>
      <c r="B170" s="255"/>
      <c r="C170" s="257"/>
      <c r="D170" s="268"/>
      <c r="E170" s="42"/>
      <c r="F170" s="43"/>
      <c r="G170" s="43">
        <v>250</v>
      </c>
      <c r="H170" s="43"/>
      <c r="I170" s="43"/>
      <c r="J170" s="34">
        <f t="shared" si="52"/>
        <v>250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4"/>
        <v>250</v>
      </c>
    </row>
    <row r="171" spans="1:17" x14ac:dyDescent="0.3">
      <c r="A171" s="253" t="s">
        <v>138</v>
      </c>
      <c r="B171" s="255"/>
      <c r="C171" s="257" t="s">
        <v>303</v>
      </c>
      <c r="D171" s="268"/>
      <c r="E171" s="37">
        <v>0</v>
      </c>
      <c r="F171" s="38">
        <v>0</v>
      </c>
      <c r="G171" s="38">
        <v>35020</v>
      </c>
      <c r="H171" s="38">
        <v>0</v>
      </c>
      <c r="I171" s="38">
        <v>0</v>
      </c>
      <c r="J171" s="29">
        <f t="shared" si="52"/>
        <v>35020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5"/>
        <v>0</v>
      </c>
      <c r="Q171" s="41">
        <f t="shared" si="54"/>
        <v>38020</v>
      </c>
    </row>
    <row r="172" spans="1:17" x14ac:dyDescent="0.3">
      <c r="A172" s="253"/>
      <c r="B172" s="255"/>
      <c r="C172" s="257"/>
      <c r="D172" s="268"/>
      <c r="E172" s="42"/>
      <c r="F172" s="43"/>
      <c r="G172" s="43">
        <v>23323.46</v>
      </c>
      <c r="H172" s="43"/>
      <c r="I172" s="43"/>
      <c r="J172" s="34">
        <f t="shared" si="52"/>
        <v>23323.46</v>
      </c>
      <c r="K172" s="55">
        <v>2174.4</v>
      </c>
      <c r="L172" s="43"/>
      <c r="M172" s="34">
        <f t="shared" si="53"/>
        <v>2174.4</v>
      </c>
      <c r="N172" s="55"/>
      <c r="O172" s="43"/>
      <c r="P172" s="34">
        <f t="shared" si="55"/>
        <v>0</v>
      </c>
      <c r="Q172" s="35">
        <f t="shared" si="54"/>
        <v>25497.86</v>
      </c>
    </row>
    <row r="173" spans="1:17" x14ac:dyDescent="0.3">
      <c r="A173" s="253" t="s">
        <v>138</v>
      </c>
      <c r="B173" s="255"/>
      <c r="C173" s="257" t="s">
        <v>262</v>
      </c>
      <c r="D173" s="268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2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5"/>
        <v>0</v>
      </c>
      <c r="Q173" s="41">
        <f t="shared" si="54"/>
        <v>3240</v>
      </c>
    </row>
    <row r="174" spans="1:17" x14ac:dyDescent="0.3">
      <c r="A174" s="253"/>
      <c r="B174" s="255"/>
      <c r="C174" s="257"/>
      <c r="D174" s="268"/>
      <c r="E174" s="42"/>
      <c r="F174" s="43"/>
      <c r="G174" s="43">
        <v>2464.58</v>
      </c>
      <c r="H174" s="43"/>
      <c r="I174" s="43"/>
      <c r="J174" s="34">
        <f t="shared" si="52"/>
        <v>2464.58</v>
      </c>
      <c r="K174" s="55"/>
      <c r="L174" s="43"/>
      <c r="M174" s="34">
        <f t="shared" si="53"/>
        <v>0</v>
      </c>
      <c r="N174" s="55"/>
      <c r="O174" s="43"/>
      <c r="P174" s="34">
        <f t="shared" si="55"/>
        <v>0</v>
      </c>
      <c r="Q174" s="35">
        <f t="shared" si="54"/>
        <v>2464.58</v>
      </c>
    </row>
    <row r="175" spans="1:17" x14ac:dyDescent="0.3">
      <c r="A175" s="253" t="s">
        <v>138</v>
      </c>
      <c r="B175" s="255"/>
      <c r="C175" s="257" t="s">
        <v>216</v>
      </c>
      <c r="D175" s="268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6">SUM(N175:O175)</f>
        <v>0</v>
      </c>
      <c r="Q175" s="41">
        <f t="shared" si="54"/>
        <v>150</v>
      </c>
    </row>
    <row r="176" spans="1:17" x14ac:dyDescent="0.3">
      <c r="A176" s="253"/>
      <c r="B176" s="255"/>
      <c r="C176" s="257"/>
      <c r="D176" s="268"/>
      <c r="E176" s="42"/>
      <c r="F176" s="43"/>
      <c r="G176" s="43">
        <v>133.16</v>
      </c>
      <c r="H176" s="43"/>
      <c r="I176" s="43"/>
      <c r="J176" s="34">
        <f t="shared" si="52"/>
        <v>133.16</v>
      </c>
      <c r="K176" s="55"/>
      <c r="L176" s="43"/>
      <c r="M176" s="34">
        <f t="shared" si="53"/>
        <v>0</v>
      </c>
      <c r="N176" s="55"/>
      <c r="O176" s="43"/>
      <c r="P176" s="34">
        <f t="shared" si="56"/>
        <v>0</v>
      </c>
      <c r="Q176" s="35">
        <f t="shared" si="54"/>
        <v>133.16</v>
      </c>
    </row>
    <row r="177" spans="1:17" x14ac:dyDescent="0.3">
      <c r="A177" s="253" t="s">
        <v>261</v>
      </c>
      <c r="B177" s="255"/>
      <c r="C177" s="257" t="s">
        <v>139</v>
      </c>
      <c r="D177" s="268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7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6"/>
        <v>0</v>
      </c>
      <c r="Q177" s="41">
        <f t="shared" si="54"/>
        <v>1200</v>
      </c>
    </row>
    <row r="178" spans="1:17" x14ac:dyDescent="0.3">
      <c r="A178" s="253"/>
      <c r="B178" s="255"/>
      <c r="C178" s="257"/>
      <c r="D178" s="268"/>
      <c r="E178" s="42"/>
      <c r="F178" s="43"/>
      <c r="G178" s="43">
        <v>800</v>
      </c>
      <c r="H178" s="43"/>
      <c r="I178" s="43"/>
      <c r="J178" s="34">
        <f t="shared" si="52"/>
        <v>800</v>
      </c>
      <c r="K178" s="55"/>
      <c r="L178" s="43"/>
      <c r="M178" s="34">
        <f t="shared" si="53"/>
        <v>0</v>
      </c>
      <c r="N178" s="55"/>
      <c r="O178" s="43"/>
      <c r="P178" s="34">
        <f t="shared" si="56"/>
        <v>0</v>
      </c>
      <c r="Q178" s="35">
        <f t="shared" si="54"/>
        <v>800</v>
      </c>
    </row>
    <row r="179" spans="1:17" x14ac:dyDescent="0.3">
      <c r="A179" s="253" t="s">
        <v>138</v>
      </c>
      <c r="B179" s="255"/>
      <c r="C179" s="257" t="s">
        <v>263</v>
      </c>
      <c r="D179" s="268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7"/>
        <v>1500</v>
      </c>
      <c r="K179" s="44">
        <v>0</v>
      </c>
      <c r="L179" s="38">
        <v>0</v>
      </c>
      <c r="M179" s="40">
        <f t="shared" si="53"/>
        <v>0</v>
      </c>
      <c r="N179" s="44">
        <v>0</v>
      </c>
      <c r="O179" s="38">
        <v>0</v>
      </c>
      <c r="P179" s="40">
        <f t="shared" si="56"/>
        <v>0</v>
      </c>
      <c r="Q179" s="41">
        <f t="shared" si="54"/>
        <v>1500</v>
      </c>
    </row>
    <row r="180" spans="1:17" x14ac:dyDescent="0.3">
      <c r="A180" s="253"/>
      <c r="B180" s="255"/>
      <c r="C180" s="257"/>
      <c r="D180" s="268"/>
      <c r="E180" s="42"/>
      <c r="F180" s="43"/>
      <c r="G180" s="43">
        <v>1000</v>
      </c>
      <c r="H180" s="43"/>
      <c r="I180" s="43"/>
      <c r="J180" s="34">
        <f t="shared" si="52"/>
        <v>1000</v>
      </c>
      <c r="K180" s="55"/>
      <c r="L180" s="43"/>
      <c r="M180" s="34">
        <f t="shared" si="53"/>
        <v>0</v>
      </c>
      <c r="N180" s="55"/>
      <c r="O180" s="43"/>
      <c r="P180" s="34">
        <f t="shared" si="56"/>
        <v>0</v>
      </c>
      <c r="Q180" s="35">
        <f t="shared" si="54"/>
        <v>1000</v>
      </c>
    </row>
    <row r="181" spans="1:17" x14ac:dyDescent="0.3">
      <c r="A181" s="253" t="s">
        <v>261</v>
      </c>
      <c r="B181" s="255"/>
      <c r="C181" s="257" t="s">
        <v>229</v>
      </c>
      <c r="D181" s="268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7"/>
        <v>600</v>
      </c>
      <c r="K181" s="44">
        <v>0</v>
      </c>
      <c r="L181" s="38">
        <v>0</v>
      </c>
      <c r="M181" s="40">
        <f t="shared" si="53"/>
        <v>0</v>
      </c>
      <c r="N181" s="44">
        <v>0</v>
      </c>
      <c r="O181" s="38">
        <v>0</v>
      </c>
      <c r="P181" s="40">
        <f t="shared" si="56"/>
        <v>0</v>
      </c>
      <c r="Q181" s="41">
        <f t="shared" si="54"/>
        <v>600</v>
      </c>
    </row>
    <row r="182" spans="1:17" x14ac:dyDescent="0.3">
      <c r="A182" s="253"/>
      <c r="B182" s="255"/>
      <c r="C182" s="257"/>
      <c r="D182" s="268"/>
      <c r="E182" s="42"/>
      <c r="F182" s="43"/>
      <c r="G182" s="43">
        <v>2.4</v>
      </c>
      <c r="H182" s="43"/>
      <c r="I182" s="43"/>
      <c r="J182" s="34">
        <f t="shared" si="52"/>
        <v>2.4</v>
      </c>
      <c r="K182" s="55"/>
      <c r="L182" s="43"/>
      <c r="M182" s="34">
        <f t="shared" si="53"/>
        <v>0</v>
      </c>
      <c r="N182" s="55"/>
      <c r="O182" s="43"/>
      <c r="P182" s="34">
        <f t="shared" si="56"/>
        <v>0</v>
      </c>
      <c r="Q182" s="35">
        <f t="shared" si="54"/>
        <v>2.4</v>
      </c>
    </row>
    <row r="183" spans="1:17" x14ac:dyDescent="0.3">
      <c r="A183" s="253" t="s">
        <v>292</v>
      </c>
      <c r="B183" s="255"/>
      <c r="C183" s="257" t="s">
        <v>293</v>
      </c>
      <c r="D183" s="268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7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6"/>
        <v>0</v>
      </c>
      <c r="Q183" s="41">
        <f t="shared" si="54"/>
        <v>5200</v>
      </c>
    </row>
    <row r="184" spans="1:17" x14ac:dyDescent="0.3">
      <c r="A184" s="253"/>
      <c r="B184" s="255"/>
      <c r="C184" s="257"/>
      <c r="D184" s="268"/>
      <c r="E184" s="42"/>
      <c r="F184" s="43"/>
      <c r="G184" s="43">
        <v>276.87</v>
      </c>
      <c r="H184" s="43"/>
      <c r="I184" s="43"/>
      <c r="J184" s="34">
        <f t="shared" si="52"/>
        <v>276.87</v>
      </c>
      <c r="K184" s="55"/>
      <c r="L184" s="43"/>
      <c r="M184" s="34">
        <f t="shared" si="53"/>
        <v>0</v>
      </c>
      <c r="N184" s="55"/>
      <c r="O184" s="43"/>
      <c r="P184" s="34">
        <f t="shared" si="56"/>
        <v>0</v>
      </c>
      <c r="Q184" s="35">
        <f t="shared" si="54"/>
        <v>276.87</v>
      </c>
    </row>
    <row r="185" spans="1:17" hidden="1" x14ac:dyDescent="0.3">
      <c r="A185" s="253"/>
      <c r="B185" s="255"/>
      <c r="C185" s="257"/>
      <c r="D185" s="268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7"/>
        <v>0</v>
      </c>
      <c r="K185" s="44">
        <v>0</v>
      </c>
      <c r="L185" s="38">
        <v>0</v>
      </c>
      <c r="M185" s="40">
        <f t="shared" si="53"/>
        <v>0</v>
      </c>
      <c r="N185" s="44">
        <v>0</v>
      </c>
      <c r="O185" s="38">
        <v>0</v>
      </c>
      <c r="P185" s="40">
        <f t="shared" si="56"/>
        <v>0</v>
      </c>
      <c r="Q185" s="41">
        <f t="shared" si="54"/>
        <v>0</v>
      </c>
    </row>
    <row r="186" spans="1:17" hidden="1" x14ac:dyDescent="0.3">
      <c r="A186" s="253"/>
      <c r="B186" s="255"/>
      <c r="C186" s="257"/>
      <c r="D186" s="268"/>
      <c r="E186" s="42"/>
      <c r="F186" s="43"/>
      <c r="G186" s="43"/>
      <c r="H186" s="43"/>
      <c r="I186" s="43"/>
      <c r="J186" s="34">
        <f t="shared" si="52"/>
        <v>0</v>
      </c>
      <c r="K186" s="55"/>
      <c r="L186" s="43"/>
      <c r="M186" s="34">
        <f t="shared" si="53"/>
        <v>0</v>
      </c>
      <c r="N186" s="55"/>
      <c r="O186" s="43"/>
      <c r="P186" s="34">
        <f t="shared" si="56"/>
        <v>0</v>
      </c>
      <c r="Q186" s="35">
        <f t="shared" si="54"/>
        <v>0</v>
      </c>
    </row>
    <row r="187" spans="1:17" x14ac:dyDescent="0.3">
      <c r="A187" s="253" t="s">
        <v>314</v>
      </c>
      <c r="B187" s="255"/>
      <c r="C187" s="257" t="s">
        <v>315</v>
      </c>
      <c r="D187" s="268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7"/>
        <v>0</v>
      </c>
      <c r="K187" s="44">
        <v>0</v>
      </c>
      <c r="L187" s="38">
        <v>0</v>
      </c>
      <c r="M187" s="40">
        <f t="shared" si="53"/>
        <v>0</v>
      </c>
      <c r="N187" s="44">
        <v>0</v>
      </c>
      <c r="O187" s="38">
        <v>0</v>
      </c>
      <c r="P187" s="40">
        <f t="shared" si="56"/>
        <v>0</v>
      </c>
      <c r="Q187" s="41">
        <f t="shared" si="54"/>
        <v>0</v>
      </c>
    </row>
    <row r="188" spans="1:17" ht="14.4" thickBot="1" x14ac:dyDescent="0.35">
      <c r="A188" s="254"/>
      <c r="B188" s="256"/>
      <c r="C188" s="258"/>
      <c r="D188" s="260"/>
      <c r="E188" s="51"/>
      <c r="F188" s="45"/>
      <c r="G188" s="45">
        <v>66.59</v>
      </c>
      <c r="H188" s="45"/>
      <c r="I188" s="45"/>
      <c r="J188" s="24">
        <f t="shared" si="52"/>
        <v>66.59</v>
      </c>
      <c r="K188" s="56"/>
      <c r="L188" s="45"/>
      <c r="M188" s="24">
        <f t="shared" si="53"/>
        <v>0</v>
      </c>
      <c r="N188" s="56"/>
      <c r="O188" s="45"/>
      <c r="P188" s="24">
        <f t="shared" si="56"/>
        <v>0</v>
      </c>
      <c r="Q188" s="25">
        <f t="shared" si="54"/>
        <v>66.59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1" t="s">
        <v>140</v>
      </c>
      <c r="B190" s="262"/>
      <c r="C190" s="265" t="s">
        <v>141</v>
      </c>
      <c r="D190" s="259"/>
      <c r="E190" s="16">
        <f t="shared" ref="E190:I191" si="58">E192+E194+E196+E198++E212+E214+E216+E226+E228</f>
        <v>87216</v>
      </c>
      <c r="F190" s="17">
        <f t="shared" si="58"/>
        <v>30619</v>
      </c>
      <c r="G190" s="17">
        <f t="shared" si="58"/>
        <v>273176</v>
      </c>
      <c r="H190" s="17">
        <f t="shared" si="58"/>
        <v>7571</v>
      </c>
      <c r="I190" s="17">
        <f t="shared" si="58"/>
        <v>0</v>
      </c>
      <c r="J190" s="19">
        <f>SUM(E190:I190)</f>
        <v>398582</v>
      </c>
      <c r="K190" s="52">
        <f>K192+K194+K196+K198++K212+K214+K216+K226+K228</f>
        <v>423424</v>
      </c>
      <c r="L190" s="17">
        <f>L192+L194+L196+L198++L212+L214+L216+L226+L228</f>
        <v>0</v>
      </c>
      <c r="M190" s="19">
        <f t="shared" ref="M190:M217" si="59">SUM(K190:L190)</f>
        <v>423424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942586</v>
      </c>
    </row>
    <row r="191" spans="1:17" ht="14.4" thickBot="1" x14ac:dyDescent="0.35">
      <c r="A191" s="263"/>
      <c r="B191" s="264"/>
      <c r="C191" s="266"/>
      <c r="D191" s="260"/>
      <c r="E191" s="21">
        <f t="shared" si="58"/>
        <v>45433.43</v>
      </c>
      <c r="F191" s="22">
        <f t="shared" si="58"/>
        <v>15718.27</v>
      </c>
      <c r="G191" s="22">
        <f t="shared" si="58"/>
        <v>193769.82</v>
      </c>
      <c r="H191" s="22">
        <f t="shared" si="58"/>
        <v>1328.8500000000001</v>
      </c>
      <c r="I191" s="22">
        <f t="shared" si="58"/>
        <v>0</v>
      </c>
      <c r="J191" s="24">
        <f t="shared" ref="J191:J229" si="60">SUM(E191:I191)</f>
        <v>256250.37000000002</v>
      </c>
      <c r="K191" s="53">
        <f>K193+K195+K197+K199++K213+K215+K217+K227+K229</f>
        <v>232654.99</v>
      </c>
      <c r="L191" s="22">
        <f>L193+L195+L197+L199++L213+L215+L217+L227+L229</f>
        <v>0</v>
      </c>
      <c r="M191" s="24">
        <f t="shared" si="59"/>
        <v>232654.99</v>
      </c>
      <c r="N191" s="53">
        <f>N193+N195+N197+N199++N213+N215+N217+N227+N229</f>
        <v>0</v>
      </c>
      <c r="O191" s="22">
        <f>O193+O195+O197+O199++O213+O215+O217+O227+O229</f>
        <v>66223.92</v>
      </c>
      <c r="P191" s="24">
        <f t="shared" ref="P191:P229" si="61">SUM(N191:O191)</f>
        <v>66223.92</v>
      </c>
      <c r="Q191" s="25">
        <f t="shared" ref="Q191:Q229" si="62">P191+M191+J191</f>
        <v>555129.28</v>
      </c>
    </row>
    <row r="192" spans="1:17" x14ac:dyDescent="0.3">
      <c r="A192" s="269" t="s">
        <v>142</v>
      </c>
      <c r="B192" s="250"/>
      <c r="C192" s="252" t="s">
        <v>265</v>
      </c>
      <c r="D192" s="49" t="s">
        <v>26</v>
      </c>
      <c r="E192" s="26">
        <v>38000</v>
      </c>
      <c r="F192" s="27">
        <v>13980</v>
      </c>
      <c r="G192" s="27">
        <v>16750</v>
      </c>
      <c r="H192" s="27">
        <v>250</v>
      </c>
      <c r="I192" s="27">
        <v>0</v>
      </c>
      <c r="J192" s="29">
        <f t="shared" si="60"/>
        <v>68980</v>
      </c>
      <c r="K192" s="54">
        <v>0</v>
      </c>
      <c r="L192" s="27">
        <v>0</v>
      </c>
      <c r="M192" s="29">
        <f t="shared" si="59"/>
        <v>0</v>
      </c>
      <c r="N192" s="54">
        <v>0</v>
      </c>
      <c r="O192" s="27">
        <v>0</v>
      </c>
      <c r="P192" s="29">
        <f t="shared" si="61"/>
        <v>0</v>
      </c>
      <c r="Q192" s="30">
        <f t="shared" si="62"/>
        <v>68980</v>
      </c>
    </row>
    <row r="193" spans="1:17" x14ac:dyDescent="0.3">
      <c r="A193" s="248"/>
      <c r="B193" s="255"/>
      <c r="C193" s="257"/>
      <c r="D193" s="36"/>
      <c r="E193" s="42">
        <v>14925.4</v>
      </c>
      <c r="F193" s="43">
        <v>4980.79</v>
      </c>
      <c r="G193" s="43">
        <v>6407.91</v>
      </c>
      <c r="H193" s="43">
        <v>0</v>
      </c>
      <c r="I193" s="43"/>
      <c r="J193" s="34">
        <f t="shared" si="60"/>
        <v>26314.1</v>
      </c>
      <c r="K193" s="55"/>
      <c r="L193" s="43"/>
      <c r="M193" s="34">
        <f t="shared" si="59"/>
        <v>0</v>
      </c>
      <c r="N193" s="55"/>
      <c r="O193" s="43"/>
      <c r="P193" s="34">
        <f t="shared" si="61"/>
        <v>0</v>
      </c>
      <c r="Q193" s="35">
        <f t="shared" si="62"/>
        <v>26314.1</v>
      </c>
    </row>
    <row r="194" spans="1:17" x14ac:dyDescent="0.3">
      <c r="A194" s="253" t="s">
        <v>143</v>
      </c>
      <c r="B194" s="255"/>
      <c r="C194" s="257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60"/>
        <v>2150</v>
      </c>
      <c r="K194" s="44">
        <v>0</v>
      </c>
      <c r="L194" s="38">
        <v>0</v>
      </c>
      <c r="M194" s="40">
        <f t="shared" si="59"/>
        <v>0</v>
      </c>
      <c r="N194" s="44">
        <v>0</v>
      </c>
      <c r="O194" s="38">
        <v>0</v>
      </c>
      <c r="P194" s="40">
        <f t="shared" si="61"/>
        <v>0</v>
      </c>
      <c r="Q194" s="41">
        <f t="shared" si="62"/>
        <v>2150</v>
      </c>
    </row>
    <row r="195" spans="1:17" x14ac:dyDescent="0.3">
      <c r="A195" s="253"/>
      <c r="B195" s="255"/>
      <c r="C195" s="257"/>
      <c r="D195" s="36"/>
      <c r="E195" s="42"/>
      <c r="F195" s="43"/>
      <c r="G195" s="43">
        <v>901.32</v>
      </c>
      <c r="H195" s="43"/>
      <c r="I195" s="43"/>
      <c r="J195" s="34">
        <f t="shared" si="60"/>
        <v>901.32</v>
      </c>
      <c r="K195" s="55"/>
      <c r="L195" s="43"/>
      <c r="M195" s="34">
        <f t="shared" si="59"/>
        <v>0</v>
      </c>
      <c r="N195" s="55"/>
      <c r="O195" s="43"/>
      <c r="P195" s="34">
        <f t="shared" si="61"/>
        <v>0</v>
      </c>
      <c r="Q195" s="35">
        <f t="shared" si="62"/>
        <v>901.32</v>
      </c>
    </row>
    <row r="196" spans="1:17" x14ac:dyDescent="0.3">
      <c r="A196" s="253" t="s">
        <v>146</v>
      </c>
      <c r="B196" s="255"/>
      <c r="C196" s="257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60"/>
        <v>15500</v>
      </c>
      <c r="K196" s="44">
        <v>2000</v>
      </c>
      <c r="L196" s="38">
        <v>0</v>
      </c>
      <c r="M196" s="40">
        <f t="shared" si="59"/>
        <v>2000</v>
      </c>
      <c r="N196" s="44">
        <v>0</v>
      </c>
      <c r="O196" s="38">
        <v>0</v>
      </c>
      <c r="P196" s="40">
        <f t="shared" si="61"/>
        <v>0</v>
      </c>
      <c r="Q196" s="41">
        <f t="shared" si="62"/>
        <v>17500</v>
      </c>
    </row>
    <row r="197" spans="1:17" x14ac:dyDescent="0.3">
      <c r="A197" s="253"/>
      <c r="B197" s="255"/>
      <c r="C197" s="257"/>
      <c r="D197" s="36"/>
      <c r="E197" s="42"/>
      <c r="F197" s="43"/>
      <c r="G197" s="43">
        <v>9290.69</v>
      </c>
      <c r="H197" s="43"/>
      <c r="I197" s="43"/>
      <c r="J197" s="34">
        <f t="shared" si="60"/>
        <v>9290.69</v>
      </c>
      <c r="K197" s="55">
        <v>0</v>
      </c>
      <c r="L197" s="43"/>
      <c r="M197" s="34">
        <f t="shared" si="59"/>
        <v>0</v>
      </c>
      <c r="N197" s="55"/>
      <c r="O197" s="43"/>
      <c r="P197" s="34">
        <f t="shared" si="61"/>
        <v>0</v>
      </c>
      <c r="Q197" s="35">
        <f t="shared" si="62"/>
        <v>9290.69</v>
      </c>
    </row>
    <row r="198" spans="1:17" x14ac:dyDescent="0.3">
      <c r="A198" s="253" t="s">
        <v>148</v>
      </c>
      <c r="B198" s="255"/>
      <c r="C198" s="257" t="s">
        <v>149</v>
      </c>
      <c r="D198" s="36" t="s">
        <v>115</v>
      </c>
      <c r="E198" s="37">
        <f t="shared" ref="E198:I199" si="63">E200+E202+E204+E206+E208+E210</f>
        <v>0</v>
      </c>
      <c r="F198" s="38">
        <f t="shared" si="63"/>
        <v>0</v>
      </c>
      <c r="G198" s="38">
        <f>G200+G202+G204+G206+G208+G210</f>
        <v>9760</v>
      </c>
      <c r="H198" s="38">
        <f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9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17" x14ac:dyDescent="0.3">
      <c r="A199" s="253"/>
      <c r="B199" s="255"/>
      <c r="C199" s="257"/>
      <c r="D199" s="36"/>
      <c r="E199" s="42">
        <f t="shared" si="63"/>
        <v>0</v>
      </c>
      <c r="F199" s="57">
        <f t="shared" si="63"/>
        <v>0</v>
      </c>
      <c r="G199" s="57">
        <f t="shared" si="63"/>
        <v>4927.4599999999991</v>
      </c>
      <c r="H199" s="57">
        <f t="shared" si="63"/>
        <v>1031.8900000000001</v>
      </c>
      <c r="I199" s="57">
        <f t="shared" si="63"/>
        <v>0</v>
      </c>
      <c r="J199" s="34">
        <f t="shared" si="60"/>
        <v>5959.3499999999995</v>
      </c>
      <c r="K199" s="57">
        <f>K201+K203+K205+K207+K209+K211</f>
        <v>0</v>
      </c>
      <c r="L199" s="32">
        <f>L201+L203+L205+L207+L209+L211</f>
        <v>0</v>
      </c>
      <c r="M199" s="34">
        <f t="shared" si="59"/>
        <v>0</v>
      </c>
      <c r="N199" s="57">
        <f>N201+N203+N205+N207+N209+N211</f>
        <v>0</v>
      </c>
      <c r="O199" s="32">
        <f>O201+O203+O205+O207+O209+O211</f>
        <v>66223.92</v>
      </c>
      <c r="P199" s="34">
        <f t="shared" si="61"/>
        <v>66223.92</v>
      </c>
      <c r="Q199" s="35">
        <f t="shared" si="62"/>
        <v>72183.27</v>
      </c>
    </row>
    <row r="200" spans="1:17" x14ac:dyDescent="0.3">
      <c r="A200" s="253"/>
      <c r="B200" s="255" t="s">
        <v>266</v>
      </c>
      <c r="C200" s="257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60"/>
        <v>1500</v>
      </c>
      <c r="K200" s="44">
        <v>0</v>
      </c>
      <c r="L200" s="38">
        <v>0</v>
      </c>
      <c r="M200" s="40">
        <f t="shared" si="59"/>
        <v>0</v>
      </c>
      <c r="N200" s="44">
        <v>0</v>
      </c>
      <c r="O200" s="38">
        <v>10000</v>
      </c>
      <c r="P200" s="40">
        <f t="shared" si="61"/>
        <v>10000</v>
      </c>
      <c r="Q200" s="41">
        <f t="shared" si="62"/>
        <v>11500</v>
      </c>
    </row>
    <row r="201" spans="1:17" x14ac:dyDescent="0.3">
      <c r="A201" s="253"/>
      <c r="B201" s="255"/>
      <c r="C201" s="257"/>
      <c r="D201" s="36"/>
      <c r="E201" s="42"/>
      <c r="F201" s="43"/>
      <c r="G201" s="43">
        <v>782.62</v>
      </c>
      <c r="H201" s="43"/>
      <c r="I201" s="43"/>
      <c r="J201" s="34">
        <f t="shared" si="60"/>
        <v>782.62</v>
      </c>
      <c r="K201" s="55"/>
      <c r="L201" s="43"/>
      <c r="M201" s="34">
        <f t="shared" si="59"/>
        <v>0</v>
      </c>
      <c r="N201" s="55"/>
      <c r="O201" s="43">
        <v>0</v>
      </c>
      <c r="P201" s="34">
        <f t="shared" si="61"/>
        <v>0</v>
      </c>
      <c r="Q201" s="35">
        <f t="shared" si="62"/>
        <v>782.62</v>
      </c>
    </row>
    <row r="202" spans="1:17" ht="12.75" customHeight="1" x14ac:dyDescent="0.3">
      <c r="A202" s="253"/>
      <c r="B202" s="255" t="s">
        <v>266</v>
      </c>
      <c r="C202" s="257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60"/>
        <v>2300</v>
      </c>
      <c r="K202" s="44">
        <v>0</v>
      </c>
      <c r="L202" s="38">
        <v>0</v>
      </c>
      <c r="M202" s="40">
        <f t="shared" si="59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2"/>
        <v>13544</v>
      </c>
    </row>
    <row r="203" spans="1:17" x14ac:dyDescent="0.3">
      <c r="A203" s="253"/>
      <c r="B203" s="255"/>
      <c r="C203" s="257"/>
      <c r="D203" s="36"/>
      <c r="E203" s="42"/>
      <c r="F203" s="43"/>
      <c r="G203" s="43">
        <v>1328.92</v>
      </c>
      <c r="H203" s="43"/>
      <c r="I203" s="43"/>
      <c r="J203" s="34">
        <f t="shared" si="60"/>
        <v>1328.92</v>
      </c>
      <c r="K203" s="55"/>
      <c r="L203" s="43"/>
      <c r="M203" s="34">
        <f t="shared" si="59"/>
        <v>0</v>
      </c>
      <c r="N203" s="55"/>
      <c r="O203" s="43">
        <v>0</v>
      </c>
      <c r="P203" s="34">
        <f t="shared" si="61"/>
        <v>0</v>
      </c>
      <c r="Q203" s="35">
        <f t="shared" si="62"/>
        <v>1328.92</v>
      </c>
    </row>
    <row r="204" spans="1:17" ht="12.75" customHeight="1" x14ac:dyDescent="0.3">
      <c r="A204" s="253"/>
      <c r="B204" s="255" t="s">
        <v>266</v>
      </c>
      <c r="C204" s="257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60"/>
        <v>1800</v>
      </c>
      <c r="K204" s="44">
        <v>0</v>
      </c>
      <c r="L204" s="38">
        <v>0</v>
      </c>
      <c r="M204" s="40">
        <f t="shared" si="59"/>
        <v>0</v>
      </c>
      <c r="N204" s="44">
        <v>0</v>
      </c>
      <c r="O204" s="38">
        <v>53376</v>
      </c>
      <c r="P204" s="40">
        <f t="shared" si="61"/>
        <v>53376</v>
      </c>
      <c r="Q204" s="41">
        <f t="shared" si="62"/>
        <v>55176</v>
      </c>
    </row>
    <row r="205" spans="1:17" x14ac:dyDescent="0.3">
      <c r="A205" s="253"/>
      <c r="B205" s="255"/>
      <c r="C205" s="257"/>
      <c r="D205" s="36"/>
      <c r="E205" s="42"/>
      <c r="F205" s="43"/>
      <c r="G205" s="43">
        <v>686.45</v>
      </c>
      <c r="H205" s="43"/>
      <c r="I205" s="43"/>
      <c r="J205" s="34">
        <f t="shared" si="60"/>
        <v>686.45</v>
      </c>
      <c r="K205" s="55"/>
      <c r="L205" s="43"/>
      <c r="M205" s="34">
        <f t="shared" si="59"/>
        <v>0</v>
      </c>
      <c r="N205" s="55"/>
      <c r="O205" s="43">
        <v>35583.919999999998</v>
      </c>
      <c r="P205" s="34">
        <f t="shared" si="61"/>
        <v>35583.919999999998</v>
      </c>
      <c r="Q205" s="35">
        <f t="shared" si="62"/>
        <v>36270.369999999995</v>
      </c>
    </row>
    <row r="206" spans="1:17" x14ac:dyDescent="0.3">
      <c r="A206" s="253"/>
      <c r="B206" s="255" t="s">
        <v>266</v>
      </c>
      <c r="C206" s="257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60"/>
        <v>1300</v>
      </c>
      <c r="K206" s="44">
        <v>0</v>
      </c>
      <c r="L206" s="38">
        <v>0</v>
      </c>
      <c r="M206" s="40">
        <f t="shared" si="59"/>
        <v>0</v>
      </c>
      <c r="N206" s="44">
        <v>0</v>
      </c>
      <c r="O206" s="38">
        <v>16080</v>
      </c>
      <c r="P206" s="40">
        <f t="shared" si="61"/>
        <v>16080</v>
      </c>
      <c r="Q206" s="41">
        <f t="shared" si="62"/>
        <v>17380</v>
      </c>
    </row>
    <row r="207" spans="1:17" x14ac:dyDescent="0.3">
      <c r="A207" s="253"/>
      <c r="B207" s="255"/>
      <c r="C207" s="257"/>
      <c r="D207" s="36"/>
      <c r="E207" s="42"/>
      <c r="F207" s="43"/>
      <c r="G207" s="43">
        <v>849.73</v>
      </c>
      <c r="H207" s="43"/>
      <c r="I207" s="43"/>
      <c r="J207" s="34">
        <f t="shared" si="60"/>
        <v>849.73</v>
      </c>
      <c r="K207" s="55"/>
      <c r="L207" s="43"/>
      <c r="M207" s="34">
        <f t="shared" si="59"/>
        <v>0</v>
      </c>
      <c r="N207" s="55"/>
      <c r="O207" s="43">
        <v>10720</v>
      </c>
      <c r="P207" s="34">
        <f t="shared" si="61"/>
        <v>10720</v>
      </c>
      <c r="Q207" s="35">
        <f t="shared" si="62"/>
        <v>11569.73</v>
      </c>
    </row>
    <row r="208" spans="1:17" x14ac:dyDescent="0.3">
      <c r="A208" s="253"/>
      <c r="B208" s="255" t="s">
        <v>266</v>
      </c>
      <c r="C208" s="257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2"/>
        <v>32280</v>
      </c>
    </row>
    <row r="209" spans="1:17" x14ac:dyDescent="0.3">
      <c r="A209" s="253"/>
      <c r="B209" s="255"/>
      <c r="C209" s="257"/>
      <c r="D209" s="36"/>
      <c r="E209" s="42"/>
      <c r="F209" s="43"/>
      <c r="G209" s="43">
        <v>910.01</v>
      </c>
      <c r="H209" s="43"/>
      <c r="I209" s="43"/>
      <c r="J209" s="34">
        <f>SUM(E209:I209)</f>
        <v>910.01</v>
      </c>
      <c r="K209" s="55"/>
      <c r="L209" s="43"/>
      <c r="M209" s="34">
        <f>SUM(K209:L209)</f>
        <v>0</v>
      </c>
      <c r="N209" s="55"/>
      <c r="O209" s="43">
        <v>19920</v>
      </c>
      <c r="P209" s="34">
        <f>SUM(N209:O209)</f>
        <v>19920</v>
      </c>
      <c r="Q209" s="35">
        <f t="shared" si="62"/>
        <v>20830.009999999998</v>
      </c>
    </row>
    <row r="210" spans="1:17" x14ac:dyDescent="0.3">
      <c r="A210" s="253"/>
      <c r="B210" s="255" t="s">
        <v>266</v>
      </c>
      <c r="C210" s="257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60"/>
        <v>7460</v>
      </c>
      <c r="K210" s="44">
        <v>0</v>
      </c>
      <c r="L210" s="38">
        <v>0</v>
      </c>
      <c r="M210" s="40">
        <f t="shared" si="59"/>
        <v>0</v>
      </c>
      <c r="N210" s="44">
        <v>0</v>
      </c>
      <c r="O210" s="38">
        <v>0</v>
      </c>
      <c r="P210" s="40">
        <f t="shared" si="61"/>
        <v>0</v>
      </c>
      <c r="Q210" s="41">
        <f t="shared" si="62"/>
        <v>7460</v>
      </c>
    </row>
    <row r="211" spans="1:17" x14ac:dyDescent="0.3">
      <c r="A211" s="253"/>
      <c r="B211" s="255"/>
      <c r="C211" s="257"/>
      <c r="D211" s="36"/>
      <c r="E211" s="42"/>
      <c r="F211" s="43"/>
      <c r="G211" s="43">
        <v>369.73</v>
      </c>
      <c r="H211" s="43">
        <v>1031.8900000000001</v>
      </c>
      <c r="I211" s="43"/>
      <c r="J211" s="34">
        <f t="shared" si="60"/>
        <v>1401.6200000000001</v>
      </c>
      <c r="K211" s="55"/>
      <c r="L211" s="43"/>
      <c r="M211" s="34">
        <f t="shared" si="59"/>
        <v>0</v>
      </c>
      <c r="N211" s="55"/>
      <c r="O211" s="43"/>
      <c r="P211" s="34">
        <f t="shared" si="61"/>
        <v>0</v>
      </c>
      <c r="Q211" s="35">
        <f t="shared" si="62"/>
        <v>1401.6200000000001</v>
      </c>
    </row>
    <row r="212" spans="1:17" x14ac:dyDescent="0.3">
      <c r="A212" s="253" t="s">
        <v>150</v>
      </c>
      <c r="B212" s="255"/>
      <c r="C212" s="257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60"/>
        <v>115000</v>
      </c>
      <c r="K212" s="44">
        <v>0</v>
      </c>
      <c r="L212" s="38">
        <v>0</v>
      </c>
      <c r="M212" s="40">
        <f t="shared" si="59"/>
        <v>0</v>
      </c>
      <c r="N212" s="44">
        <v>0</v>
      </c>
      <c r="O212" s="38">
        <v>0</v>
      </c>
      <c r="P212" s="40">
        <f t="shared" si="61"/>
        <v>0</v>
      </c>
      <c r="Q212" s="41">
        <f t="shared" si="62"/>
        <v>115000</v>
      </c>
    </row>
    <row r="213" spans="1:17" x14ac:dyDescent="0.3">
      <c r="A213" s="253"/>
      <c r="B213" s="255"/>
      <c r="C213" s="257"/>
      <c r="D213" s="36"/>
      <c r="E213" s="42"/>
      <c r="F213" s="43"/>
      <c r="G213" s="43">
        <v>77770.649999999994</v>
      </c>
      <c r="H213" s="43"/>
      <c r="I213" s="43"/>
      <c r="J213" s="34">
        <f t="shared" si="60"/>
        <v>77770.649999999994</v>
      </c>
      <c r="K213" s="55"/>
      <c r="L213" s="43"/>
      <c r="M213" s="34">
        <f t="shared" si="59"/>
        <v>0</v>
      </c>
      <c r="N213" s="55"/>
      <c r="O213" s="43"/>
      <c r="P213" s="34">
        <f t="shared" si="61"/>
        <v>0</v>
      </c>
      <c r="Q213" s="35">
        <f t="shared" si="62"/>
        <v>77770.649999999994</v>
      </c>
    </row>
    <row r="214" spans="1:17" x14ac:dyDescent="0.3">
      <c r="A214" s="253" t="s">
        <v>152</v>
      </c>
      <c r="B214" s="255"/>
      <c r="C214" s="257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60"/>
        <v>1500</v>
      </c>
      <c r="K214" s="44">
        <v>2500</v>
      </c>
      <c r="L214" s="38">
        <v>0</v>
      </c>
      <c r="M214" s="40">
        <f t="shared" si="59"/>
        <v>2500</v>
      </c>
      <c r="N214" s="44">
        <v>0</v>
      </c>
      <c r="O214" s="38">
        <v>0</v>
      </c>
      <c r="P214" s="40">
        <f t="shared" si="61"/>
        <v>0</v>
      </c>
      <c r="Q214" s="41">
        <f t="shared" si="62"/>
        <v>4000</v>
      </c>
    </row>
    <row r="215" spans="1:17" x14ac:dyDescent="0.3">
      <c r="A215" s="253"/>
      <c r="B215" s="255"/>
      <c r="C215" s="257"/>
      <c r="D215" s="36"/>
      <c r="E215" s="42"/>
      <c r="F215" s="43"/>
      <c r="G215" s="43">
        <v>2841.44</v>
      </c>
      <c r="H215" s="43"/>
      <c r="I215" s="43"/>
      <c r="J215" s="34">
        <f t="shared" si="60"/>
        <v>2841.44</v>
      </c>
      <c r="K215" s="55"/>
      <c r="L215" s="43"/>
      <c r="M215" s="34">
        <f t="shared" si="59"/>
        <v>0</v>
      </c>
      <c r="N215" s="55"/>
      <c r="O215" s="43"/>
      <c r="P215" s="34">
        <f t="shared" si="61"/>
        <v>0</v>
      </c>
      <c r="Q215" s="35">
        <f t="shared" si="62"/>
        <v>2841.44</v>
      </c>
    </row>
    <row r="216" spans="1:17" x14ac:dyDescent="0.3">
      <c r="A216" s="253" t="s">
        <v>154</v>
      </c>
      <c r="B216" s="255"/>
      <c r="C216" s="257" t="s">
        <v>155</v>
      </c>
      <c r="D216" s="268"/>
      <c r="E216" s="37">
        <f t="shared" ref="E216:I217" si="64">E218+E220+E222+E224</f>
        <v>0</v>
      </c>
      <c r="F216" s="38">
        <f t="shared" si="64"/>
        <v>0</v>
      </c>
      <c r="G216" s="38">
        <f>G218+G220+G222+G224</f>
        <v>83500</v>
      </c>
      <c r="H216" s="38">
        <f>H218+H220+H222+H224</f>
        <v>0</v>
      </c>
      <c r="I216" s="38">
        <f>I218+I220+I222+I224</f>
        <v>0</v>
      </c>
      <c r="J216" s="29">
        <f t="shared" si="60"/>
        <v>83500</v>
      </c>
      <c r="K216" s="44">
        <f>K218+K220+K222+K224</f>
        <v>0</v>
      </c>
      <c r="L216" s="38">
        <f>L218+L220+L222+L224</f>
        <v>0</v>
      </c>
      <c r="M216" s="40">
        <f t="shared" si="59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83500</v>
      </c>
    </row>
    <row r="217" spans="1:17" x14ac:dyDescent="0.3">
      <c r="A217" s="253"/>
      <c r="B217" s="255"/>
      <c r="C217" s="257"/>
      <c r="D217" s="268"/>
      <c r="E217" s="31">
        <f t="shared" si="64"/>
        <v>0</v>
      </c>
      <c r="F217" s="32">
        <f t="shared" si="64"/>
        <v>0</v>
      </c>
      <c r="G217" s="32">
        <f t="shared" si="64"/>
        <v>69265.87</v>
      </c>
      <c r="H217" s="32">
        <f t="shared" si="64"/>
        <v>0</v>
      </c>
      <c r="I217" s="32">
        <f t="shared" si="64"/>
        <v>0</v>
      </c>
      <c r="J217" s="34">
        <f t="shared" si="60"/>
        <v>69265.87</v>
      </c>
      <c r="K217" s="57">
        <f>K219+K221+K223+K225</f>
        <v>0</v>
      </c>
      <c r="L217" s="32">
        <f>L219+L221+L223+L225</f>
        <v>0</v>
      </c>
      <c r="M217" s="34">
        <f t="shared" si="59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69265.87</v>
      </c>
    </row>
    <row r="218" spans="1:17" x14ac:dyDescent="0.3">
      <c r="A218" s="253"/>
      <c r="B218" s="255" t="s">
        <v>156</v>
      </c>
      <c r="C218" s="257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5">SUM(K218:L218)</f>
        <v>0</v>
      </c>
      <c r="N218" s="44">
        <v>0</v>
      </c>
      <c r="O218" s="38">
        <v>0</v>
      </c>
      <c r="P218" s="40">
        <f t="shared" si="61"/>
        <v>0</v>
      </c>
      <c r="Q218" s="41">
        <f t="shared" si="62"/>
        <v>55000</v>
      </c>
    </row>
    <row r="219" spans="1:17" x14ac:dyDescent="0.3">
      <c r="A219" s="253"/>
      <c r="B219" s="255"/>
      <c r="C219" s="257"/>
      <c r="D219" s="36"/>
      <c r="E219" s="42"/>
      <c r="F219" s="43"/>
      <c r="G219" s="43">
        <v>48033.7</v>
      </c>
      <c r="H219" s="43"/>
      <c r="I219" s="43"/>
      <c r="J219" s="34">
        <f t="shared" si="60"/>
        <v>48033.7</v>
      </c>
      <c r="K219" s="55"/>
      <c r="L219" s="43"/>
      <c r="M219" s="34">
        <f t="shared" si="65"/>
        <v>0</v>
      </c>
      <c r="N219" s="55"/>
      <c r="O219" s="43"/>
      <c r="P219" s="34">
        <f t="shared" si="61"/>
        <v>0</v>
      </c>
      <c r="Q219" s="35">
        <f t="shared" si="62"/>
        <v>48033.7</v>
      </c>
    </row>
    <row r="220" spans="1:17" x14ac:dyDescent="0.3">
      <c r="A220" s="253"/>
      <c r="B220" s="255" t="s">
        <v>156</v>
      </c>
      <c r="C220" s="257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5"/>
        <v>0</v>
      </c>
      <c r="N220" s="44">
        <v>0</v>
      </c>
      <c r="O220" s="38">
        <v>0</v>
      </c>
      <c r="P220" s="40">
        <f>SUM(N220:O220)</f>
        <v>0</v>
      </c>
      <c r="Q220" s="41">
        <f t="shared" si="62"/>
        <v>2500</v>
      </c>
    </row>
    <row r="221" spans="1:17" x14ac:dyDescent="0.3">
      <c r="A221" s="253"/>
      <c r="B221" s="255"/>
      <c r="C221" s="257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5"/>
        <v>0</v>
      </c>
      <c r="N221" s="55"/>
      <c r="O221" s="43"/>
      <c r="P221" s="34">
        <f>SUM(N221:O221)</f>
        <v>0</v>
      </c>
      <c r="Q221" s="35">
        <f t="shared" si="62"/>
        <v>1188</v>
      </c>
    </row>
    <row r="222" spans="1:17" x14ac:dyDescent="0.3">
      <c r="A222" s="253"/>
      <c r="B222" s="255" t="s">
        <v>156</v>
      </c>
      <c r="C222" s="257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60"/>
        <v>12500</v>
      </c>
      <c r="K222" s="44">
        <v>0</v>
      </c>
      <c r="L222" s="38">
        <v>0</v>
      </c>
      <c r="M222" s="40">
        <f t="shared" si="65"/>
        <v>0</v>
      </c>
      <c r="N222" s="44">
        <v>0</v>
      </c>
      <c r="O222" s="38">
        <v>0</v>
      </c>
      <c r="P222" s="40">
        <f t="shared" si="61"/>
        <v>0</v>
      </c>
      <c r="Q222" s="41">
        <f t="shared" si="62"/>
        <v>12500</v>
      </c>
    </row>
    <row r="223" spans="1:17" x14ac:dyDescent="0.3">
      <c r="A223" s="253"/>
      <c r="B223" s="255"/>
      <c r="C223" s="257"/>
      <c r="D223" s="36"/>
      <c r="E223" s="31"/>
      <c r="F223" s="43"/>
      <c r="G223" s="43">
        <v>11666.71</v>
      </c>
      <c r="H223" s="43"/>
      <c r="I223" s="43"/>
      <c r="J223" s="34">
        <f t="shared" si="60"/>
        <v>11666.71</v>
      </c>
      <c r="K223" s="55"/>
      <c r="L223" s="43"/>
      <c r="M223" s="34">
        <f t="shared" si="65"/>
        <v>0</v>
      </c>
      <c r="N223" s="55"/>
      <c r="O223" s="43"/>
      <c r="P223" s="34">
        <f t="shared" si="61"/>
        <v>0</v>
      </c>
      <c r="Q223" s="35">
        <f t="shared" si="62"/>
        <v>11666.71</v>
      </c>
    </row>
    <row r="224" spans="1:17" x14ac:dyDescent="0.3">
      <c r="A224" s="253"/>
      <c r="B224" s="255" t="s">
        <v>156</v>
      </c>
      <c r="C224" s="257" t="s">
        <v>269</v>
      </c>
      <c r="D224" s="36" t="s">
        <v>30</v>
      </c>
      <c r="E224" s="37">
        <v>0</v>
      </c>
      <c r="F224" s="38">
        <v>0</v>
      </c>
      <c r="G224" s="38">
        <v>13500</v>
      </c>
      <c r="H224" s="38">
        <v>0</v>
      </c>
      <c r="I224" s="38">
        <v>0</v>
      </c>
      <c r="J224" s="29">
        <f t="shared" si="60"/>
        <v>13500</v>
      </c>
      <c r="K224" s="44">
        <v>0</v>
      </c>
      <c r="L224" s="38">
        <v>0</v>
      </c>
      <c r="M224" s="40">
        <f t="shared" si="65"/>
        <v>0</v>
      </c>
      <c r="N224" s="44">
        <v>0</v>
      </c>
      <c r="O224" s="38">
        <v>0</v>
      </c>
      <c r="P224" s="40">
        <f t="shared" si="61"/>
        <v>0</v>
      </c>
      <c r="Q224" s="41">
        <f t="shared" si="62"/>
        <v>13500</v>
      </c>
    </row>
    <row r="225" spans="1:17" x14ac:dyDescent="0.3">
      <c r="A225" s="253"/>
      <c r="B225" s="255"/>
      <c r="C225" s="257"/>
      <c r="D225" s="36"/>
      <c r="E225" s="31"/>
      <c r="F225" s="43"/>
      <c r="G225" s="43">
        <v>8377.4599999999991</v>
      </c>
      <c r="H225" s="43"/>
      <c r="I225" s="43"/>
      <c r="J225" s="34">
        <f t="shared" si="60"/>
        <v>8377.4599999999991</v>
      </c>
      <c r="K225" s="55"/>
      <c r="L225" s="43"/>
      <c r="M225" s="34">
        <f t="shared" si="65"/>
        <v>0</v>
      </c>
      <c r="N225" s="55"/>
      <c r="O225" s="43"/>
      <c r="P225" s="34">
        <f t="shared" si="61"/>
        <v>0</v>
      </c>
      <c r="Q225" s="35">
        <f t="shared" si="62"/>
        <v>8377.4599999999991</v>
      </c>
    </row>
    <row r="226" spans="1:17" x14ac:dyDescent="0.3">
      <c r="A226" s="253" t="s">
        <v>157</v>
      </c>
      <c r="B226" s="255"/>
      <c r="C226" s="257" t="s">
        <v>270</v>
      </c>
      <c r="D226" s="36" t="s">
        <v>67</v>
      </c>
      <c r="E226" s="37">
        <v>49216</v>
      </c>
      <c r="F226" s="38">
        <v>16639</v>
      </c>
      <c r="G226" s="38">
        <v>27016</v>
      </c>
      <c r="H226" s="38">
        <v>321</v>
      </c>
      <c r="I226" s="38">
        <v>0</v>
      </c>
      <c r="J226" s="29">
        <f t="shared" si="60"/>
        <v>93192</v>
      </c>
      <c r="K226" s="44">
        <v>0</v>
      </c>
      <c r="L226" s="38">
        <v>0</v>
      </c>
      <c r="M226" s="40">
        <f t="shared" si="65"/>
        <v>0</v>
      </c>
      <c r="N226" s="44">
        <v>0</v>
      </c>
      <c r="O226" s="38">
        <v>0</v>
      </c>
      <c r="P226" s="40">
        <f t="shared" si="61"/>
        <v>0</v>
      </c>
      <c r="Q226" s="41">
        <f t="shared" si="62"/>
        <v>93192</v>
      </c>
    </row>
    <row r="227" spans="1:17" x14ac:dyDescent="0.3">
      <c r="A227" s="253"/>
      <c r="B227" s="255"/>
      <c r="C227" s="257"/>
      <c r="D227" s="36"/>
      <c r="E227" s="42">
        <v>30508.03</v>
      </c>
      <c r="F227" s="43">
        <v>10737.48</v>
      </c>
      <c r="G227" s="43">
        <v>20466.2</v>
      </c>
      <c r="H227" s="43">
        <v>296.95999999999998</v>
      </c>
      <c r="I227" s="43"/>
      <c r="J227" s="34">
        <f t="shared" si="60"/>
        <v>62008.669999999991</v>
      </c>
      <c r="K227" s="55"/>
      <c r="L227" s="43"/>
      <c r="M227" s="34">
        <f t="shared" si="65"/>
        <v>0</v>
      </c>
      <c r="N227" s="55"/>
      <c r="O227" s="43"/>
      <c r="P227" s="34">
        <f t="shared" si="61"/>
        <v>0</v>
      </c>
      <c r="Q227" s="35">
        <f t="shared" si="62"/>
        <v>62008.669999999991</v>
      </c>
    </row>
    <row r="228" spans="1:17" x14ac:dyDescent="0.3">
      <c r="A228" s="253" t="s">
        <v>158</v>
      </c>
      <c r="B228" s="255"/>
      <c r="C228" s="257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60"/>
        <v>2000</v>
      </c>
      <c r="K228" s="44">
        <v>418924</v>
      </c>
      <c r="L228" s="38">
        <v>0</v>
      </c>
      <c r="M228" s="40">
        <f t="shared" si="65"/>
        <v>418924</v>
      </c>
      <c r="N228" s="44">
        <v>0</v>
      </c>
      <c r="O228" s="38">
        <v>0</v>
      </c>
      <c r="P228" s="40">
        <f t="shared" si="61"/>
        <v>0</v>
      </c>
      <c r="Q228" s="41">
        <f t="shared" si="62"/>
        <v>420924</v>
      </c>
    </row>
    <row r="229" spans="1:17" ht="14.4" thickBot="1" x14ac:dyDescent="0.35">
      <c r="A229" s="254"/>
      <c r="B229" s="256"/>
      <c r="C229" s="258"/>
      <c r="D229" s="50"/>
      <c r="E229" s="51"/>
      <c r="F229" s="45"/>
      <c r="G229" s="45">
        <v>1898.28</v>
      </c>
      <c r="H229" s="45"/>
      <c r="I229" s="45"/>
      <c r="J229" s="24">
        <f t="shared" si="60"/>
        <v>1898.28</v>
      </c>
      <c r="K229" s="56">
        <v>232654.99</v>
      </c>
      <c r="L229" s="45"/>
      <c r="M229" s="24">
        <f t="shared" si="65"/>
        <v>232654.99</v>
      </c>
      <c r="N229" s="56"/>
      <c r="O229" s="45"/>
      <c r="P229" s="24">
        <f t="shared" si="61"/>
        <v>0</v>
      </c>
      <c r="Q229" s="25">
        <f t="shared" si="62"/>
        <v>234553.27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1" t="s">
        <v>160</v>
      </c>
      <c r="B231" s="262"/>
      <c r="C231" s="265" t="s">
        <v>161</v>
      </c>
      <c r="D231" s="259"/>
      <c r="E231" s="16">
        <f t="shared" ref="E231:H232" si="66">E233+E235+E237+E239+E241+E243+E245+E247+E249+E251+E253</f>
        <v>129422</v>
      </c>
      <c r="F231" s="17">
        <f t="shared" si="66"/>
        <v>46728</v>
      </c>
      <c r="G231" s="17">
        <f t="shared" si="66"/>
        <v>46417</v>
      </c>
      <c r="H231" s="17">
        <f>H233+H235+H237+H239+H241+H243+H245+H247+H249+H251+H253</f>
        <v>10888</v>
      </c>
      <c r="I231" s="17">
        <f>I233+I235+I237+I239+I241+I243+I245+I247+I249+I251+I253</f>
        <v>0</v>
      </c>
      <c r="J231" s="19">
        <f t="shared" ref="J231:J254" si="67">SUM(E231:I231)</f>
        <v>233455</v>
      </c>
      <c r="K231" s="52">
        <f t="shared" ref="K231:M232" si="68">K233+K235+K237+K239+K241+K243+K245+K247+K249+K251+K253</f>
        <v>0</v>
      </c>
      <c r="L231" s="17">
        <f t="shared" si="68"/>
        <v>0</v>
      </c>
      <c r="M231" s="19">
        <f t="shared" si="68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9">P231+M231+J231</f>
        <v>233455</v>
      </c>
    </row>
    <row r="232" spans="1:17" ht="14.4" thickBot="1" x14ac:dyDescent="0.35">
      <c r="A232" s="263"/>
      <c r="B232" s="264"/>
      <c r="C232" s="266"/>
      <c r="D232" s="260"/>
      <c r="E232" s="21">
        <f t="shared" si="66"/>
        <v>77439.97</v>
      </c>
      <c r="F232" s="22">
        <f t="shared" si="66"/>
        <v>27750.82</v>
      </c>
      <c r="G232" s="22">
        <f t="shared" si="66"/>
        <v>27288.920000000002</v>
      </c>
      <c r="H232" s="22">
        <f t="shared" si="66"/>
        <v>3920.09</v>
      </c>
      <c r="I232" s="22">
        <f>I234+I236+I238+I240+I242+I244+I246+I248+I250+I252+I254</f>
        <v>0</v>
      </c>
      <c r="J232" s="24">
        <f t="shared" si="67"/>
        <v>136399.80000000002</v>
      </c>
      <c r="K232" s="53">
        <f t="shared" si="68"/>
        <v>0</v>
      </c>
      <c r="L232" s="22">
        <f t="shared" si="68"/>
        <v>0</v>
      </c>
      <c r="M232" s="24">
        <f t="shared" si="68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9"/>
        <v>136399.80000000002</v>
      </c>
    </row>
    <row r="233" spans="1:17" ht="13.8" customHeight="1" x14ac:dyDescent="0.3">
      <c r="A233" s="248" t="s">
        <v>162</v>
      </c>
      <c r="B233" s="250"/>
      <c r="C233" s="293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7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70">SUM(N233:O233)</f>
        <v>0</v>
      </c>
      <c r="Q233" s="30">
        <f t="shared" si="69"/>
        <v>1000</v>
      </c>
    </row>
    <row r="234" spans="1:17" x14ac:dyDescent="0.3">
      <c r="A234" s="253"/>
      <c r="B234" s="255"/>
      <c r="C234" s="294"/>
      <c r="D234" s="36"/>
      <c r="E234" s="42"/>
      <c r="F234" s="43"/>
      <c r="G234" s="43"/>
      <c r="H234" s="43">
        <v>180</v>
      </c>
      <c r="I234" s="43"/>
      <c r="J234" s="34">
        <f t="shared" si="67"/>
        <v>180</v>
      </c>
      <c r="K234" s="55"/>
      <c r="L234" s="43"/>
      <c r="M234" s="34">
        <f t="shared" ref="M234:M254" si="71">SUM(K234:L234)</f>
        <v>0</v>
      </c>
      <c r="N234" s="55"/>
      <c r="O234" s="43"/>
      <c r="P234" s="34">
        <f t="shared" si="70"/>
        <v>0</v>
      </c>
      <c r="Q234" s="35">
        <f t="shared" si="69"/>
        <v>180</v>
      </c>
    </row>
    <row r="235" spans="1:17" x14ac:dyDescent="0.3">
      <c r="A235" s="253" t="s">
        <v>165</v>
      </c>
      <c r="B235" s="255"/>
      <c r="C235" s="257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7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70"/>
        <v>0</v>
      </c>
      <c r="Q235" s="41">
        <f t="shared" si="69"/>
        <v>2162</v>
      </c>
    </row>
    <row r="236" spans="1:17" x14ac:dyDescent="0.3">
      <c r="A236" s="253"/>
      <c r="B236" s="255"/>
      <c r="C236" s="257"/>
      <c r="D236" s="36"/>
      <c r="E236" s="42"/>
      <c r="F236" s="43"/>
      <c r="G236" s="43"/>
      <c r="H236" s="43">
        <v>1440</v>
      </c>
      <c r="I236" s="43"/>
      <c r="J236" s="34">
        <f t="shared" si="67"/>
        <v>1440</v>
      </c>
      <c r="K236" s="55"/>
      <c r="L236" s="43"/>
      <c r="M236" s="34">
        <f t="shared" si="71"/>
        <v>0</v>
      </c>
      <c r="N236" s="55"/>
      <c r="O236" s="43"/>
      <c r="P236" s="34">
        <f t="shared" si="70"/>
        <v>0</v>
      </c>
      <c r="Q236" s="35">
        <f t="shared" si="69"/>
        <v>1440</v>
      </c>
    </row>
    <row r="237" spans="1:17" x14ac:dyDescent="0.3">
      <c r="A237" s="253" t="s">
        <v>168</v>
      </c>
      <c r="B237" s="255"/>
      <c r="C237" s="257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7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70"/>
        <v>0</v>
      </c>
      <c r="Q237" s="41">
        <f t="shared" si="69"/>
        <v>600</v>
      </c>
    </row>
    <row r="238" spans="1:17" x14ac:dyDescent="0.3">
      <c r="A238" s="253"/>
      <c r="B238" s="255"/>
      <c r="C238" s="257"/>
      <c r="D238" s="36"/>
      <c r="E238" s="42"/>
      <c r="F238" s="43"/>
      <c r="G238" s="43">
        <v>0</v>
      </c>
      <c r="H238" s="43"/>
      <c r="I238" s="43"/>
      <c r="J238" s="34">
        <f t="shared" si="67"/>
        <v>0</v>
      </c>
      <c r="K238" s="55"/>
      <c r="L238" s="43"/>
      <c r="M238" s="34">
        <f t="shared" si="71"/>
        <v>0</v>
      </c>
      <c r="N238" s="55"/>
      <c r="O238" s="43"/>
      <c r="P238" s="34">
        <f t="shared" si="70"/>
        <v>0</v>
      </c>
      <c r="Q238" s="35">
        <f t="shared" si="69"/>
        <v>0</v>
      </c>
    </row>
    <row r="239" spans="1:17" x14ac:dyDescent="0.3">
      <c r="A239" s="253" t="s">
        <v>170</v>
      </c>
      <c r="B239" s="255"/>
      <c r="C239" s="257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7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70"/>
        <v>0</v>
      </c>
      <c r="Q239" s="41">
        <f t="shared" si="69"/>
        <v>29234</v>
      </c>
    </row>
    <row r="240" spans="1:17" x14ac:dyDescent="0.3">
      <c r="A240" s="253"/>
      <c r="B240" s="255"/>
      <c r="C240" s="257"/>
      <c r="D240" s="36"/>
      <c r="E240" s="42">
        <v>13325.88</v>
      </c>
      <c r="F240" s="43">
        <v>4545.91</v>
      </c>
      <c r="G240" s="43">
        <v>847.94</v>
      </c>
      <c r="H240" s="43">
        <v>135.44</v>
      </c>
      <c r="I240" s="43"/>
      <c r="J240" s="34">
        <f t="shared" si="67"/>
        <v>18855.169999999998</v>
      </c>
      <c r="K240" s="55"/>
      <c r="L240" s="43"/>
      <c r="M240" s="34">
        <f t="shared" si="71"/>
        <v>0</v>
      </c>
      <c r="N240" s="55"/>
      <c r="O240" s="43"/>
      <c r="P240" s="34">
        <f t="shared" si="70"/>
        <v>0</v>
      </c>
      <c r="Q240" s="35">
        <f t="shared" si="69"/>
        <v>18855.169999999998</v>
      </c>
    </row>
    <row r="241" spans="1:17" x14ac:dyDescent="0.3">
      <c r="A241" s="253" t="s">
        <v>170</v>
      </c>
      <c r="B241" s="255"/>
      <c r="C241" s="257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7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70"/>
        <v>0</v>
      </c>
      <c r="Q241" s="41">
        <f t="shared" si="69"/>
        <v>170006</v>
      </c>
    </row>
    <row r="242" spans="1:17" x14ac:dyDescent="0.3">
      <c r="A242" s="253"/>
      <c r="B242" s="255"/>
      <c r="C242" s="257"/>
      <c r="D242" s="36"/>
      <c r="E242" s="42">
        <v>64114.09</v>
      </c>
      <c r="F242" s="43">
        <v>23204.91</v>
      </c>
      <c r="G242" s="43">
        <v>13597.02</v>
      </c>
      <c r="H242" s="43">
        <v>261.73</v>
      </c>
      <c r="I242" s="43"/>
      <c r="J242" s="34">
        <f t="shared" si="67"/>
        <v>101177.75</v>
      </c>
      <c r="K242" s="55"/>
      <c r="L242" s="43"/>
      <c r="M242" s="34">
        <f t="shared" si="71"/>
        <v>0</v>
      </c>
      <c r="N242" s="55"/>
      <c r="O242" s="43"/>
      <c r="P242" s="34">
        <f t="shared" si="70"/>
        <v>0</v>
      </c>
      <c r="Q242" s="35">
        <f t="shared" si="69"/>
        <v>101177.75</v>
      </c>
    </row>
    <row r="243" spans="1:17" x14ac:dyDescent="0.3">
      <c r="A243" s="253" t="s">
        <v>174</v>
      </c>
      <c r="B243" s="255"/>
      <c r="C243" s="257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7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70"/>
        <v>0</v>
      </c>
      <c r="Q243" s="41">
        <f t="shared" si="69"/>
        <v>13000</v>
      </c>
    </row>
    <row r="244" spans="1:17" x14ac:dyDescent="0.3">
      <c r="A244" s="253"/>
      <c r="B244" s="255"/>
      <c r="C244" s="257"/>
      <c r="D244" s="36"/>
      <c r="E244" s="42"/>
      <c r="F244" s="43"/>
      <c r="G244" s="43">
        <v>9819.81</v>
      </c>
      <c r="H244" s="43"/>
      <c r="I244" s="43"/>
      <c r="J244" s="34">
        <f t="shared" si="67"/>
        <v>9819.81</v>
      </c>
      <c r="K244" s="55"/>
      <c r="L244" s="43"/>
      <c r="M244" s="34">
        <f t="shared" si="71"/>
        <v>0</v>
      </c>
      <c r="N244" s="55"/>
      <c r="O244" s="43"/>
      <c r="P244" s="34">
        <f t="shared" si="70"/>
        <v>0</v>
      </c>
      <c r="Q244" s="35">
        <f t="shared" si="69"/>
        <v>9819.81</v>
      </c>
    </row>
    <row r="245" spans="1:17" x14ac:dyDescent="0.3">
      <c r="A245" s="253" t="s">
        <v>176</v>
      </c>
      <c r="B245" s="255"/>
      <c r="C245" s="257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7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70"/>
        <v>0</v>
      </c>
      <c r="Q245" s="41">
        <f t="shared" si="69"/>
        <v>7173</v>
      </c>
    </row>
    <row r="246" spans="1:17" x14ac:dyDescent="0.3">
      <c r="A246" s="253"/>
      <c r="B246" s="255"/>
      <c r="C246" s="257"/>
      <c r="D246" s="36"/>
      <c r="E246" s="42"/>
      <c r="F246" s="43"/>
      <c r="G246" s="43">
        <v>2930.15</v>
      </c>
      <c r="H246" s="43"/>
      <c r="I246" s="43"/>
      <c r="J246" s="34">
        <f t="shared" si="67"/>
        <v>2930.15</v>
      </c>
      <c r="K246" s="55"/>
      <c r="L246" s="43"/>
      <c r="M246" s="34">
        <f t="shared" si="71"/>
        <v>0</v>
      </c>
      <c r="N246" s="55"/>
      <c r="O246" s="43"/>
      <c r="P246" s="34">
        <f t="shared" si="70"/>
        <v>0</v>
      </c>
      <c r="Q246" s="35">
        <f t="shared" si="69"/>
        <v>2930.15</v>
      </c>
    </row>
    <row r="247" spans="1:17" x14ac:dyDescent="0.3">
      <c r="A247" s="253" t="s">
        <v>179</v>
      </c>
      <c r="B247" s="255"/>
      <c r="C247" s="257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7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70"/>
        <v>0</v>
      </c>
      <c r="Q247" s="41">
        <f t="shared" si="69"/>
        <v>570</v>
      </c>
    </row>
    <row r="248" spans="1:17" x14ac:dyDescent="0.3">
      <c r="A248" s="253"/>
      <c r="B248" s="255"/>
      <c r="C248" s="257"/>
      <c r="D248" s="36"/>
      <c r="E248" s="42"/>
      <c r="F248" s="43"/>
      <c r="G248" s="43"/>
      <c r="H248" s="43">
        <v>376.32</v>
      </c>
      <c r="I248" s="43"/>
      <c r="J248" s="34">
        <f t="shared" si="67"/>
        <v>376.32</v>
      </c>
      <c r="K248" s="55"/>
      <c r="L248" s="43"/>
      <c r="M248" s="34">
        <f t="shared" si="71"/>
        <v>0</v>
      </c>
      <c r="N248" s="55"/>
      <c r="O248" s="43"/>
      <c r="P248" s="34">
        <f t="shared" si="70"/>
        <v>0</v>
      </c>
      <c r="Q248" s="35">
        <f t="shared" si="69"/>
        <v>376.32</v>
      </c>
    </row>
    <row r="249" spans="1:17" x14ac:dyDescent="0.3">
      <c r="A249" s="253" t="s">
        <v>181</v>
      </c>
      <c r="B249" s="255"/>
      <c r="C249" s="257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7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70"/>
        <v>0</v>
      </c>
      <c r="Q249" s="41">
        <f t="shared" si="69"/>
        <v>70</v>
      </c>
    </row>
    <row r="250" spans="1:17" x14ac:dyDescent="0.3">
      <c r="A250" s="253"/>
      <c r="B250" s="255"/>
      <c r="C250" s="257"/>
      <c r="D250" s="36"/>
      <c r="E250" s="42"/>
      <c r="F250" s="43"/>
      <c r="G250" s="43"/>
      <c r="H250" s="43">
        <v>32.6</v>
      </c>
      <c r="I250" s="43"/>
      <c r="J250" s="34">
        <f t="shared" si="67"/>
        <v>32.6</v>
      </c>
      <c r="K250" s="55"/>
      <c r="L250" s="43"/>
      <c r="M250" s="34">
        <f t="shared" si="71"/>
        <v>0</v>
      </c>
      <c r="N250" s="55"/>
      <c r="O250" s="43"/>
      <c r="P250" s="34">
        <f t="shared" si="70"/>
        <v>0</v>
      </c>
      <c r="Q250" s="35">
        <f t="shared" si="69"/>
        <v>32.6</v>
      </c>
    </row>
    <row r="251" spans="1:17" x14ac:dyDescent="0.3">
      <c r="A251" s="253" t="s">
        <v>183</v>
      </c>
      <c r="B251" s="255"/>
      <c r="C251" s="257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70"/>
        <v>0</v>
      </c>
      <c r="Q251" s="41">
        <f t="shared" si="69"/>
        <v>6640</v>
      </c>
    </row>
    <row r="252" spans="1:17" x14ac:dyDescent="0.3">
      <c r="A252" s="253"/>
      <c r="B252" s="255"/>
      <c r="C252" s="257"/>
      <c r="D252" s="36"/>
      <c r="E252" s="42"/>
      <c r="F252" s="43"/>
      <c r="G252" s="43"/>
      <c r="H252" s="43">
        <v>1494</v>
      </c>
      <c r="I252" s="43"/>
      <c r="J252" s="34">
        <f>SUM(E252:I252)</f>
        <v>1494</v>
      </c>
      <c r="K252" s="55"/>
      <c r="L252" s="43"/>
      <c r="M252" s="34">
        <f>SUM(K252:L252)</f>
        <v>0</v>
      </c>
      <c r="N252" s="55"/>
      <c r="O252" s="43"/>
      <c r="P252" s="34">
        <f t="shared" si="70"/>
        <v>0</v>
      </c>
      <c r="Q252" s="35">
        <f t="shared" si="69"/>
        <v>1494</v>
      </c>
    </row>
    <row r="253" spans="1:17" x14ac:dyDescent="0.3">
      <c r="A253" s="253" t="s">
        <v>307</v>
      </c>
      <c r="B253" s="255"/>
      <c r="C253" s="257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7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70"/>
        <v>0</v>
      </c>
      <c r="Q253" s="41">
        <f t="shared" si="69"/>
        <v>3000</v>
      </c>
    </row>
    <row r="254" spans="1:17" ht="14.4" thickBot="1" x14ac:dyDescent="0.35">
      <c r="A254" s="254"/>
      <c r="B254" s="256"/>
      <c r="C254" s="258"/>
      <c r="D254" s="50"/>
      <c r="E254" s="51"/>
      <c r="F254" s="45"/>
      <c r="G254" s="45">
        <v>94</v>
      </c>
      <c r="H254" s="45"/>
      <c r="I254" s="45"/>
      <c r="J254" s="24">
        <f t="shared" si="67"/>
        <v>94</v>
      </c>
      <c r="K254" s="56"/>
      <c r="L254" s="45"/>
      <c r="M254" s="24">
        <f t="shared" si="71"/>
        <v>0</v>
      </c>
      <c r="N254" s="56"/>
      <c r="O254" s="45"/>
      <c r="P254" s="24">
        <f t="shared" si="70"/>
        <v>0</v>
      </c>
      <c r="Q254" s="25">
        <f t="shared" si="69"/>
        <v>94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1" t="s">
        <v>186</v>
      </c>
      <c r="B256" s="262"/>
      <c r="C256" s="265" t="s">
        <v>187</v>
      </c>
      <c r="D256" s="259"/>
      <c r="E256" s="16">
        <f>E258+E260+E262+E264+E266+E268+E270+E272+E274</f>
        <v>0</v>
      </c>
      <c r="F256" s="17">
        <f t="shared" ref="E256:I257" si="72">F258+F260+F262+F264+F266+F268+F270+F272+F274</f>
        <v>0</v>
      </c>
      <c r="G256" s="17">
        <f>G258+G260+G262+G264+G266+G268+G270+G272+G274</f>
        <v>62125</v>
      </c>
      <c r="H256" s="17">
        <f t="shared" si="72"/>
        <v>0</v>
      </c>
      <c r="I256" s="17">
        <f>I258+I260+I262+I264+I266+I268+I270+I272+I274</f>
        <v>13561</v>
      </c>
      <c r="J256" s="19">
        <f>SUM(E256:I256)</f>
        <v>75686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172070</v>
      </c>
    </row>
    <row r="257" spans="1:17" ht="14.4" thickBot="1" x14ac:dyDescent="0.35">
      <c r="A257" s="263"/>
      <c r="B257" s="264"/>
      <c r="C257" s="266"/>
      <c r="D257" s="260"/>
      <c r="E257" s="21">
        <f t="shared" si="72"/>
        <v>0</v>
      </c>
      <c r="F257" s="22">
        <f t="shared" si="72"/>
        <v>0</v>
      </c>
      <c r="G257" s="22">
        <f t="shared" si="72"/>
        <v>43913.08</v>
      </c>
      <c r="H257" s="22">
        <f t="shared" si="72"/>
        <v>0</v>
      </c>
      <c r="I257" s="22">
        <f t="shared" si="72"/>
        <v>8758.51</v>
      </c>
      <c r="J257" s="24">
        <f t="shared" ref="J257:J275" si="73">SUM(E257:I257)</f>
        <v>52671.590000000004</v>
      </c>
      <c r="K257" s="53">
        <f>K259+K261+K263+K265+K267+K269+K271+K273+K275</f>
        <v>498.96</v>
      </c>
      <c r="L257" s="22">
        <f>L259+L261+L263+L265+L267+L269+L271+L273+L275</f>
        <v>0</v>
      </c>
      <c r="M257" s="24">
        <f t="shared" ref="M257:M273" si="74">SUM(K257:L257)</f>
        <v>498.96</v>
      </c>
      <c r="N257" s="53">
        <f>N259+N261+N263+N265+N267+N269+N271+N273+N275</f>
        <v>0</v>
      </c>
      <c r="O257" s="22">
        <f>O259+O261+O263+O265+O267+O269+O271+O273+O275</f>
        <v>50905.310000000005</v>
      </c>
      <c r="P257" s="24">
        <f t="shared" ref="P257:P275" si="75">SUM(N257:O257)</f>
        <v>50905.310000000005</v>
      </c>
      <c r="Q257" s="25">
        <f t="shared" ref="Q257:Q275" si="76">P257+M257+J257</f>
        <v>104075.86000000002</v>
      </c>
    </row>
    <row r="258" spans="1:17" hidden="1" x14ac:dyDescent="0.3">
      <c r="A258" s="248" t="s">
        <v>188</v>
      </c>
      <c r="B258" s="250"/>
      <c r="C258" s="252" t="s">
        <v>189</v>
      </c>
      <c r="D258" s="26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3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5"/>
        <v>0</v>
      </c>
      <c r="Q258" s="30">
        <f t="shared" si="76"/>
        <v>0</v>
      </c>
    </row>
    <row r="259" spans="1:17" hidden="1" x14ac:dyDescent="0.3">
      <c r="A259" s="253"/>
      <c r="B259" s="255"/>
      <c r="C259" s="257"/>
      <c r="D259" s="268"/>
      <c r="E259" s="42"/>
      <c r="F259" s="43"/>
      <c r="G259" s="43"/>
      <c r="H259" s="43"/>
      <c r="I259" s="43"/>
      <c r="J259" s="34"/>
      <c r="K259" s="55"/>
      <c r="L259" s="43"/>
      <c r="M259" s="34">
        <f t="shared" si="74"/>
        <v>0</v>
      </c>
      <c r="N259" s="55"/>
      <c r="O259" s="43"/>
      <c r="P259" s="34">
        <f t="shared" si="75"/>
        <v>0</v>
      </c>
      <c r="Q259" s="35">
        <f t="shared" si="76"/>
        <v>0</v>
      </c>
    </row>
    <row r="260" spans="1:17" x14ac:dyDescent="0.3">
      <c r="A260" s="253" t="s">
        <v>190</v>
      </c>
      <c r="B260" s="255"/>
      <c r="C260" s="257" t="s">
        <v>191</v>
      </c>
      <c r="D260" s="36" t="s">
        <v>26</v>
      </c>
      <c r="E260" s="37">
        <v>0</v>
      </c>
      <c r="F260" s="38">
        <v>0</v>
      </c>
      <c r="G260" s="38">
        <v>61925</v>
      </c>
      <c r="H260" s="38">
        <v>0</v>
      </c>
      <c r="I260" s="38">
        <v>0</v>
      </c>
      <c r="J260" s="29">
        <f t="shared" si="73"/>
        <v>61925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5"/>
        <v>0</v>
      </c>
      <c r="Q260" s="41">
        <f t="shared" si="76"/>
        <v>61925</v>
      </c>
    </row>
    <row r="261" spans="1:17" x14ac:dyDescent="0.3">
      <c r="A261" s="253"/>
      <c r="B261" s="255"/>
      <c r="C261" s="257"/>
      <c r="D261" s="36"/>
      <c r="E261" s="42"/>
      <c r="F261" s="43"/>
      <c r="G261" s="43">
        <v>43913.08</v>
      </c>
      <c r="H261" s="43"/>
      <c r="I261" s="43"/>
      <c r="J261" s="34">
        <f t="shared" si="73"/>
        <v>43913.08</v>
      </c>
      <c r="K261" s="55"/>
      <c r="L261" s="43"/>
      <c r="M261" s="34">
        <f t="shared" si="74"/>
        <v>0</v>
      </c>
      <c r="N261" s="55"/>
      <c r="O261" s="43"/>
      <c r="P261" s="34">
        <f t="shared" si="75"/>
        <v>0</v>
      </c>
      <c r="Q261" s="35">
        <f t="shared" si="76"/>
        <v>43913.08</v>
      </c>
    </row>
    <row r="262" spans="1:17" x14ac:dyDescent="0.3">
      <c r="A262" s="253" t="s">
        <v>192</v>
      </c>
      <c r="B262" s="255"/>
      <c r="C262" s="257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3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5"/>
        <v>35384</v>
      </c>
      <c r="Q262" s="41">
        <f t="shared" si="76"/>
        <v>36249</v>
      </c>
    </row>
    <row r="263" spans="1:17" x14ac:dyDescent="0.3">
      <c r="A263" s="253"/>
      <c r="B263" s="255"/>
      <c r="C263" s="257"/>
      <c r="D263" s="36"/>
      <c r="E263" s="42"/>
      <c r="F263" s="43"/>
      <c r="G263" s="43"/>
      <c r="H263" s="43"/>
      <c r="I263" s="43">
        <v>398.7</v>
      </c>
      <c r="J263" s="34">
        <f t="shared" si="73"/>
        <v>398.7</v>
      </c>
      <c r="K263" s="55"/>
      <c r="L263" s="43"/>
      <c r="M263" s="34">
        <f t="shared" si="74"/>
        <v>0</v>
      </c>
      <c r="N263" s="55"/>
      <c r="O263" s="43">
        <v>18801.04</v>
      </c>
      <c r="P263" s="34">
        <f t="shared" si="75"/>
        <v>18801.04</v>
      </c>
      <c r="Q263" s="35">
        <f t="shared" si="76"/>
        <v>19199.740000000002</v>
      </c>
    </row>
    <row r="264" spans="1:17" x14ac:dyDescent="0.3">
      <c r="A264" s="253" t="s">
        <v>192</v>
      </c>
      <c r="B264" s="255"/>
      <c r="C264" s="257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3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5"/>
        <v>0</v>
      </c>
      <c r="Q264" s="41">
        <f t="shared" si="76"/>
        <v>5000</v>
      </c>
    </row>
    <row r="265" spans="1:17" x14ac:dyDescent="0.3">
      <c r="A265" s="253"/>
      <c r="B265" s="255"/>
      <c r="C265" s="257"/>
      <c r="D265" s="36"/>
      <c r="E265" s="42"/>
      <c r="F265" s="43"/>
      <c r="G265" s="43"/>
      <c r="H265" s="43"/>
      <c r="I265" s="43"/>
      <c r="J265" s="34">
        <f t="shared" si="73"/>
        <v>0</v>
      </c>
      <c r="K265" s="55">
        <v>498.96</v>
      </c>
      <c r="L265" s="43"/>
      <c r="M265" s="34">
        <f t="shared" si="74"/>
        <v>498.96</v>
      </c>
      <c r="N265" s="55"/>
      <c r="O265" s="43"/>
      <c r="P265" s="34">
        <f t="shared" si="75"/>
        <v>0</v>
      </c>
      <c r="Q265" s="35">
        <f t="shared" si="76"/>
        <v>498.96</v>
      </c>
    </row>
    <row r="266" spans="1:17" x14ac:dyDescent="0.3">
      <c r="A266" s="253" t="s">
        <v>193</v>
      </c>
      <c r="B266" s="255"/>
      <c r="C266" s="257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3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5"/>
        <v>0</v>
      </c>
      <c r="Q266" s="41">
        <f t="shared" si="76"/>
        <v>8200</v>
      </c>
    </row>
    <row r="267" spans="1:17" x14ac:dyDescent="0.3">
      <c r="A267" s="253"/>
      <c r="B267" s="255"/>
      <c r="C267" s="257"/>
      <c r="D267" s="36"/>
      <c r="E267" s="42"/>
      <c r="F267" s="43"/>
      <c r="G267" s="43">
        <v>0</v>
      </c>
      <c r="H267" s="43"/>
      <c r="I267" s="43"/>
      <c r="J267" s="34">
        <f t="shared" si="73"/>
        <v>0</v>
      </c>
      <c r="K267" s="55">
        <v>0</v>
      </c>
      <c r="L267" s="43"/>
      <c r="M267" s="34">
        <f t="shared" si="74"/>
        <v>0</v>
      </c>
      <c r="N267" s="55"/>
      <c r="O267" s="43"/>
      <c r="P267" s="34">
        <f t="shared" si="75"/>
        <v>0</v>
      </c>
      <c r="Q267" s="35">
        <f t="shared" si="76"/>
        <v>0</v>
      </c>
    </row>
    <row r="268" spans="1:17" x14ac:dyDescent="0.3">
      <c r="A268" s="253" t="s">
        <v>195</v>
      </c>
      <c r="B268" s="255"/>
      <c r="C268" s="257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3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5"/>
        <v>15085</v>
      </c>
      <c r="Q268" s="41">
        <f t="shared" si="76"/>
        <v>18596</v>
      </c>
    </row>
    <row r="269" spans="1:17" x14ac:dyDescent="0.3">
      <c r="A269" s="253"/>
      <c r="B269" s="255"/>
      <c r="C269" s="257"/>
      <c r="D269" s="36"/>
      <c r="E269" s="42"/>
      <c r="F269" s="43"/>
      <c r="G269" s="43"/>
      <c r="H269" s="43"/>
      <c r="I269" s="43">
        <v>2313.23</v>
      </c>
      <c r="J269" s="34">
        <f t="shared" si="73"/>
        <v>2313.23</v>
      </c>
      <c r="K269" s="55"/>
      <c r="L269" s="43"/>
      <c r="M269" s="34">
        <f t="shared" si="74"/>
        <v>0</v>
      </c>
      <c r="N269" s="55"/>
      <c r="O269" s="43">
        <v>10084.290000000001</v>
      </c>
      <c r="P269" s="34">
        <f t="shared" si="75"/>
        <v>10084.290000000001</v>
      </c>
      <c r="Q269" s="35">
        <f t="shared" si="76"/>
        <v>12397.52</v>
      </c>
    </row>
    <row r="270" spans="1:17" x14ac:dyDescent="0.3">
      <c r="A270" s="253" t="s">
        <v>195</v>
      </c>
      <c r="B270" s="255"/>
      <c r="C270" s="251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3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5"/>
        <v>16495</v>
      </c>
      <c r="Q270" s="41">
        <f t="shared" si="76"/>
        <v>20783</v>
      </c>
    </row>
    <row r="271" spans="1:17" x14ac:dyDescent="0.3">
      <c r="A271" s="253"/>
      <c r="B271" s="255"/>
      <c r="C271" s="252"/>
      <c r="D271" s="36"/>
      <c r="E271" s="42"/>
      <c r="F271" s="43"/>
      <c r="G271" s="43"/>
      <c r="H271" s="43"/>
      <c r="I271" s="43">
        <v>2821.08</v>
      </c>
      <c r="J271" s="34">
        <f t="shared" si="73"/>
        <v>2821.08</v>
      </c>
      <c r="K271" s="55"/>
      <c r="L271" s="43"/>
      <c r="M271" s="34">
        <f t="shared" si="74"/>
        <v>0</v>
      </c>
      <c r="N271" s="55"/>
      <c r="O271" s="43">
        <v>11034.12</v>
      </c>
      <c r="P271" s="34">
        <f t="shared" si="75"/>
        <v>11034.12</v>
      </c>
      <c r="Q271" s="35">
        <f t="shared" si="76"/>
        <v>13855.2</v>
      </c>
    </row>
    <row r="272" spans="1:17" ht="12.75" customHeight="1" x14ac:dyDescent="0.3">
      <c r="A272" s="253" t="s">
        <v>195</v>
      </c>
      <c r="B272" s="255"/>
      <c r="C272" s="251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3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5"/>
        <v>16420</v>
      </c>
      <c r="Q272" s="41">
        <f t="shared" si="76"/>
        <v>21317</v>
      </c>
    </row>
    <row r="273" spans="1:17" x14ac:dyDescent="0.3">
      <c r="A273" s="253"/>
      <c r="B273" s="255"/>
      <c r="C273" s="252"/>
      <c r="D273" s="36"/>
      <c r="E273" s="42"/>
      <c r="F273" s="43"/>
      <c r="G273" s="43"/>
      <c r="H273" s="43"/>
      <c r="I273" s="43">
        <v>3225.5</v>
      </c>
      <c r="J273" s="34">
        <f t="shared" si="73"/>
        <v>3225.5</v>
      </c>
      <c r="K273" s="55"/>
      <c r="L273" s="43"/>
      <c r="M273" s="34">
        <f t="shared" si="74"/>
        <v>0</v>
      </c>
      <c r="N273" s="55"/>
      <c r="O273" s="43">
        <v>10985.86</v>
      </c>
      <c r="P273" s="34">
        <f t="shared" si="75"/>
        <v>10985.86</v>
      </c>
      <c r="Q273" s="35">
        <f t="shared" si="76"/>
        <v>14211.36</v>
      </c>
    </row>
    <row r="274" spans="1:17" ht="13.8" hidden="1" customHeight="1" x14ac:dyDescent="0.3">
      <c r="A274" s="253" t="s">
        <v>195</v>
      </c>
      <c r="B274" s="255"/>
      <c r="C274" s="257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3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5"/>
        <v>0</v>
      </c>
      <c r="Q274" s="41">
        <f t="shared" si="76"/>
        <v>0</v>
      </c>
    </row>
    <row r="275" spans="1:17" ht="14.4" hidden="1" customHeight="1" thickBot="1" x14ac:dyDescent="0.35">
      <c r="A275" s="254"/>
      <c r="B275" s="256"/>
      <c r="C275" s="258"/>
      <c r="D275" s="50"/>
      <c r="E275" s="51"/>
      <c r="F275" s="45"/>
      <c r="G275" s="45"/>
      <c r="H275" s="45"/>
      <c r="I275" s="45"/>
      <c r="J275" s="24">
        <f t="shared" si="73"/>
        <v>0</v>
      </c>
      <c r="K275" s="56"/>
      <c r="L275" s="45"/>
      <c r="M275" s="24">
        <v>0</v>
      </c>
      <c r="N275" s="56"/>
      <c r="O275" s="45"/>
      <c r="P275" s="24">
        <f t="shared" si="75"/>
        <v>0</v>
      </c>
      <c r="Q275" s="25">
        <f t="shared" si="76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1" t="s">
        <v>200</v>
      </c>
      <c r="B277" s="262"/>
      <c r="C277" s="265" t="s">
        <v>201</v>
      </c>
      <c r="D277" s="259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99185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597805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597805</v>
      </c>
    </row>
    <row r="278" spans="1:17" ht="14.4" thickBot="1" x14ac:dyDescent="0.35">
      <c r="A278" s="263"/>
      <c r="B278" s="264"/>
      <c r="C278" s="266"/>
      <c r="D278" s="260"/>
      <c r="E278" s="21">
        <f>E280+E282+E284+E286+E304+E306+E308+E330+E332+E334</f>
        <v>224716.11</v>
      </c>
      <c r="F278" s="22">
        <f>F280+F282+F284+F286+F304+F306+F308+F330+F332+F334</f>
        <v>81127.88</v>
      </c>
      <c r="G278" s="22">
        <f>G280+G282+G284+G286+G304+G306+G308+G332+G334</f>
        <v>70654.69</v>
      </c>
      <c r="H278" s="22">
        <f>H280+H282+H284+H286+H304+H306+H308+H336+H332+H334</f>
        <v>8792.880000000001</v>
      </c>
      <c r="I278" s="22">
        <f>I280+I282+I284+I286+I304+I306+I308+I330+I332+I334</f>
        <v>0</v>
      </c>
      <c r="J278" s="24">
        <f>SUM(E278:I278)</f>
        <v>385291.56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385291.56</v>
      </c>
    </row>
    <row r="279" spans="1:17" x14ac:dyDescent="0.3">
      <c r="A279" s="248" t="s">
        <v>202</v>
      </c>
      <c r="B279" s="250"/>
      <c r="C279" s="252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7">SUM(E279:I279)</f>
        <v>488271</v>
      </c>
      <c r="K279" s="54"/>
      <c r="L279" s="27">
        <v>0</v>
      </c>
      <c r="M279" s="29">
        <f t="shared" ref="M279:M291" si="78">SUM(K279:L279)</f>
        <v>0</v>
      </c>
      <c r="N279" s="54">
        <v>0</v>
      </c>
      <c r="O279" s="27">
        <v>0</v>
      </c>
      <c r="P279" s="28">
        <f t="shared" ref="P279:P335" si="79">SUM(N279:O279)</f>
        <v>0</v>
      </c>
      <c r="Q279" s="64">
        <f t="shared" ref="Q279:Q336" si="80">P279+M279+J279</f>
        <v>488271</v>
      </c>
    </row>
    <row r="280" spans="1:17" x14ac:dyDescent="0.3">
      <c r="A280" s="253"/>
      <c r="B280" s="255"/>
      <c r="C280" s="257"/>
      <c r="D280" s="36"/>
      <c r="E280" s="42">
        <v>224716.11</v>
      </c>
      <c r="F280" s="43">
        <v>81127.88</v>
      </c>
      <c r="G280" s="43"/>
      <c r="H280" s="43"/>
      <c r="I280" s="43"/>
      <c r="J280" s="34">
        <f t="shared" si="77"/>
        <v>305843.99</v>
      </c>
      <c r="K280" s="55"/>
      <c r="L280" s="43"/>
      <c r="M280" s="34">
        <f t="shared" si="78"/>
        <v>0</v>
      </c>
      <c r="N280" s="55"/>
      <c r="O280" s="43"/>
      <c r="P280" s="33">
        <f t="shared" si="79"/>
        <v>0</v>
      </c>
      <c r="Q280" s="65">
        <f t="shared" si="80"/>
        <v>305843.99</v>
      </c>
    </row>
    <row r="281" spans="1:17" x14ac:dyDescent="0.3">
      <c r="A281" s="253" t="s">
        <v>202</v>
      </c>
      <c r="B281" s="255"/>
      <c r="C281" s="257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7"/>
        <v>2000</v>
      </c>
      <c r="K281" s="44">
        <v>0</v>
      </c>
      <c r="L281" s="38">
        <v>0</v>
      </c>
      <c r="M281" s="40">
        <f t="shared" si="78"/>
        <v>0</v>
      </c>
      <c r="N281" s="44">
        <v>0</v>
      </c>
      <c r="O281" s="38">
        <v>0</v>
      </c>
      <c r="P281" s="39">
        <f t="shared" si="79"/>
        <v>0</v>
      </c>
      <c r="Q281" s="66">
        <f t="shared" si="80"/>
        <v>2000</v>
      </c>
    </row>
    <row r="282" spans="1:17" x14ac:dyDescent="0.3">
      <c r="A282" s="253"/>
      <c r="B282" s="255"/>
      <c r="C282" s="257"/>
      <c r="D282" s="36"/>
      <c r="E282" s="42"/>
      <c r="F282" s="43"/>
      <c r="G282" s="43">
        <v>1334.13</v>
      </c>
      <c r="H282" s="43"/>
      <c r="I282" s="43"/>
      <c r="J282" s="34">
        <f t="shared" si="77"/>
        <v>1334.13</v>
      </c>
      <c r="K282" s="55"/>
      <c r="L282" s="43"/>
      <c r="M282" s="34">
        <f t="shared" si="78"/>
        <v>0</v>
      </c>
      <c r="N282" s="55"/>
      <c r="O282" s="43"/>
      <c r="P282" s="33">
        <f t="shared" si="79"/>
        <v>0</v>
      </c>
      <c r="Q282" s="65">
        <f t="shared" si="80"/>
        <v>1334.13</v>
      </c>
    </row>
    <row r="283" spans="1:17" x14ac:dyDescent="0.3">
      <c r="A283" s="253" t="s">
        <v>202</v>
      </c>
      <c r="B283" s="255"/>
      <c r="C283" s="257" t="s">
        <v>205</v>
      </c>
      <c r="D283" s="36"/>
      <c r="E283" s="37">
        <v>0</v>
      </c>
      <c r="F283" s="38">
        <v>0</v>
      </c>
      <c r="G283" s="38">
        <v>15800</v>
      </c>
      <c r="H283" s="38">
        <v>0</v>
      </c>
      <c r="I283" s="38">
        <v>0</v>
      </c>
      <c r="J283" s="40">
        <f t="shared" si="77"/>
        <v>15800</v>
      </c>
      <c r="K283" s="44">
        <v>0</v>
      </c>
      <c r="L283" s="38">
        <v>0</v>
      </c>
      <c r="M283" s="40">
        <f t="shared" si="78"/>
        <v>0</v>
      </c>
      <c r="N283" s="44">
        <v>0</v>
      </c>
      <c r="O283" s="38">
        <v>0</v>
      </c>
      <c r="P283" s="39">
        <f t="shared" si="79"/>
        <v>0</v>
      </c>
      <c r="Q283" s="66">
        <f t="shared" si="80"/>
        <v>15800</v>
      </c>
    </row>
    <row r="284" spans="1:17" x14ac:dyDescent="0.3">
      <c r="A284" s="253"/>
      <c r="B284" s="255"/>
      <c r="C284" s="257"/>
      <c r="D284" s="36"/>
      <c r="E284" s="42"/>
      <c r="F284" s="43"/>
      <c r="G284" s="43">
        <v>10932.03</v>
      </c>
      <c r="H284" s="43"/>
      <c r="I284" s="43"/>
      <c r="J284" s="34">
        <f t="shared" si="77"/>
        <v>10932.03</v>
      </c>
      <c r="K284" s="55"/>
      <c r="L284" s="43"/>
      <c r="M284" s="34">
        <f t="shared" si="78"/>
        <v>0</v>
      </c>
      <c r="N284" s="55"/>
      <c r="O284" s="43"/>
      <c r="P284" s="33">
        <f t="shared" si="79"/>
        <v>0</v>
      </c>
      <c r="Q284" s="65">
        <f t="shared" si="80"/>
        <v>10932.03</v>
      </c>
    </row>
    <row r="285" spans="1:17" x14ac:dyDescent="0.3">
      <c r="A285" s="253" t="s">
        <v>202</v>
      </c>
      <c r="B285" s="255"/>
      <c r="C285" s="257" t="s">
        <v>206</v>
      </c>
      <c r="D285" s="36"/>
      <c r="E285" s="37">
        <f t="shared" ref="E285:I286" si="81">E287+E289+E291+E293+E295+E297+E299+E301</f>
        <v>0</v>
      </c>
      <c r="F285" s="38">
        <f t="shared" si="81"/>
        <v>0</v>
      </c>
      <c r="G285" s="38">
        <f t="shared" si="81"/>
        <v>13210</v>
      </c>
      <c r="H285" s="38">
        <f t="shared" si="81"/>
        <v>0</v>
      </c>
      <c r="I285" s="38">
        <f t="shared" si="81"/>
        <v>0</v>
      </c>
      <c r="J285" s="40">
        <f t="shared" si="77"/>
        <v>13210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8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9"/>
        <v>0</v>
      </c>
      <c r="Q285" s="66">
        <f t="shared" si="80"/>
        <v>13210</v>
      </c>
    </row>
    <row r="286" spans="1:17" x14ac:dyDescent="0.3">
      <c r="A286" s="253"/>
      <c r="B286" s="255"/>
      <c r="C286" s="257"/>
      <c r="D286" s="36"/>
      <c r="E286" s="31">
        <f t="shared" si="81"/>
        <v>0</v>
      </c>
      <c r="F286" s="32">
        <f t="shared" si="81"/>
        <v>0</v>
      </c>
      <c r="G286" s="32">
        <f t="shared" si="81"/>
        <v>8814.619999999999</v>
      </c>
      <c r="H286" s="32">
        <f t="shared" si="81"/>
        <v>0</v>
      </c>
      <c r="I286" s="32">
        <f t="shared" si="81"/>
        <v>0</v>
      </c>
      <c r="J286" s="34">
        <f t="shared" si="77"/>
        <v>8814.619999999999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8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9"/>
        <v>0</v>
      </c>
      <c r="Q286" s="65">
        <f t="shared" si="80"/>
        <v>8814.619999999999</v>
      </c>
    </row>
    <row r="287" spans="1:17" x14ac:dyDescent="0.3">
      <c r="A287" s="253"/>
      <c r="B287" s="255" t="s">
        <v>207</v>
      </c>
      <c r="C287" s="257" t="s">
        <v>208</v>
      </c>
      <c r="D287" s="36"/>
      <c r="E287" s="37">
        <v>0</v>
      </c>
      <c r="F287" s="38">
        <v>0</v>
      </c>
      <c r="G287" s="38">
        <v>2600</v>
      </c>
      <c r="H287" s="38">
        <v>0</v>
      </c>
      <c r="I287" s="38">
        <v>0</v>
      </c>
      <c r="J287" s="40">
        <f t="shared" si="77"/>
        <v>2600</v>
      </c>
      <c r="K287" s="44">
        <v>0</v>
      </c>
      <c r="L287" s="38">
        <v>0</v>
      </c>
      <c r="M287" s="40">
        <f t="shared" si="78"/>
        <v>0</v>
      </c>
      <c r="N287" s="44">
        <v>0</v>
      </c>
      <c r="O287" s="38">
        <v>0</v>
      </c>
      <c r="P287" s="39">
        <f t="shared" si="79"/>
        <v>0</v>
      </c>
      <c r="Q287" s="66">
        <f t="shared" si="80"/>
        <v>2600</v>
      </c>
    </row>
    <row r="288" spans="1:17" x14ac:dyDescent="0.3">
      <c r="A288" s="253"/>
      <c r="B288" s="255"/>
      <c r="C288" s="257"/>
      <c r="D288" s="36"/>
      <c r="E288" s="42"/>
      <c r="F288" s="43"/>
      <c r="G288" s="43">
        <v>2593</v>
      </c>
      <c r="H288" s="43"/>
      <c r="I288" s="43"/>
      <c r="J288" s="34">
        <f t="shared" si="77"/>
        <v>2593</v>
      </c>
      <c r="K288" s="55"/>
      <c r="L288" s="43"/>
      <c r="M288" s="34">
        <f t="shared" si="78"/>
        <v>0</v>
      </c>
      <c r="N288" s="55"/>
      <c r="O288" s="43"/>
      <c r="P288" s="33">
        <f t="shared" si="79"/>
        <v>0</v>
      </c>
      <c r="Q288" s="65">
        <f t="shared" si="80"/>
        <v>2593</v>
      </c>
    </row>
    <row r="289" spans="1:17" x14ac:dyDescent="0.3">
      <c r="A289" s="253"/>
      <c r="B289" s="255" t="s">
        <v>209</v>
      </c>
      <c r="C289" s="257" t="s">
        <v>210</v>
      </c>
      <c r="D289" s="36"/>
      <c r="E289" s="37">
        <v>0</v>
      </c>
      <c r="F289" s="38">
        <v>0</v>
      </c>
      <c r="G289" s="38">
        <v>10</v>
      </c>
      <c r="H289" s="38">
        <v>0</v>
      </c>
      <c r="I289" s="38">
        <v>0</v>
      </c>
      <c r="J289" s="40">
        <f t="shared" si="77"/>
        <v>10</v>
      </c>
      <c r="K289" s="44">
        <v>0</v>
      </c>
      <c r="L289" s="38">
        <v>0</v>
      </c>
      <c r="M289" s="40">
        <f t="shared" si="78"/>
        <v>0</v>
      </c>
      <c r="N289" s="44">
        <v>0</v>
      </c>
      <c r="O289" s="38">
        <v>0</v>
      </c>
      <c r="P289" s="39">
        <f t="shared" si="79"/>
        <v>0</v>
      </c>
      <c r="Q289" s="66">
        <f t="shared" si="80"/>
        <v>10</v>
      </c>
    </row>
    <row r="290" spans="1:17" x14ac:dyDescent="0.3">
      <c r="A290" s="253"/>
      <c r="B290" s="255"/>
      <c r="C290" s="257"/>
      <c r="D290" s="36"/>
      <c r="E290" s="42"/>
      <c r="F290" s="43"/>
      <c r="G290" s="43">
        <v>7.97</v>
      </c>
      <c r="H290" s="43"/>
      <c r="I290" s="43"/>
      <c r="J290" s="34">
        <f t="shared" si="77"/>
        <v>7.97</v>
      </c>
      <c r="K290" s="55"/>
      <c r="L290" s="43"/>
      <c r="M290" s="34">
        <f t="shared" si="78"/>
        <v>0</v>
      </c>
      <c r="N290" s="55"/>
      <c r="O290" s="43"/>
      <c r="P290" s="33">
        <f t="shared" si="79"/>
        <v>0</v>
      </c>
      <c r="Q290" s="65">
        <f t="shared" si="80"/>
        <v>7.97</v>
      </c>
    </row>
    <row r="291" spans="1:17" x14ac:dyDescent="0.3">
      <c r="A291" s="253"/>
      <c r="B291" s="255" t="s">
        <v>211</v>
      </c>
      <c r="C291" s="257" t="s">
        <v>212</v>
      </c>
      <c r="D291" s="36"/>
      <c r="E291" s="37">
        <v>0</v>
      </c>
      <c r="F291" s="38">
        <v>0</v>
      </c>
      <c r="G291" s="38">
        <v>600</v>
      </c>
      <c r="H291" s="38">
        <v>0</v>
      </c>
      <c r="I291" s="38">
        <v>0</v>
      </c>
      <c r="J291" s="40">
        <f t="shared" si="77"/>
        <v>600</v>
      </c>
      <c r="K291" s="44">
        <v>0</v>
      </c>
      <c r="L291" s="38">
        <v>0</v>
      </c>
      <c r="M291" s="40">
        <f t="shared" si="78"/>
        <v>0</v>
      </c>
      <c r="N291" s="44">
        <v>0</v>
      </c>
      <c r="O291" s="38">
        <v>0</v>
      </c>
      <c r="P291" s="39">
        <f t="shared" si="79"/>
        <v>0</v>
      </c>
      <c r="Q291" s="66">
        <f t="shared" si="80"/>
        <v>600</v>
      </c>
    </row>
    <row r="292" spans="1:17" x14ac:dyDescent="0.3">
      <c r="A292" s="253"/>
      <c r="B292" s="255"/>
      <c r="C292" s="257"/>
      <c r="D292" s="36"/>
      <c r="E292" s="42"/>
      <c r="F292" s="43"/>
      <c r="G292" s="43">
        <v>573.6</v>
      </c>
      <c r="H292" s="43"/>
      <c r="I292" s="43"/>
      <c r="J292" s="34">
        <f t="shared" si="77"/>
        <v>573.6</v>
      </c>
      <c r="K292" s="55"/>
      <c r="L292" s="43"/>
      <c r="M292" s="34">
        <f t="shared" ref="M292:M335" si="82">SUM(K292:L292)</f>
        <v>0</v>
      </c>
      <c r="N292" s="55"/>
      <c r="O292" s="43"/>
      <c r="P292" s="33">
        <f t="shared" si="79"/>
        <v>0</v>
      </c>
      <c r="Q292" s="65">
        <f t="shared" si="80"/>
        <v>573.6</v>
      </c>
    </row>
    <row r="293" spans="1:17" x14ac:dyDescent="0.3">
      <c r="A293" s="253"/>
      <c r="B293" s="255" t="s">
        <v>213</v>
      </c>
      <c r="C293" s="257" t="s">
        <v>214</v>
      </c>
      <c r="D293" s="36"/>
      <c r="E293" s="37">
        <v>0</v>
      </c>
      <c r="F293" s="38">
        <v>0</v>
      </c>
      <c r="G293" s="38">
        <v>300</v>
      </c>
      <c r="H293" s="38">
        <v>0</v>
      </c>
      <c r="I293" s="38">
        <v>0</v>
      </c>
      <c r="J293" s="40">
        <f t="shared" si="77"/>
        <v>300</v>
      </c>
      <c r="K293" s="44">
        <v>0</v>
      </c>
      <c r="L293" s="38">
        <v>0</v>
      </c>
      <c r="M293" s="40">
        <f t="shared" si="82"/>
        <v>0</v>
      </c>
      <c r="N293" s="44">
        <v>0</v>
      </c>
      <c r="O293" s="38">
        <v>0</v>
      </c>
      <c r="P293" s="39">
        <f t="shared" si="79"/>
        <v>0</v>
      </c>
      <c r="Q293" s="66">
        <f t="shared" si="80"/>
        <v>300</v>
      </c>
    </row>
    <row r="294" spans="1:17" x14ac:dyDescent="0.3">
      <c r="A294" s="253"/>
      <c r="B294" s="255"/>
      <c r="C294" s="257"/>
      <c r="D294" s="36"/>
      <c r="E294" s="42"/>
      <c r="F294" s="43"/>
      <c r="G294" s="43">
        <v>289</v>
      </c>
      <c r="H294" s="43"/>
      <c r="I294" s="43"/>
      <c r="J294" s="34">
        <f t="shared" si="77"/>
        <v>289</v>
      </c>
      <c r="K294" s="55"/>
      <c r="L294" s="43"/>
      <c r="M294" s="34">
        <f t="shared" si="82"/>
        <v>0</v>
      </c>
      <c r="N294" s="55"/>
      <c r="O294" s="43"/>
      <c r="P294" s="33">
        <f t="shared" si="79"/>
        <v>0</v>
      </c>
      <c r="Q294" s="65">
        <f t="shared" si="80"/>
        <v>289</v>
      </c>
    </row>
    <row r="295" spans="1:17" x14ac:dyDescent="0.3">
      <c r="A295" s="253"/>
      <c r="B295" s="255" t="s">
        <v>215</v>
      </c>
      <c r="C295" s="257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7"/>
        <v>8000</v>
      </c>
      <c r="K295" s="44">
        <v>0</v>
      </c>
      <c r="L295" s="38">
        <v>0</v>
      </c>
      <c r="M295" s="40">
        <f t="shared" si="82"/>
        <v>0</v>
      </c>
      <c r="N295" s="44">
        <v>0</v>
      </c>
      <c r="O295" s="38">
        <v>0</v>
      </c>
      <c r="P295" s="39">
        <f t="shared" si="79"/>
        <v>0</v>
      </c>
      <c r="Q295" s="66">
        <f t="shared" si="80"/>
        <v>8000</v>
      </c>
    </row>
    <row r="296" spans="1:17" x14ac:dyDescent="0.3">
      <c r="A296" s="253"/>
      <c r="B296" s="255"/>
      <c r="C296" s="257"/>
      <c r="D296" s="36"/>
      <c r="E296" s="42"/>
      <c r="F296" s="43"/>
      <c r="G296" s="43">
        <v>4172.2</v>
      </c>
      <c r="H296" s="43"/>
      <c r="I296" s="43"/>
      <c r="J296" s="34">
        <f t="shared" si="77"/>
        <v>4172.2</v>
      </c>
      <c r="K296" s="55"/>
      <c r="L296" s="43"/>
      <c r="M296" s="34">
        <f t="shared" si="82"/>
        <v>0</v>
      </c>
      <c r="N296" s="55"/>
      <c r="O296" s="43"/>
      <c r="P296" s="33">
        <f t="shared" si="79"/>
        <v>0</v>
      </c>
      <c r="Q296" s="65">
        <f t="shared" si="80"/>
        <v>4172.2</v>
      </c>
    </row>
    <row r="297" spans="1:17" x14ac:dyDescent="0.3">
      <c r="A297" s="253"/>
      <c r="B297" s="255" t="s">
        <v>217</v>
      </c>
      <c r="C297" s="257" t="s">
        <v>218</v>
      </c>
      <c r="D297" s="36"/>
      <c r="E297" s="37">
        <v>0</v>
      </c>
      <c r="F297" s="38">
        <v>0</v>
      </c>
      <c r="G297" s="38">
        <v>600</v>
      </c>
      <c r="H297" s="38">
        <v>0</v>
      </c>
      <c r="I297" s="38">
        <v>0</v>
      </c>
      <c r="J297" s="40">
        <f t="shared" si="77"/>
        <v>600</v>
      </c>
      <c r="K297" s="44">
        <v>0</v>
      </c>
      <c r="L297" s="38">
        <v>0</v>
      </c>
      <c r="M297" s="40">
        <f t="shared" si="82"/>
        <v>0</v>
      </c>
      <c r="N297" s="44">
        <v>0</v>
      </c>
      <c r="O297" s="38">
        <v>0</v>
      </c>
      <c r="P297" s="39">
        <f t="shared" si="79"/>
        <v>0</v>
      </c>
      <c r="Q297" s="66">
        <f t="shared" si="80"/>
        <v>600</v>
      </c>
    </row>
    <row r="298" spans="1:17" x14ac:dyDescent="0.3">
      <c r="A298" s="253"/>
      <c r="B298" s="255"/>
      <c r="C298" s="257"/>
      <c r="D298" s="36"/>
      <c r="E298" s="42"/>
      <c r="F298" s="43"/>
      <c r="G298" s="43">
        <v>257.85000000000002</v>
      </c>
      <c r="H298" s="43"/>
      <c r="I298" s="43"/>
      <c r="J298" s="34">
        <f t="shared" si="77"/>
        <v>257.85000000000002</v>
      </c>
      <c r="K298" s="55"/>
      <c r="L298" s="43"/>
      <c r="M298" s="34">
        <f t="shared" si="82"/>
        <v>0</v>
      </c>
      <c r="N298" s="55"/>
      <c r="O298" s="43"/>
      <c r="P298" s="33">
        <f t="shared" si="79"/>
        <v>0</v>
      </c>
      <c r="Q298" s="65">
        <f t="shared" si="80"/>
        <v>257.85000000000002</v>
      </c>
    </row>
    <row r="299" spans="1:17" x14ac:dyDescent="0.3">
      <c r="A299" s="253"/>
      <c r="B299" s="255" t="s">
        <v>219</v>
      </c>
      <c r="C299" s="257" t="s">
        <v>220</v>
      </c>
      <c r="D299" s="36"/>
      <c r="E299" s="37">
        <v>0</v>
      </c>
      <c r="F299" s="38">
        <v>0</v>
      </c>
      <c r="G299" s="38">
        <v>100</v>
      </c>
      <c r="H299" s="38">
        <v>0</v>
      </c>
      <c r="I299" s="38">
        <v>0</v>
      </c>
      <c r="J299" s="40">
        <f t="shared" si="77"/>
        <v>100</v>
      </c>
      <c r="K299" s="44">
        <v>0</v>
      </c>
      <c r="L299" s="38">
        <v>0</v>
      </c>
      <c r="M299" s="40">
        <f t="shared" si="82"/>
        <v>0</v>
      </c>
      <c r="N299" s="44">
        <v>0</v>
      </c>
      <c r="O299" s="38">
        <v>0</v>
      </c>
      <c r="P299" s="39">
        <f t="shared" si="79"/>
        <v>0</v>
      </c>
      <c r="Q299" s="66">
        <f t="shared" si="80"/>
        <v>100</v>
      </c>
    </row>
    <row r="300" spans="1:17" x14ac:dyDescent="0.3">
      <c r="A300" s="253"/>
      <c r="B300" s="255"/>
      <c r="C300" s="257"/>
      <c r="D300" s="36"/>
      <c r="E300" s="42"/>
      <c r="F300" s="43"/>
      <c r="G300" s="43">
        <v>100</v>
      </c>
      <c r="H300" s="43"/>
      <c r="I300" s="43"/>
      <c r="J300" s="34">
        <f t="shared" si="77"/>
        <v>100</v>
      </c>
      <c r="K300" s="55"/>
      <c r="L300" s="43"/>
      <c r="M300" s="34">
        <f t="shared" si="82"/>
        <v>0</v>
      </c>
      <c r="N300" s="55"/>
      <c r="O300" s="43"/>
      <c r="P300" s="33">
        <f t="shared" si="79"/>
        <v>0</v>
      </c>
      <c r="Q300" s="65">
        <f t="shared" si="80"/>
        <v>100</v>
      </c>
    </row>
    <row r="301" spans="1:17" x14ac:dyDescent="0.3">
      <c r="A301" s="253"/>
      <c r="B301" s="255" t="s">
        <v>221</v>
      </c>
      <c r="C301" s="257" t="s">
        <v>222</v>
      </c>
      <c r="D301" s="36"/>
      <c r="E301" s="37">
        <v>0</v>
      </c>
      <c r="F301" s="38">
        <v>0</v>
      </c>
      <c r="G301" s="38">
        <v>1000</v>
      </c>
      <c r="H301" s="38">
        <v>0</v>
      </c>
      <c r="I301" s="38">
        <v>0</v>
      </c>
      <c r="J301" s="40">
        <f t="shared" si="77"/>
        <v>1000</v>
      </c>
      <c r="K301" s="44">
        <v>0</v>
      </c>
      <c r="L301" s="38">
        <v>0</v>
      </c>
      <c r="M301" s="40">
        <f t="shared" si="82"/>
        <v>0</v>
      </c>
      <c r="N301" s="44">
        <v>0</v>
      </c>
      <c r="O301" s="38">
        <v>0</v>
      </c>
      <c r="P301" s="39">
        <f t="shared" si="79"/>
        <v>0</v>
      </c>
      <c r="Q301" s="66">
        <f t="shared" si="80"/>
        <v>1000</v>
      </c>
    </row>
    <row r="302" spans="1:17" x14ac:dyDescent="0.3">
      <c r="A302" s="253"/>
      <c r="B302" s="255"/>
      <c r="C302" s="257"/>
      <c r="D302" s="36"/>
      <c r="E302" s="42"/>
      <c r="F302" s="43"/>
      <c r="G302" s="43">
        <v>821</v>
      </c>
      <c r="H302" s="43"/>
      <c r="I302" s="43"/>
      <c r="J302" s="34">
        <f t="shared" si="77"/>
        <v>821</v>
      </c>
      <c r="K302" s="55"/>
      <c r="L302" s="43"/>
      <c r="M302" s="34">
        <f t="shared" si="82"/>
        <v>0</v>
      </c>
      <c r="N302" s="55"/>
      <c r="O302" s="43"/>
      <c r="P302" s="33">
        <f t="shared" si="79"/>
        <v>0</v>
      </c>
      <c r="Q302" s="65">
        <f t="shared" si="80"/>
        <v>821</v>
      </c>
    </row>
    <row r="303" spans="1:17" x14ac:dyDescent="0.3">
      <c r="A303" s="253" t="s">
        <v>202</v>
      </c>
      <c r="B303" s="249"/>
      <c r="C303" s="251" t="s">
        <v>223</v>
      </c>
      <c r="D303" s="36"/>
      <c r="E303" s="37">
        <v>0</v>
      </c>
      <c r="F303" s="38">
        <v>0</v>
      </c>
      <c r="G303" s="38">
        <v>14700</v>
      </c>
      <c r="H303" s="38">
        <v>0</v>
      </c>
      <c r="I303" s="38">
        <v>0</v>
      </c>
      <c r="J303" s="40">
        <f t="shared" si="77"/>
        <v>14700</v>
      </c>
      <c r="K303" s="44">
        <v>0</v>
      </c>
      <c r="L303" s="38">
        <v>0</v>
      </c>
      <c r="M303" s="40">
        <f t="shared" si="82"/>
        <v>0</v>
      </c>
      <c r="N303" s="44">
        <v>0</v>
      </c>
      <c r="O303" s="38">
        <v>0</v>
      </c>
      <c r="P303" s="39">
        <f t="shared" si="79"/>
        <v>0</v>
      </c>
      <c r="Q303" s="66">
        <f t="shared" si="80"/>
        <v>14700</v>
      </c>
    </row>
    <row r="304" spans="1:17" x14ac:dyDescent="0.3">
      <c r="A304" s="253"/>
      <c r="B304" s="250"/>
      <c r="C304" s="252"/>
      <c r="D304" s="36"/>
      <c r="E304" s="42"/>
      <c r="F304" s="43"/>
      <c r="G304" s="43">
        <v>7704.31</v>
      </c>
      <c r="H304" s="43"/>
      <c r="I304" s="43"/>
      <c r="J304" s="34">
        <f t="shared" si="77"/>
        <v>7704.31</v>
      </c>
      <c r="K304" s="55"/>
      <c r="L304" s="43"/>
      <c r="M304" s="34">
        <f t="shared" si="82"/>
        <v>0</v>
      </c>
      <c r="N304" s="55"/>
      <c r="O304" s="43"/>
      <c r="P304" s="33">
        <f t="shared" si="79"/>
        <v>0</v>
      </c>
      <c r="Q304" s="65">
        <f t="shared" si="80"/>
        <v>7704.31</v>
      </c>
    </row>
    <row r="305" spans="1:17" x14ac:dyDescent="0.3">
      <c r="A305" s="253" t="s">
        <v>202</v>
      </c>
      <c r="B305" s="249"/>
      <c r="C305" s="251" t="s">
        <v>224</v>
      </c>
      <c r="D305" s="36"/>
      <c r="E305" s="37">
        <v>0</v>
      </c>
      <c r="F305" s="38">
        <v>0</v>
      </c>
      <c r="G305" s="38">
        <v>1100</v>
      </c>
      <c r="H305" s="38">
        <v>0</v>
      </c>
      <c r="I305" s="38">
        <v>0</v>
      </c>
      <c r="J305" s="40">
        <f t="shared" si="77"/>
        <v>1100</v>
      </c>
      <c r="K305" s="44">
        <v>0</v>
      </c>
      <c r="L305" s="38">
        <v>0</v>
      </c>
      <c r="M305" s="40">
        <f t="shared" si="82"/>
        <v>0</v>
      </c>
      <c r="N305" s="44">
        <v>0</v>
      </c>
      <c r="O305" s="38">
        <v>0</v>
      </c>
      <c r="P305" s="39">
        <f t="shared" si="79"/>
        <v>0</v>
      </c>
      <c r="Q305" s="66">
        <f t="shared" si="80"/>
        <v>1100</v>
      </c>
    </row>
    <row r="306" spans="1:17" x14ac:dyDescent="0.3">
      <c r="A306" s="253"/>
      <c r="B306" s="250"/>
      <c r="C306" s="252"/>
      <c r="D306" s="36"/>
      <c r="E306" s="42"/>
      <c r="F306" s="43"/>
      <c r="G306" s="43">
        <v>288</v>
      </c>
      <c r="H306" s="43"/>
      <c r="I306" s="43"/>
      <c r="J306" s="34">
        <f t="shared" ref="J306:J335" si="83">SUM(E306:I306)</f>
        <v>288</v>
      </c>
      <c r="K306" s="55"/>
      <c r="L306" s="43"/>
      <c r="M306" s="34">
        <f t="shared" si="82"/>
        <v>0</v>
      </c>
      <c r="N306" s="55"/>
      <c r="O306" s="43"/>
      <c r="P306" s="33">
        <f t="shared" si="79"/>
        <v>0</v>
      </c>
      <c r="Q306" s="65">
        <f t="shared" si="80"/>
        <v>288</v>
      </c>
    </row>
    <row r="307" spans="1:17" x14ac:dyDescent="0.3">
      <c r="A307" s="253" t="s">
        <v>202</v>
      </c>
      <c r="B307" s="255"/>
      <c r="C307" s="257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52375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3"/>
        <v>52375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2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9"/>
        <v>0</v>
      </c>
      <c r="Q307" s="66">
        <f t="shared" si="80"/>
        <v>52375</v>
      </c>
    </row>
    <row r="308" spans="1:17" x14ac:dyDescent="0.3">
      <c r="A308" s="253"/>
      <c r="B308" s="255"/>
      <c r="C308" s="257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41581.599999999999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3"/>
        <v>41581.599999999999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2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9"/>
        <v>0</v>
      </c>
      <c r="Q308" s="65">
        <f t="shared" si="80"/>
        <v>41581.599999999999</v>
      </c>
    </row>
    <row r="309" spans="1:17" x14ac:dyDescent="0.3">
      <c r="A309" s="253"/>
      <c r="B309" s="255" t="s">
        <v>226</v>
      </c>
      <c r="C309" s="257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3"/>
        <v>2000</v>
      </c>
      <c r="K309" s="44">
        <v>0</v>
      </c>
      <c r="L309" s="38">
        <v>0</v>
      </c>
      <c r="M309" s="40">
        <f t="shared" si="82"/>
        <v>0</v>
      </c>
      <c r="N309" s="44">
        <v>0</v>
      </c>
      <c r="O309" s="38">
        <v>0</v>
      </c>
      <c r="P309" s="39">
        <f t="shared" si="79"/>
        <v>0</v>
      </c>
      <c r="Q309" s="66">
        <f t="shared" si="80"/>
        <v>2000</v>
      </c>
    </row>
    <row r="310" spans="1:17" x14ac:dyDescent="0.3">
      <c r="A310" s="253"/>
      <c r="B310" s="255"/>
      <c r="C310" s="257"/>
      <c r="D310" s="36"/>
      <c r="E310" s="42"/>
      <c r="F310" s="43"/>
      <c r="G310" s="43">
        <v>1805</v>
      </c>
      <c r="H310" s="43"/>
      <c r="I310" s="43"/>
      <c r="J310" s="34">
        <f t="shared" si="83"/>
        <v>1805</v>
      </c>
      <c r="K310" s="55"/>
      <c r="L310" s="43"/>
      <c r="M310" s="34">
        <f t="shared" si="82"/>
        <v>0</v>
      </c>
      <c r="N310" s="55"/>
      <c r="O310" s="43"/>
      <c r="P310" s="33">
        <f t="shared" si="79"/>
        <v>0</v>
      </c>
      <c r="Q310" s="65">
        <f t="shared" si="80"/>
        <v>1805</v>
      </c>
    </row>
    <row r="311" spans="1:17" x14ac:dyDescent="0.3">
      <c r="A311" s="253"/>
      <c r="B311" s="255" t="s">
        <v>228</v>
      </c>
      <c r="C311" s="257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3"/>
        <v>5800</v>
      </c>
      <c r="K311" s="44">
        <v>0</v>
      </c>
      <c r="L311" s="38">
        <v>0</v>
      </c>
      <c r="M311" s="40">
        <f t="shared" si="82"/>
        <v>0</v>
      </c>
      <c r="N311" s="44">
        <v>0</v>
      </c>
      <c r="O311" s="38">
        <v>0</v>
      </c>
      <c r="P311" s="39">
        <f t="shared" si="79"/>
        <v>0</v>
      </c>
      <c r="Q311" s="66">
        <f t="shared" si="80"/>
        <v>5800</v>
      </c>
    </row>
    <row r="312" spans="1:17" x14ac:dyDescent="0.3">
      <c r="A312" s="253"/>
      <c r="B312" s="255"/>
      <c r="C312" s="257"/>
      <c r="D312" s="36"/>
      <c r="E312" s="42"/>
      <c r="F312" s="43"/>
      <c r="G312" s="43">
        <v>1886.68</v>
      </c>
      <c r="H312" s="43"/>
      <c r="I312" s="43"/>
      <c r="J312" s="34">
        <f t="shared" si="83"/>
        <v>1886.68</v>
      </c>
      <c r="K312" s="55"/>
      <c r="L312" s="43"/>
      <c r="M312" s="34">
        <f t="shared" si="82"/>
        <v>0</v>
      </c>
      <c r="N312" s="55"/>
      <c r="O312" s="43"/>
      <c r="P312" s="33">
        <f t="shared" si="79"/>
        <v>0</v>
      </c>
      <c r="Q312" s="65">
        <f t="shared" si="80"/>
        <v>1886.68</v>
      </c>
    </row>
    <row r="313" spans="1:17" x14ac:dyDescent="0.3">
      <c r="A313" s="253"/>
      <c r="B313" s="255" t="s">
        <v>230</v>
      </c>
      <c r="C313" s="257" t="s">
        <v>231</v>
      </c>
      <c r="D313" s="36"/>
      <c r="E313" s="37">
        <v>0</v>
      </c>
      <c r="F313" s="38">
        <v>0</v>
      </c>
      <c r="G313" s="38">
        <v>1038</v>
      </c>
      <c r="H313" s="38">
        <v>0</v>
      </c>
      <c r="I313" s="38">
        <v>0</v>
      </c>
      <c r="J313" s="40">
        <f t="shared" si="83"/>
        <v>1038</v>
      </c>
      <c r="K313" s="44">
        <v>0</v>
      </c>
      <c r="L313" s="38">
        <v>0</v>
      </c>
      <c r="M313" s="40">
        <f t="shared" si="82"/>
        <v>0</v>
      </c>
      <c r="N313" s="44">
        <v>0</v>
      </c>
      <c r="O313" s="38">
        <v>0</v>
      </c>
      <c r="P313" s="39">
        <f t="shared" si="79"/>
        <v>0</v>
      </c>
      <c r="Q313" s="66">
        <f t="shared" si="80"/>
        <v>1038</v>
      </c>
    </row>
    <row r="314" spans="1:17" x14ac:dyDescent="0.3">
      <c r="A314" s="253"/>
      <c r="B314" s="255"/>
      <c r="C314" s="257"/>
      <c r="D314" s="36"/>
      <c r="E314" s="42"/>
      <c r="F314" s="43"/>
      <c r="G314" s="43">
        <v>1038</v>
      </c>
      <c r="H314" s="43"/>
      <c r="I314" s="43"/>
      <c r="J314" s="34">
        <f t="shared" si="83"/>
        <v>1038</v>
      </c>
      <c r="K314" s="55"/>
      <c r="L314" s="43"/>
      <c r="M314" s="34">
        <f t="shared" si="82"/>
        <v>0</v>
      </c>
      <c r="N314" s="55"/>
      <c r="O314" s="43"/>
      <c r="P314" s="33">
        <f t="shared" si="79"/>
        <v>0</v>
      </c>
      <c r="Q314" s="65">
        <f t="shared" si="80"/>
        <v>1038</v>
      </c>
    </row>
    <row r="315" spans="1:17" x14ac:dyDescent="0.3">
      <c r="A315" s="253"/>
      <c r="B315" s="255" t="s">
        <v>232</v>
      </c>
      <c r="C315" s="257" t="s">
        <v>233</v>
      </c>
      <c r="D315" s="36"/>
      <c r="E315" s="37">
        <v>0</v>
      </c>
      <c r="F315" s="38">
        <v>0</v>
      </c>
      <c r="G315" s="38">
        <v>0</v>
      </c>
      <c r="H315" s="38">
        <v>0</v>
      </c>
      <c r="I315" s="38">
        <v>0</v>
      </c>
      <c r="J315" s="40">
        <f t="shared" si="83"/>
        <v>0</v>
      </c>
      <c r="K315" s="44">
        <v>0</v>
      </c>
      <c r="L315" s="38">
        <v>0</v>
      </c>
      <c r="M315" s="40">
        <f t="shared" si="82"/>
        <v>0</v>
      </c>
      <c r="N315" s="44">
        <v>0</v>
      </c>
      <c r="O315" s="38">
        <v>0</v>
      </c>
      <c r="P315" s="39">
        <f t="shared" si="79"/>
        <v>0</v>
      </c>
      <c r="Q315" s="66">
        <f t="shared" si="80"/>
        <v>0</v>
      </c>
    </row>
    <row r="316" spans="1:17" x14ac:dyDescent="0.3">
      <c r="A316" s="253"/>
      <c r="B316" s="255"/>
      <c r="C316" s="257"/>
      <c r="D316" s="36"/>
      <c r="E316" s="42"/>
      <c r="F316" s="43"/>
      <c r="G316" s="43">
        <v>0</v>
      </c>
      <c r="H316" s="43"/>
      <c r="I316" s="43"/>
      <c r="J316" s="34">
        <f t="shared" si="83"/>
        <v>0</v>
      </c>
      <c r="K316" s="55"/>
      <c r="L316" s="43"/>
      <c r="M316" s="34">
        <f t="shared" si="82"/>
        <v>0</v>
      </c>
      <c r="N316" s="55"/>
      <c r="O316" s="43"/>
      <c r="P316" s="33">
        <f t="shared" si="79"/>
        <v>0</v>
      </c>
      <c r="Q316" s="65">
        <f t="shared" si="80"/>
        <v>0</v>
      </c>
    </row>
    <row r="317" spans="1:17" x14ac:dyDescent="0.3">
      <c r="A317" s="253"/>
      <c r="B317" s="255" t="s">
        <v>234</v>
      </c>
      <c r="C317" s="257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3"/>
        <v>2300</v>
      </c>
      <c r="K317" s="44">
        <v>0</v>
      </c>
      <c r="L317" s="38">
        <v>0</v>
      </c>
      <c r="M317" s="40">
        <f t="shared" si="82"/>
        <v>0</v>
      </c>
      <c r="N317" s="44">
        <v>0</v>
      </c>
      <c r="O317" s="38">
        <v>0</v>
      </c>
      <c r="P317" s="39">
        <f t="shared" si="79"/>
        <v>0</v>
      </c>
      <c r="Q317" s="66">
        <f t="shared" si="80"/>
        <v>2300</v>
      </c>
    </row>
    <row r="318" spans="1:17" x14ac:dyDescent="0.3">
      <c r="A318" s="253"/>
      <c r="B318" s="255"/>
      <c r="C318" s="257"/>
      <c r="D318" s="36"/>
      <c r="E318" s="42"/>
      <c r="F318" s="43"/>
      <c r="G318" s="43">
        <v>2065.04</v>
      </c>
      <c r="H318" s="43"/>
      <c r="I318" s="43"/>
      <c r="J318" s="34">
        <f t="shared" si="83"/>
        <v>2065.04</v>
      </c>
      <c r="K318" s="55"/>
      <c r="L318" s="43"/>
      <c r="M318" s="34">
        <f t="shared" si="82"/>
        <v>0</v>
      </c>
      <c r="N318" s="55"/>
      <c r="O318" s="43"/>
      <c r="P318" s="33">
        <f t="shared" si="79"/>
        <v>0</v>
      </c>
      <c r="Q318" s="65">
        <f t="shared" si="80"/>
        <v>2065.04</v>
      </c>
    </row>
    <row r="319" spans="1:17" x14ac:dyDescent="0.3">
      <c r="A319" s="253"/>
      <c r="B319" s="255" t="s">
        <v>236</v>
      </c>
      <c r="C319" s="257" t="s">
        <v>237</v>
      </c>
      <c r="D319" s="36"/>
      <c r="E319" s="37">
        <v>0</v>
      </c>
      <c r="F319" s="38">
        <v>0</v>
      </c>
      <c r="G319" s="38">
        <v>15106</v>
      </c>
      <c r="H319" s="38">
        <v>0</v>
      </c>
      <c r="I319" s="38">
        <v>0</v>
      </c>
      <c r="J319" s="40">
        <f t="shared" si="83"/>
        <v>15106</v>
      </c>
      <c r="K319" s="44">
        <v>0</v>
      </c>
      <c r="L319" s="38">
        <v>0</v>
      </c>
      <c r="M319" s="40">
        <f t="shared" si="82"/>
        <v>0</v>
      </c>
      <c r="N319" s="44">
        <v>0</v>
      </c>
      <c r="O319" s="38">
        <v>0</v>
      </c>
      <c r="P319" s="39">
        <f t="shared" si="79"/>
        <v>0</v>
      </c>
      <c r="Q319" s="66">
        <f t="shared" si="80"/>
        <v>15106</v>
      </c>
    </row>
    <row r="320" spans="1:17" x14ac:dyDescent="0.3">
      <c r="A320" s="253"/>
      <c r="B320" s="255"/>
      <c r="C320" s="257"/>
      <c r="D320" s="36"/>
      <c r="E320" s="42"/>
      <c r="F320" s="43"/>
      <c r="G320" s="43">
        <v>16461.43</v>
      </c>
      <c r="H320" s="43"/>
      <c r="I320" s="43"/>
      <c r="J320" s="34">
        <f t="shared" si="83"/>
        <v>16461.43</v>
      </c>
      <c r="K320" s="55"/>
      <c r="L320" s="43"/>
      <c r="M320" s="34">
        <f t="shared" si="82"/>
        <v>0</v>
      </c>
      <c r="N320" s="55"/>
      <c r="O320" s="43"/>
      <c r="P320" s="33">
        <f t="shared" si="79"/>
        <v>0</v>
      </c>
      <c r="Q320" s="65">
        <f t="shared" si="80"/>
        <v>16461.43</v>
      </c>
    </row>
    <row r="321" spans="1:17" x14ac:dyDescent="0.3">
      <c r="A321" s="253"/>
      <c r="B321" s="255" t="s">
        <v>238</v>
      </c>
      <c r="C321" s="257" t="s">
        <v>239</v>
      </c>
      <c r="D321" s="36"/>
      <c r="E321" s="37">
        <v>0</v>
      </c>
      <c r="F321" s="38">
        <v>0</v>
      </c>
      <c r="G321" s="38">
        <v>8000</v>
      </c>
      <c r="H321" s="38">
        <v>0</v>
      </c>
      <c r="I321" s="38">
        <v>0</v>
      </c>
      <c r="J321" s="40">
        <f t="shared" si="83"/>
        <v>8000</v>
      </c>
      <c r="K321" s="44">
        <v>0</v>
      </c>
      <c r="L321" s="38">
        <v>0</v>
      </c>
      <c r="M321" s="40">
        <f t="shared" si="82"/>
        <v>0</v>
      </c>
      <c r="N321" s="44">
        <v>0</v>
      </c>
      <c r="O321" s="38">
        <v>0</v>
      </c>
      <c r="P321" s="39">
        <f t="shared" si="79"/>
        <v>0</v>
      </c>
      <c r="Q321" s="66">
        <f t="shared" si="80"/>
        <v>8000</v>
      </c>
    </row>
    <row r="322" spans="1:17" x14ac:dyDescent="0.3">
      <c r="A322" s="253"/>
      <c r="B322" s="255"/>
      <c r="C322" s="257"/>
      <c r="D322" s="36"/>
      <c r="E322" s="42"/>
      <c r="F322" s="43"/>
      <c r="G322" s="43">
        <v>5736.32</v>
      </c>
      <c r="H322" s="43"/>
      <c r="I322" s="43"/>
      <c r="J322" s="34">
        <f t="shared" si="83"/>
        <v>5736.32</v>
      </c>
      <c r="K322" s="55"/>
      <c r="L322" s="43"/>
      <c r="M322" s="34">
        <f t="shared" si="82"/>
        <v>0</v>
      </c>
      <c r="N322" s="55"/>
      <c r="O322" s="43"/>
      <c r="P322" s="33">
        <f t="shared" si="79"/>
        <v>0</v>
      </c>
      <c r="Q322" s="65">
        <f t="shared" si="80"/>
        <v>5736.32</v>
      </c>
    </row>
    <row r="323" spans="1:17" x14ac:dyDescent="0.3">
      <c r="A323" s="253"/>
      <c r="B323" s="255" t="s">
        <v>240</v>
      </c>
      <c r="C323" s="257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3"/>
        <v>3228</v>
      </c>
      <c r="K323" s="44">
        <v>0</v>
      </c>
      <c r="L323" s="38">
        <v>0</v>
      </c>
      <c r="M323" s="40">
        <f t="shared" si="82"/>
        <v>0</v>
      </c>
      <c r="N323" s="44">
        <v>0</v>
      </c>
      <c r="O323" s="38">
        <v>0</v>
      </c>
      <c r="P323" s="39">
        <f t="shared" si="79"/>
        <v>0</v>
      </c>
      <c r="Q323" s="66">
        <f t="shared" si="80"/>
        <v>3228</v>
      </c>
    </row>
    <row r="324" spans="1:17" x14ac:dyDescent="0.3">
      <c r="A324" s="253"/>
      <c r="B324" s="255"/>
      <c r="C324" s="257"/>
      <c r="D324" s="36"/>
      <c r="E324" s="42"/>
      <c r="F324" s="43"/>
      <c r="G324" s="43">
        <v>1988.27</v>
      </c>
      <c r="H324" s="43"/>
      <c r="I324" s="43"/>
      <c r="J324" s="34">
        <f t="shared" si="83"/>
        <v>1988.27</v>
      </c>
      <c r="K324" s="55"/>
      <c r="L324" s="43"/>
      <c r="M324" s="34">
        <f t="shared" si="82"/>
        <v>0</v>
      </c>
      <c r="N324" s="55"/>
      <c r="O324" s="43"/>
      <c r="P324" s="33">
        <f t="shared" si="79"/>
        <v>0</v>
      </c>
      <c r="Q324" s="65">
        <f t="shared" si="80"/>
        <v>1988.27</v>
      </c>
    </row>
    <row r="325" spans="1:17" x14ac:dyDescent="0.3">
      <c r="A325" s="253"/>
      <c r="B325" s="255" t="s">
        <v>242</v>
      </c>
      <c r="C325" s="257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3"/>
        <v>13803</v>
      </c>
      <c r="K325" s="44">
        <v>0</v>
      </c>
      <c r="L325" s="38">
        <v>0</v>
      </c>
      <c r="M325" s="40">
        <f t="shared" si="82"/>
        <v>0</v>
      </c>
      <c r="N325" s="44">
        <v>0</v>
      </c>
      <c r="O325" s="38">
        <v>0</v>
      </c>
      <c r="P325" s="39">
        <f t="shared" si="79"/>
        <v>0</v>
      </c>
      <c r="Q325" s="66">
        <f t="shared" si="80"/>
        <v>13803</v>
      </c>
    </row>
    <row r="326" spans="1:17" x14ac:dyDescent="0.3">
      <c r="A326" s="253"/>
      <c r="B326" s="255"/>
      <c r="C326" s="257"/>
      <c r="D326" s="36"/>
      <c r="E326" s="42"/>
      <c r="F326" s="43"/>
      <c r="G326" s="43">
        <v>9626.2199999999993</v>
      </c>
      <c r="H326" s="43"/>
      <c r="I326" s="43"/>
      <c r="J326" s="34">
        <f t="shared" si="83"/>
        <v>9626.2199999999993</v>
      </c>
      <c r="K326" s="55"/>
      <c r="L326" s="43"/>
      <c r="M326" s="34">
        <f t="shared" si="82"/>
        <v>0</v>
      </c>
      <c r="N326" s="55"/>
      <c r="O326" s="43"/>
      <c r="P326" s="33">
        <f t="shared" si="79"/>
        <v>0</v>
      </c>
      <c r="Q326" s="65">
        <f t="shared" si="80"/>
        <v>9626.2199999999993</v>
      </c>
    </row>
    <row r="327" spans="1:17" hidden="1" x14ac:dyDescent="0.3">
      <c r="A327" s="253"/>
      <c r="B327" s="255" t="s">
        <v>244</v>
      </c>
      <c r="C327" s="257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3"/>
        <v>0</v>
      </c>
      <c r="K327" s="44">
        <v>0</v>
      </c>
      <c r="L327" s="38">
        <v>0</v>
      </c>
      <c r="M327" s="40">
        <f t="shared" si="82"/>
        <v>0</v>
      </c>
      <c r="N327" s="44">
        <v>0</v>
      </c>
      <c r="O327" s="38">
        <v>0</v>
      </c>
      <c r="P327" s="39">
        <f t="shared" si="79"/>
        <v>0</v>
      </c>
      <c r="Q327" s="66">
        <f t="shared" si="80"/>
        <v>0</v>
      </c>
    </row>
    <row r="328" spans="1:17" hidden="1" x14ac:dyDescent="0.3">
      <c r="A328" s="253"/>
      <c r="B328" s="255"/>
      <c r="C328" s="257"/>
      <c r="D328" s="36"/>
      <c r="E328" s="42"/>
      <c r="F328" s="43"/>
      <c r="G328" s="43">
        <v>0</v>
      </c>
      <c r="H328" s="43"/>
      <c r="I328" s="43"/>
      <c r="J328" s="34">
        <f t="shared" si="83"/>
        <v>0</v>
      </c>
      <c r="K328" s="55"/>
      <c r="L328" s="43"/>
      <c r="M328" s="34">
        <f t="shared" si="82"/>
        <v>0</v>
      </c>
      <c r="N328" s="55"/>
      <c r="O328" s="43"/>
      <c r="P328" s="33">
        <f t="shared" si="79"/>
        <v>0</v>
      </c>
      <c r="Q328" s="65">
        <f t="shared" si="80"/>
        <v>0</v>
      </c>
    </row>
    <row r="329" spans="1:17" x14ac:dyDescent="0.3">
      <c r="A329" s="253"/>
      <c r="B329" s="255" t="s">
        <v>246</v>
      </c>
      <c r="C329" s="257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3"/>
        <v>1100</v>
      </c>
      <c r="K329" s="44">
        <v>0</v>
      </c>
      <c r="L329" s="38">
        <v>0</v>
      </c>
      <c r="M329" s="40">
        <f t="shared" si="82"/>
        <v>0</v>
      </c>
      <c r="N329" s="44">
        <v>0</v>
      </c>
      <c r="O329" s="38">
        <v>0</v>
      </c>
      <c r="P329" s="39">
        <f t="shared" si="79"/>
        <v>0</v>
      </c>
      <c r="Q329" s="66">
        <f t="shared" si="80"/>
        <v>1100</v>
      </c>
    </row>
    <row r="330" spans="1:17" x14ac:dyDescent="0.3">
      <c r="A330" s="253"/>
      <c r="B330" s="255"/>
      <c r="C330" s="257"/>
      <c r="D330" s="36"/>
      <c r="E330" s="42"/>
      <c r="F330" s="43"/>
      <c r="G330" s="43">
        <v>974.64</v>
      </c>
      <c r="H330" s="43"/>
      <c r="I330" s="43"/>
      <c r="J330" s="34">
        <f t="shared" si="83"/>
        <v>974.64</v>
      </c>
      <c r="K330" s="55"/>
      <c r="L330" s="43"/>
      <c r="M330" s="34">
        <f t="shared" si="82"/>
        <v>0</v>
      </c>
      <c r="N330" s="55"/>
      <c r="O330" s="43"/>
      <c r="P330" s="33">
        <f t="shared" si="79"/>
        <v>0</v>
      </c>
      <c r="Q330" s="65">
        <f t="shared" si="80"/>
        <v>974.64</v>
      </c>
    </row>
    <row r="331" spans="1:17" x14ac:dyDescent="0.3">
      <c r="A331" s="253" t="s">
        <v>202</v>
      </c>
      <c r="B331" s="255"/>
      <c r="C331" s="257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3"/>
        <v>8506</v>
      </c>
      <c r="K331" s="44">
        <v>0</v>
      </c>
      <c r="L331" s="38">
        <v>0</v>
      </c>
      <c r="M331" s="40">
        <f t="shared" si="82"/>
        <v>0</v>
      </c>
      <c r="N331" s="44">
        <v>0</v>
      </c>
      <c r="O331" s="38">
        <v>0</v>
      </c>
      <c r="P331" s="39">
        <f t="shared" si="79"/>
        <v>0</v>
      </c>
      <c r="Q331" s="66">
        <f t="shared" si="80"/>
        <v>8506</v>
      </c>
    </row>
    <row r="332" spans="1:17" x14ac:dyDescent="0.3">
      <c r="A332" s="253"/>
      <c r="B332" s="255"/>
      <c r="C332" s="257"/>
      <c r="D332" s="36"/>
      <c r="E332" s="42"/>
      <c r="F332" s="43"/>
      <c r="G332" s="43"/>
      <c r="H332" s="43">
        <v>4220.04</v>
      </c>
      <c r="I332" s="43"/>
      <c r="J332" s="34">
        <f t="shared" si="83"/>
        <v>4220.04</v>
      </c>
      <c r="K332" s="55"/>
      <c r="L332" s="43"/>
      <c r="M332" s="34">
        <f t="shared" si="82"/>
        <v>0</v>
      </c>
      <c r="N332" s="55"/>
      <c r="O332" s="43"/>
      <c r="P332" s="33">
        <f t="shared" si="79"/>
        <v>0</v>
      </c>
      <c r="Q332" s="65">
        <f t="shared" si="80"/>
        <v>4220.04</v>
      </c>
    </row>
    <row r="333" spans="1:17" x14ac:dyDescent="0.3">
      <c r="A333" s="253" t="s">
        <v>202</v>
      </c>
      <c r="B333" s="255"/>
      <c r="C333" s="257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3"/>
        <v>1843</v>
      </c>
      <c r="K333" s="44">
        <v>0</v>
      </c>
      <c r="L333" s="38">
        <v>0</v>
      </c>
      <c r="M333" s="40">
        <f t="shared" si="82"/>
        <v>0</v>
      </c>
      <c r="N333" s="44">
        <v>0</v>
      </c>
      <c r="O333" s="38">
        <v>0</v>
      </c>
      <c r="P333" s="39">
        <f t="shared" si="79"/>
        <v>0</v>
      </c>
      <c r="Q333" s="66">
        <f t="shared" si="80"/>
        <v>1843</v>
      </c>
    </row>
    <row r="334" spans="1:17" x14ac:dyDescent="0.3">
      <c r="A334" s="253"/>
      <c r="B334" s="255"/>
      <c r="C334" s="257"/>
      <c r="D334" s="36"/>
      <c r="E334" s="42"/>
      <c r="F334" s="43"/>
      <c r="G334" s="43"/>
      <c r="H334" s="43">
        <v>4572.84</v>
      </c>
      <c r="I334" s="43"/>
      <c r="J334" s="34">
        <f t="shared" si="83"/>
        <v>4572.84</v>
      </c>
      <c r="K334" s="55"/>
      <c r="L334" s="43"/>
      <c r="M334" s="34">
        <f t="shared" si="82"/>
        <v>0</v>
      </c>
      <c r="N334" s="55"/>
      <c r="O334" s="43"/>
      <c r="P334" s="33">
        <f t="shared" si="79"/>
        <v>0</v>
      </c>
      <c r="Q334" s="65">
        <f t="shared" si="80"/>
        <v>4572.84</v>
      </c>
    </row>
    <row r="335" spans="1:17" hidden="1" x14ac:dyDescent="0.3">
      <c r="A335" s="253" t="s">
        <v>202</v>
      </c>
      <c r="B335" s="255"/>
      <c r="C335" s="257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3"/>
        <v>0</v>
      </c>
      <c r="K335" s="44">
        <v>0</v>
      </c>
      <c r="L335" s="38">
        <v>0</v>
      </c>
      <c r="M335" s="40">
        <f t="shared" si="82"/>
        <v>0</v>
      </c>
      <c r="N335" s="44">
        <v>0</v>
      </c>
      <c r="O335" s="38">
        <v>0</v>
      </c>
      <c r="P335" s="39">
        <f t="shared" si="79"/>
        <v>0</v>
      </c>
      <c r="Q335" s="66">
        <f t="shared" si="80"/>
        <v>0</v>
      </c>
    </row>
    <row r="336" spans="1:17" ht="14.4" hidden="1" thickBot="1" x14ac:dyDescent="0.35">
      <c r="A336" s="254"/>
      <c r="B336" s="256"/>
      <c r="C336" s="258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80"/>
        <v>0</v>
      </c>
    </row>
  </sheetData>
  <sheetProtection sheet="1" objects="1" scenarios="1"/>
  <mergeCells count="51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6"/>
  <sheetViews>
    <sheetView workbookViewId="0">
      <pane ySplit="5" topLeftCell="A267" activePane="bottomLeft" state="frozen"/>
      <selection pane="bottomLeft" activeCell="E281" sqref="E281"/>
    </sheetView>
  </sheetViews>
  <sheetFormatPr defaultColWidth="9.109375" defaultRowHeight="13.8" x14ac:dyDescent="0.3"/>
  <cols>
    <col min="1" max="1" width="5.6640625" style="218" customWidth="1"/>
    <col min="2" max="2" width="6.109375" style="218" customWidth="1"/>
    <col min="3" max="3" width="28.44140625" style="219" customWidth="1"/>
    <col min="4" max="4" width="7.88671875" style="181" customWidth="1"/>
    <col min="5" max="6" width="10.6640625" style="181" customWidth="1"/>
    <col min="7" max="7" width="12.44140625" style="181" customWidth="1"/>
    <col min="8" max="8" width="11" style="181" customWidth="1"/>
    <col min="9" max="9" width="9.6640625" style="181" customWidth="1"/>
    <col min="10" max="10" width="12.5546875" style="181" customWidth="1"/>
    <col min="11" max="11" width="11.6640625" style="181" customWidth="1"/>
    <col min="12" max="12" width="5.44140625" style="181" customWidth="1"/>
    <col min="13" max="13" width="11.5546875" style="181" customWidth="1"/>
    <col min="14" max="14" width="5.109375" style="181" customWidth="1"/>
    <col min="15" max="15" width="11.5546875" style="181" customWidth="1"/>
    <col min="16" max="16" width="11.44140625" style="181" customWidth="1"/>
    <col min="17" max="17" width="12.33203125" style="181" customWidth="1"/>
    <col min="18" max="16384" width="9.109375" style="181"/>
  </cols>
  <sheetData>
    <row r="1" spans="1:17" s="173" customFormat="1" ht="15.6" x14ac:dyDescent="0.3">
      <c r="A1" s="379" t="s">
        <v>312</v>
      </c>
      <c r="B1" s="379"/>
      <c r="C1" s="379"/>
      <c r="D1" s="380"/>
      <c r="E1" s="383" t="s">
        <v>0</v>
      </c>
      <c r="F1" s="384"/>
      <c r="G1" s="384"/>
      <c r="H1" s="384"/>
      <c r="I1" s="384"/>
      <c r="J1" s="384"/>
      <c r="K1" s="384" t="s">
        <v>1</v>
      </c>
      <c r="L1" s="384"/>
      <c r="M1" s="384"/>
      <c r="N1" s="384" t="s">
        <v>2</v>
      </c>
      <c r="O1" s="384"/>
      <c r="P1" s="384"/>
      <c r="Q1" s="385" t="s">
        <v>3</v>
      </c>
    </row>
    <row r="2" spans="1:17" s="173" customFormat="1" x14ac:dyDescent="0.3">
      <c r="A2" s="379"/>
      <c r="B2" s="379"/>
      <c r="C2" s="379"/>
      <c r="D2" s="380"/>
      <c r="E2" s="387">
        <v>610</v>
      </c>
      <c r="F2" s="373">
        <v>620</v>
      </c>
      <c r="G2" s="373">
        <v>630</v>
      </c>
      <c r="H2" s="373">
        <v>640</v>
      </c>
      <c r="I2" s="373">
        <v>650</v>
      </c>
      <c r="J2" s="373" t="s">
        <v>4</v>
      </c>
      <c r="K2" s="373">
        <v>710</v>
      </c>
      <c r="L2" s="373">
        <v>720</v>
      </c>
      <c r="M2" s="373" t="s">
        <v>4</v>
      </c>
      <c r="N2" s="373">
        <v>810</v>
      </c>
      <c r="O2" s="373">
        <v>820</v>
      </c>
      <c r="P2" s="373" t="s">
        <v>4</v>
      </c>
      <c r="Q2" s="386"/>
    </row>
    <row r="3" spans="1:17" s="173" customFormat="1" ht="15" thickBot="1" x14ac:dyDescent="0.35">
      <c r="A3" s="381"/>
      <c r="B3" s="381"/>
      <c r="C3" s="381"/>
      <c r="D3" s="382"/>
      <c r="E3" s="388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174" t="s">
        <v>5</v>
      </c>
    </row>
    <row r="4" spans="1:17" ht="14.4" x14ac:dyDescent="0.3">
      <c r="A4" s="375" t="s">
        <v>311</v>
      </c>
      <c r="B4" s="376"/>
      <c r="C4" s="361" t="s">
        <v>6</v>
      </c>
      <c r="D4" s="175" t="s">
        <v>7</v>
      </c>
      <c r="E4" s="176">
        <f t="shared" ref="E4:I5" si="0">E6+E39+E58+E85+E96+E109+E116+E135+E148+E159+E190+E231+E256+E277</f>
        <v>878167</v>
      </c>
      <c r="F4" s="177">
        <f t="shared" si="0"/>
        <v>318077</v>
      </c>
      <c r="G4" s="177">
        <f t="shared" si="0"/>
        <v>1300544</v>
      </c>
      <c r="H4" s="177">
        <f t="shared" si="0"/>
        <v>231334</v>
      </c>
      <c r="I4" s="177">
        <f t="shared" si="0"/>
        <v>15661</v>
      </c>
      <c r="J4" s="178">
        <f t="shared" ref="J4:J9" si="1">SUM(E4:I4)</f>
        <v>2743783</v>
      </c>
      <c r="K4" s="177">
        <f>K6+K39+K58+K85+K96+K109+K116+K135+K148+K159+K190+K231+K256+K277</f>
        <v>1153741</v>
      </c>
      <c r="L4" s="177">
        <f>L6+L39+L58+L85+L96+L109+L116+L135+L148+L159+L190+L231+L256+L277</f>
        <v>0</v>
      </c>
      <c r="M4" s="177">
        <f>SUM(K4:L4)</f>
        <v>1153741</v>
      </c>
      <c r="N4" s="177">
        <f>N6+N39+N58+N85+N96+N109+N116+N135+N148+N159+N190+N231+N256+N277</f>
        <v>0</v>
      </c>
      <c r="O4" s="179">
        <f>O6+O39+O58+O85+O96+O109+O116+O135+O148+O159+O190+O231+O256+O277</f>
        <v>253011</v>
      </c>
      <c r="P4" s="179">
        <f>SUM(N4:O4)</f>
        <v>253011</v>
      </c>
      <c r="Q4" s="180">
        <f>P4+M4+J4</f>
        <v>4150535</v>
      </c>
    </row>
    <row r="5" spans="1:17" ht="15" thickBot="1" x14ac:dyDescent="0.35">
      <c r="A5" s="377"/>
      <c r="B5" s="378"/>
      <c r="C5" s="362"/>
      <c r="D5" s="183" t="s">
        <v>5</v>
      </c>
      <c r="E5" s="184">
        <f t="shared" si="0"/>
        <v>603170.3600000001</v>
      </c>
      <c r="F5" s="185">
        <f t="shared" si="0"/>
        <v>217655.41999999998</v>
      </c>
      <c r="G5" s="185">
        <f t="shared" si="0"/>
        <v>819546.53</v>
      </c>
      <c r="H5" s="185">
        <f t="shared" si="0"/>
        <v>178711.48</v>
      </c>
      <c r="I5" s="185">
        <f t="shared" si="0"/>
        <v>11725.24</v>
      </c>
      <c r="J5" s="185">
        <f t="shared" si="1"/>
        <v>1830809.03</v>
      </c>
      <c r="K5" s="185">
        <f>K7+K40+K59+K86+K97+K110+K117+K136+K149+K160+K191+K232+K257+K278</f>
        <v>308433.38</v>
      </c>
      <c r="L5" s="185">
        <f>L7+L40+L59+L86+L97+L110+L117+L136+L149+L160+L191+L232+L257+L278</f>
        <v>0</v>
      </c>
      <c r="M5" s="185">
        <f>SUM(K5:L5)</f>
        <v>308433.38</v>
      </c>
      <c r="N5" s="185">
        <f>N7+N40+N59+N86+N97+N110+N117+N136+N149+N160+N191+N232+N257+N278</f>
        <v>0</v>
      </c>
      <c r="O5" s="185">
        <f>O7+O40+O59+O86+O97+O110+O117+O136+O149+O160+O191+O232+O257+O278</f>
        <v>150857.10999999999</v>
      </c>
      <c r="P5" s="186">
        <f>SUM(N5:O5)</f>
        <v>150857.10999999999</v>
      </c>
      <c r="Q5" s="187">
        <f>P5+M5+J5</f>
        <v>2290099.52</v>
      </c>
    </row>
    <row r="6" spans="1:17" x14ac:dyDescent="0.3">
      <c r="A6" s="352" t="s">
        <v>8</v>
      </c>
      <c r="B6" s="353"/>
      <c r="C6" s="361" t="s">
        <v>9</v>
      </c>
      <c r="D6" s="341"/>
      <c r="E6" s="188">
        <f t="shared" ref="E6:I7" si="2">E8+E14+E16+E18+E20+E22+E34+E36</f>
        <v>28709</v>
      </c>
      <c r="F6" s="189">
        <f t="shared" si="2"/>
        <v>13922</v>
      </c>
      <c r="G6" s="189">
        <f t="shared" si="2"/>
        <v>108217</v>
      </c>
      <c r="H6" s="189">
        <f t="shared" si="2"/>
        <v>15720</v>
      </c>
      <c r="I6" s="189">
        <f t="shared" si="2"/>
        <v>0</v>
      </c>
      <c r="J6" s="190">
        <f t="shared" si="1"/>
        <v>166568</v>
      </c>
      <c r="K6" s="188">
        <f>K8+K14+K16+K18+K20+K22+K34+K36</f>
        <v>22517</v>
      </c>
      <c r="L6" s="189">
        <f>L8+L14+L16+L18+L20+L22+L34+L36</f>
        <v>0</v>
      </c>
      <c r="M6" s="190">
        <f t="shared" ref="M6:M37" si="3">SUM(K6:L6)</f>
        <v>22517</v>
      </c>
      <c r="N6" s="188">
        <f>N8+N14+N16+N18+N20+N22+N34+N36</f>
        <v>0</v>
      </c>
      <c r="O6" s="189">
        <f>O8+O14+O16+O18+O20+O22+O34+O36</f>
        <v>0</v>
      </c>
      <c r="P6" s="191">
        <f>SUM(N6:O6)</f>
        <v>0</v>
      </c>
      <c r="Q6" s="192">
        <f>P6+M6+J6</f>
        <v>189085</v>
      </c>
    </row>
    <row r="7" spans="1:17" ht="14.4" thickBot="1" x14ac:dyDescent="0.35">
      <c r="A7" s="354"/>
      <c r="B7" s="355"/>
      <c r="C7" s="362"/>
      <c r="D7" s="342"/>
      <c r="E7" s="193">
        <f t="shared" si="2"/>
        <v>21275.03</v>
      </c>
      <c r="F7" s="194">
        <f t="shared" si="2"/>
        <v>9898.09</v>
      </c>
      <c r="G7" s="194">
        <f t="shared" si="2"/>
        <v>27388.59</v>
      </c>
      <c r="H7" s="194">
        <f t="shared" si="2"/>
        <v>9679.27</v>
      </c>
      <c r="I7" s="194">
        <f t="shared" si="2"/>
        <v>0</v>
      </c>
      <c r="J7" s="195">
        <f t="shared" si="1"/>
        <v>68240.98</v>
      </c>
      <c r="K7" s="193">
        <f>K9+K15+K17+K19+K21+K23+K35+K37</f>
        <v>7480</v>
      </c>
      <c r="L7" s="194">
        <f>L9+L15+L17+L19+L21+L23+L35+L37</f>
        <v>0</v>
      </c>
      <c r="M7" s="195">
        <f t="shared" si="3"/>
        <v>7480</v>
      </c>
      <c r="N7" s="193">
        <f>N9+N15+N17+N19+N21+N23+N35+N37</f>
        <v>0</v>
      </c>
      <c r="O7" s="194">
        <f>O9+O15+O17+O19+O21+O23+O35+O37</f>
        <v>0</v>
      </c>
      <c r="P7" s="196">
        <f>SUM(N7:O7)</f>
        <v>0</v>
      </c>
      <c r="Q7" s="197">
        <f>P7+M7+J7</f>
        <v>75720.98</v>
      </c>
    </row>
    <row r="8" spans="1:17" x14ac:dyDescent="0.3">
      <c r="A8" s="350" t="s">
        <v>10</v>
      </c>
      <c r="B8" s="350"/>
      <c r="C8" s="351" t="s">
        <v>11</v>
      </c>
      <c r="D8" s="356"/>
      <c r="E8" s="198">
        <f>E10+E12</f>
        <v>28709</v>
      </c>
      <c r="F8" s="199">
        <f>F10+F12</f>
        <v>13922</v>
      </c>
      <c r="G8" s="199">
        <f t="shared" ref="G8:I9" si="4">G10+G12</f>
        <v>16821</v>
      </c>
      <c r="H8" s="199">
        <f t="shared" si="4"/>
        <v>100</v>
      </c>
      <c r="I8" s="199">
        <f t="shared" si="4"/>
        <v>0</v>
      </c>
      <c r="J8" s="200">
        <f t="shared" si="1"/>
        <v>59552</v>
      </c>
      <c r="K8" s="198">
        <f>K10+K12</f>
        <v>0</v>
      </c>
      <c r="L8" s="199">
        <f>L10+L12</f>
        <v>0</v>
      </c>
      <c r="M8" s="200">
        <f t="shared" si="3"/>
        <v>0</v>
      </c>
      <c r="N8" s="198">
        <f>N10+N12</f>
        <v>0</v>
      </c>
      <c r="O8" s="199">
        <f>O10+O12</f>
        <v>0</v>
      </c>
      <c r="P8" s="201">
        <f t="shared" ref="P8:P35" si="5">SUM(N8:O8)</f>
        <v>0</v>
      </c>
      <c r="Q8" s="202">
        <f t="shared" ref="Q8:Q37" si="6">P8+M8+J8</f>
        <v>59552</v>
      </c>
    </row>
    <row r="9" spans="1:17" x14ac:dyDescent="0.3">
      <c r="A9" s="345"/>
      <c r="B9" s="345"/>
      <c r="C9" s="347"/>
      <c r="D9" s="357"/>
      <c r="E9" s="203">
        <f>E11+E13</f>
        <v>21275.03</v>
      </c>
      <c r="F9" s="204">
        <f>F11+F13</f>
        <v>9898.09</v>
      </c>
      <c r="G9" s="204">
        <f t="shared" si="4"/>
        <v>11002.9</v>
      </c>
      <c r="H9" s="204">
        <f t="shared" si="4"/>
        <v>0</v>
      </c>
      <c r="I9" s="204">
        <f t="shared" si="4"/>
        <v>0</v>
      </c>
      <c r="J9" s="205">
        <f t="shared" si="1"/>
        <v>42176.02</v>
      </c>
      <c r="K9" s="203">
        <f>K11+K13</f>
        <v>0</v>
      </c>
      <c r="L9" s="204">
        <f>L11+L13</f>
        <v>0</v>
      </c>
      <c r="M9" s="205">
        <f t="shared" si="3"/>
        <v>0</v>
      </c>
      <c r="N9" s="203">
        <f>N11+N13</f>
        <v>0</v>
      </c>
      <c r="O9" s="204">
        <f>O11+O13</f>
        <v>0</v>
      </c>
      <c r="P9" s="206">
        <f t="shared" si="5"/>
        <v>0</v>
      </c>
      <c r="Q9" s="207">
        <f t="shared" si="6"/>
        <v>42176.02</v>
      </c>
    </row>
    <row r="10" spans="1:17" x14ac:dyDescent="0.3">
      <c r="A10" s="345"/>
      <c r="B10" s="345" t="s">
        <v>12</v>
      </c>
      <c r="C10" s="347" t="s">
        <v>249</v>
      </c>
      <c r="D10" s="208" t="s">
        <v>13</v>
      </c>
      <c r="E10" s="209">
        <v>28709</v>
      </c>
      <c r="F10" s="210">
        <v>10032</v>
      </c>
      <c r="G10" s="210">
        <v>4885</v>
      </c>
      <c r="H10" s="210">
        <v>100</v>
      </c>
      <c r="I10" s="210">
        <v>0</v>
      </c>
      <c r="J10" s="211">
        <f t="shared" ref="J10:J37" si="7">SUM(E10:I10)</f>
        <v>43726</v>
      </c>
      <c r="K10" s="209">
        <v>0</v>
      </c>
      <c r="L10" s="210">
        <v>0</v>
      </c>
      <c r="M10" s="211">
        <f t="shared" si="3"/>
        <v>0</v>
      </c>
      <c r="N10" s="209">
        <v>0</v>
      </c>
      <c r="O10" s="210">
        <v>0</v>
      </c>
      <c r="P10" s="212">
        <f t="shared" si="5"/>
        <v>0</v>
      </c>
      <c r="Q10" s="213">
        <f t="shared" si="6"/>
        <v>43726</v>
      </c>
    </row>
    <row r="11" spans="1:17" x14ac:dyDescent="0.3">
      <c r="A11" s="345"/>
      <c r="B11" s="345"/>
      <c r="C11" s="347"/>
      <c r="D11" s="208"/>
      <c r="E11" s="214">
        <v>21275.03</v>
      </c>
      <c r="F11" s="215">
        <v>7210.54</v>
      </c>
      <c r="G11" s="215">
        <v>3777.78</v>
      </c>
      <c r="H11" s="215">
        <v>0</v>
      </c>
      <c r="I11" s="215"/>
      <c r="J11" s="205">
        <f t="shared" si="7"/>
        <v>32263.35</v>
      </c>
      <c r="K11" s="214"/>
      <c r="L11" s="215"/>
      <c r="M11" s="205">
        <f t="shared" si="3"/>
        <v>0</v>
      </c>
      <c r="N11" s="214"/>
      <c r="O11" s="215"/>
      <c r="P11" s="206">
        <f t="shared" si="5"/>
        <v>0</v>
      </c>
      <c r="Q11" s="207">
        <f t="shared" si="6"/>
        <v>32263.35</v>
      </c>
    </row>
    <row r="12" spans="1:17" ht="13.8" customHeight="1" x14ac:dyDescent="0.3">
      <c r="A12" s="345"/>
      <c r="B12" s="345" t="s">
        <v>14</v>
      </c>
      <c r="C12" s="347" t="s">
        <v>15</v>
      </c>
      <c r="D12" s="208" t="s">
        <v>13</v>
      </c>
      <c r="E12" s="209">
        <v>0</v>
      </c>
      <c r="F12" s="210">
        <v>3890</v>
      </c>
      <c r="G12" s="210">
        <v>11936</v>
      </c>
      <c r="H12" s="210">
        <v>0</v>
      </c>
      <c r="I12" s="210">
        <v>0</v>
      </c>
      <c r="J12" s="211">
        <f t="shared" si="7"/>
        <v>15826</v>
      </c>
      <c r="K12" s="209">
        <v>0</v>
      </c>
      <c r="L12" s="210">
        <v>0</v>
      </c>
      <c r="M12" s="211">
        <f t="shared" si="3"/>
        <v>0</v>
      </c>
      <c r="N12" s="209">
        <v>0</v>
      </c>
      <c r="O12" s="210">
        <v>0</v>
      </c>
      <c r="P12" s="212">
        <f t="shared" si="5"/>
        <v>0</v>
      </c>
      <c r="Q12" s="213">
        <f t="shared" si="6"/>
        <v>15826</v>
      </c>
    </row>
    <row r="13" spans="1:17" x14ac:dyDescent="0.3">
      <c r="A13" s="345"/>
      <c r="B13" s="345"/>
      <c r="C13" s="347"/>
      <c r="D13" s="208"/>
      <c r="E13" s="214"/>
      <c r="F13" s="215">
        <v>2687.55</v>
      </c>
      <c r="G13" s="215">
        <v>7225.12</v>
      </c>
      <c r="H13" s="215"/>
      <c r="I13" s="215"/>
      <c r="J13" s="205">
        <f t="shared" si="7"/>
        <v>9912.67</v>
      </c>
      <c r="K13" s="214"/>
      <c r="L13" s="215"/>
      <c r="M13" s="205">
        <f t="shared" si="3"/>
        <v>0</v>
      </c>
      <c r="N13" s="214"/>
      <c r="O13" s="215"/>
      <c r="P13" s="206">
        <f t="shared" si="5"/>
        <v>0</v>
      </c>
      <c r="Q13" s="207">
        <f t="shared" si="6"/>
        <v>9912.67</v>
      </c>
    </row>
    <row r="14" spans="1:17" ht="13.8" customHeight="1" x14ac:dyDescent="0.3">
      <c r="A14" s="345" t="s">
        <v>16</v>
      </c>
      <c r="B14" s="345"/>
      <c r="C14" s="347" t="s">
        <v>17</v>
      </c>
      <c r="D14" s="208" t="s">
        <v>18</v>
      </c>
      <c r="E14" s="209">
        <v>0</v>
      </c>
      <c r="F14" s="210">
        <v>0</v>
      </c>
      <c r="G14" s="210">
        <v>0</v>
      </c>
      <c r="H14" s="210">
        <v>2600</v>
      </c>
      <c r="I14" s="210">
        <v>0</v>
      </c>
      <c r="J14" s="211">
        <f t="shared" si="7"/>
        <v>2600</v>
      </c>
      <c r="K14" s="209">
        <v>0</v>
      </c>
      <c r="L14" s="210">
        <v>0</v>
      </c>
      <c r="M14" s="211">
        <f t="shared" si="3"/>
        <v>0</v>
      </c>
      <c r="N14" s="209">
        <v>0</v>
      </c>
      <c r="O14" s="210">
        <v>0</v>
      </c>
      <c r="P14" s="212">
        <f t="shared" si="5"/>
        <v>0</v>
      </c>
      <c r="Q14" s="213">
        <f t="shared" si="6"/>
        <v>2600</v>
      </c>
    </row>
    <row r="15" spans="1:17" x14ac:dyDescent="0.3">
      <c r="A15" s="345"/>
      <c r="B15" s="345"/>
      <c r="C15" s="347"/>
      <c r="D15" s="208"/>
      <c r="E15" s="214"/>
      <c r="F15" s="215"/>
      <c r="G15" s="215"/>
      <c r="H15" s="215">
        <v>1972.27</v>
      </c>
      <c r="I15" s="215"/>
      <c r="J15" s="205">
        <f t="shared" si="7"/>
        <v>1972.27</v>
      </c>
      <c r="K15" s="214"/>
      <c r="L15" s="215"/>
      <c r="M15" s="205">
        <f t="shared" si="3"/>
        <v>0</v>
      </c>
      <c r="N15" s="214"/>
      <c r="O15" s="215"/>
      <c r="P15" s="206">
        <f t="shared" si="5"/>
        <v>0</v>
      </c>
      <c r="Q15" s="207">
        <f t="shared" si="6"/>
        <v>1972.27</v>
      </c>
    </row>
    <row r="16" spans="1:17" ht="13.8" customHeight="1" x14ac:dyDescent="0.3">
      <c r="A16" s="345" t="s">
        <v>19</v>
      </c>
      <c r="B16" s="345"/>
      <c r="C16" s="347" t="s">
        <v>20</v>
      </c>
      <c r="D16" s="208" t="s">
        <v>21</v>
      </c>
      <c r="E16" s="209">
        <v>0</v>
      </c>
      <c r="F16" s="210">
        <v>0</v>
      </c>
      <c r="G16" s="210">
        <v>0</v>
      </c>
      <c r="H16" s="210">
        <v>12020</v>
      </c>
      <c r="I16" s="210">
        <v>0</v>
      </c>
      <c r="J16" s="211">
        <f t="shared" si="7"/>
        <v>12020</v>
      </c>
      <c r="K16" s="209">
        <v>0</v>
      </c>
      <c r="L16" s="210">
        <v>0</v>
      </c>
      <c r="M16" s="211">
        <f t="shared" si="3"/>
        <v>0</v>
      </c>
      <c r="N16" s="209">
        <v>0</v>
      </c>
      <c r="O16" s="210">
        <v>0</v>
      </c>
      <c r="P16" s="212">
        <f t="shared" si="5"/>
        <v>0</v>
      </c>
      <c r="Q16" s="213">
        <f t="shared" si="6"/>
        <v>12020</v>
      </c>
    </row>
    <row r="17" spans="1:17" x14ac:dyDescent="0.3">
      <c r="A17" s="345"/>
      <c r="B17" s="345"/>
      <c r="C17" s="347"/>
      <c r="D17" s="208"/>
      <c r="E17" s="214"/>
      <c r="F17" s="215"/>
      <c r="G17" s="215"/>
      <c r="H17" s="215">
        <v>6960</v>
      </c>
      <c r="I17" s="215"/>
      <c r="J17" s="205">
        <f t="shared" si="7"/>
        <v>6960</v>
      </c>
      <c r="K17" s="214"/>
      <c r="L17" s="215"/>
      <c r="M17" s="205">
        <f t="shared" si="3"/>
        <v>0</v>
      </c>
      <c r="N17" s="214"/>
      <c r="O17" s="215"/>
      <c r="P17" s="206">
        <f t="shared" si="5"/>
        <v>0</v>
      </c>
      <c r="Q17" s="207">
        <f t="shared" si="6"/>
        <v>6960</v>
      </c>
    </row>
    <row r="18" spans="1:17" ht="13.8" customHeight="1" x14ac:dyDescent="0.3">
      <c r="A18" s="345" t="s">
        <v>19</v>
      </c>
      <c r="B18" s="345"/>
      <c r="C18" s="347" t="s">
        <v>22</v>
      </c>
      <c r="D18" s="208" t="s">
        <v>23</v>
      </c>
      <c r="E18" s="209">
        <v>0</v>
      </c>
      <c r="F18" s="210">
        <v>0</v>
      </c>
      <c r="G18" s="210">
        <v>0</v>
      </c>
      <c r="H18" s="210">
        <v>1000</v>
      </c>
      <c r="I18" s="210">
        <v>0</v>
      </c>
      <c r="J18" s="211">
        <f t="shared" si="7"/>
        <v>1000</v>
      </c>
      <c r="K18" s="209">
        <v>0</v>
      </c>
      <c r="L18" s="210">
        <v>0</v>
      </c>
      <c r="M18" s="211">
        <f t="shared" si="3"/>
        <v>0</v>
      </c>
      <c r="N18" s="209">
        <v>0</v>
      </c>
      <c r="O18" s="210">
        <v>0</v>
      </c>
      <c r="P18" s="212">
        <f t="shared" si="5"/>
        <v>0</v>
      </c>
      <c r="Q18" s="213">
        <f t="shared" si="6"/>
        <v>1000</v>
      </c>
    </row>
    <row r="19" spans="1:17" x14ac:dyDescent="0.3">
      <c r="A19" s="345"/>
      <c r="B19" s="345"/>
      <c r="C19" s="347"/>
      <c r="D19" s="208"/>
      <c r="E19" s="214"/>
      <c r="F19" s="215"/>
      <c r="G19" s="215"/>
      <c r="H19" s="215">
        <v>747</v>
      </c>
      <c r="I19" s="215"/>
      <c r="J19" s="205">
        <f t="shared" si="7"/>
        <v>747</v>
      </c>
      <c r="K19" s="214"/>
      <c r="L19" s="215"/>
      <c r="M19" s="205">
        <f t="shared" si="3"/>
        <v>0</v>
      </c>
      <c r="N19" s="214"/>
      <c r="O19" s="215"/>
      <c r="P19" s="206">
        <f t="shared" si="5"/>
        <v>0</v>
      </c>
      <c r="Q19" s="207">
        <f t="shared" si="6"/>
        <v>747</v>
      </c>
    </row>
    <row r="20" spans="1:17" ht="13.8" customHeight="1" x14ac:dyDescent="0.3">
      <c r="A20" s="345" t="s">
        <v>24</v>
      </c>
      <c r="B20" s="345"/>
      <c r="C20" s="347" t="s">
        <v>25</v>
      </c>
      <c r="D20" s="208" t="s">
        <v>26</v>
      </c>
      <c r="E20" s="209">
        <v>0</v>
      </c>
      <c r="F20" s="210">
        <v>0</v>
      </c>
      <c r="G20" s="210">
        <v>10700</v>
      </c>
      <c r="H20" s="210">
        <v>0</v>
      </c>
      <c r="I20" s="210">
        <v>0</v>
      </c>
      <c r="J20" s="211">
        <f t="shared" si="7"/>
        <v>10700</v>
      </c>
      <c r="K20" s="209">
        <v>22017</v>
      </c>
      <c r="L20" s="210">
        <v>0</v>
      </c>
      <c r="M20" s="211">
        <f t="shared" si="3"/>
        <v>22017</v>
      </c>
      <c r="N20" s="209">
        <v>0</v>
      </c>
      <c r="O20" s="210">
        <v>0</v>
      </c>
      <c r="P20" s="212">
        <f t="shared" si="5"/>
        <v>0</v>
      </c>
      <c r="Q20" s="213">
        <f t="shared" si="6"/>
        <v>32717</v>
      </c>
    </row>
    <row r="21" spans="1:17" x14ac:dyDescent="0.3">
      <c r="A21" s="345"/>
      <c r="B21" s="345"/>
      <c r="C21" s="347"/>
      <c r="D21" s="208"/>
      <c r="E21" s="214"/>
      <c r="F21" s="215"/>
      <c r="G21" s="215">
        <v>3485.99</v>
      </c>
      <c r="H21" s="215"/>
      <c r="I21" s="215"/>
      <c r="J21" s="205">
        <f t="shared" si="7"/>
        <v>3485.99</v>
      </c>
      <c r="K21" s="214">
        <v>7480</v>
      </c>
      <c r="L21" s="215"/>
      <c r="M21" s="205">
        <f t="shared" si="3"/>
        <v>7480</v>
      </c>
      <c r="N21" s="214"/>
      <c r="O21" s="215"/>
      <c r="P21" s="206">
        <f t="shared" si="5"/>
        <v>0</v>
      </c>
      <c r="Q21" s="207">
        <f t="shared" si="6"/>
        <v>10965.99</v>
      </c>
    </row>
    <row r="22" spans="1:17" x14ac:dyDescent="0.3">
      <c r="A22" s="345" t="s">
        <v>27</v>
      </c>
      <c r="B22" s="345"/>
      <c r="C22" s="347" t="s">
        <v>28</v>
      </c>
      <c r="D22" s="357"/>
      <c r="E22" s="209">
        <f>E24+E26+E28+E30+E32</f>
        <v>0</v>
      </c>
      <c r="F22" s="210">
        <f>F24+F26+F28+F30+F32</f>
        <v>0</v>
      </c>
      <c r="G22" s="210">
        <f>G24+G26+G28+G30+G32</f>
        <v>77300</v>
      </c>
      <c r="H22" s="210">
        <f t="shared" ref="H22:P22" si="8">H24+H26+H28+H30+H32</f>
        <v>0</v>
      </c>
      <c r="I22" s="210">
        <f t="shared" si="8"/>
        <v>0</v>
      </c>
      <c r="J22" s="211">
        <f t="shared" si="8"/>
        <v>77300</v>
      </c>
      <c r="K22" s="209">
        <f t="shared" si="8"/>
        <v>0</v>
      </c>
      <c r="L22" s="210">
        <f t="shared" si="8"/>
        <v>0</v>
      </c>
      <c r="M22" s="211">
        <f t="shared" si="8"/>
        <v>0</v>
      </c>
      <c r="N22" s="209">
        <f t="shared" si="8"/>
        <v>0</v>
      </c>
      <c r="O22" s="210">
        <f t="shared" si="8"/>
        <v>0</v>
      </c>
      <c r="P22" s="212">
        <f t="shared" si="8"/>
        <v>0</v>
      </c>
      <c r="Q22" s="216">
        <f>Q24+Q26+Q28+Q30+Q32</f>
        <v>77300</v>
      </c>
    </row>
    <row r="23" spans="1:17" x14ac:dyDescent="0.3">
      <c r="A23" s="345"/>
      <c r="B23" s="345"/>
      <c r="C23" s="347"/>
      <c r="D23" s="357"/>
      <c r="E23" s="203">
        <f t="shared" ref="E23:P23" si="9">E25+E29+E31+E33</f>
        <v>0</v>
      </c>
      <c r="F23" s="204">
        <f t="shared" si="9"/>
        <v>0</v>
      </c>
      <c r="G23" s="204">
        <f>G25+G27+G29+G31+G33</f>
        <v>9503.7000000000007</v>
      </c>
      <c r="H23" s="204">
        <f t="shared" si="9"/>
        <v>0</v>
      </c>
      <c r="I23" s="204">
        <f t="shared" si="9"/>
        <v>0</v>
      </c>
      <c r="J23" s="205">
        <f>J25+J27+J29+J31+J33</f>
        <v>9503.7000000000007</v>
      </c>
      <c r="K23" s="203">
        <f t="shared" si="9"/>
        <v>0</v>
      </c>
      <c r="L23" s="204">
        <f t="shared" si="9"/>
        <v>0</v>
      </c>
      <c r="M23" s="205">
        <f t="shared" si="9"/>
        <v>0</v>
      </c>
      <c r="N23" s="203">
        <f t="shared" si="9"/>
        <v>0</v>
      </c>
      <c r="O23" s="204">
        <f t="shared" si="9"/>
        <v>0</v>
      </c>
      <c r="P23" s="206">
        <f t="shared" si="9"/>
        <v>0</v>
      </c>
      <c r="Q23" s="207">
        <f>Q25+Q27+Q29+Q31+Q33</f>
        <v>9503.7000000000007</v>
      </c>
    </row>
    <row r="24" spans="1:17" ht="13.8" customHeight="1" x14ac:dyDescent="0.3">
      <c r="A24" s="345"/>
      <c r="B24" s="345" t="s">
        <v>29</v>
      </c>
      <c r="C24" s="347" t="s">
        <v>31</v>
      </c>
      <c r="D24" s="208" t="s">
        <v>30</v>
      </c>
      <c r="E24" s="209">
        <v>0</v>
      </c>
      <c r="F24" s="210">
        <v>0</v>
      </c>
      <c r="G24" s="210">
        <v>20900</v>
      </c>
      <c r="H24" s="210">
        <v>0</v>
      </c>
      <c r="I24" s="210">
        <v>0</v>
      </c>
      <c r="J24" s="211">
        <f t="shared" si="7"/>
        <v>20900</v>
      </c>
      <c r="K24" s="209">
        <v>0</v>
      </c>
      <c r="L24" s="210">
        <v>0</v>
      </c>
      <c r="M24" s="211">
        <f t="shared" si="3"/>
        <v>0</v>
      </c>
      <c r="N24" s="209">
        <v>0</v>
      </c>
      <c r="O24" s="210">
        <v>0</v>
      </c>
      <c r="P24" s="212">
        <f t="shared" si="5"/>
        <v>0</v>
      </c>
      <c r="Q24" s="213">
        <f t="shared" si="6"/>
        <v>20900</v>
      </c>
    </row>
    <row r="25" spans="1:17" x14ac:dyDescent="0.3">
      <c r="A25" s="345"/>
      <c r="B25" s="345"/>
      <c r="C25" s="347"/>
      <c r="D25" s="208"/>
      <c r="E25" s="214"/>
      <c r="F25" s="215"/>
      <c r="G25" s="215">
        <v>7905</v>
      </c>
      <c r="H25" s="215"/>
      <c r="I25" s="215"/>
      <c r="J25" s="205">
        <f t="shared" si="7"/>
        <v>7905</v>
      </c>
      <c r="K25" s="214"/>
      <c r="L25" s="215"/>
      <c r="M25" s="205">
        <f t="shared" si="3"/>
        <v>0</v>
      </c>
      <c r="N25" s="214"/>
      <c r="O25" s="215"/>
      <c r="P25" s="206">
        <f t="shared" si="5"/>
        <v>0</v>
      </c>
      <c r="Q25" s="207">
        <f t="shared" si="6"/>
        <v>7905</v>
      </c>
    </row>
    <row r="26" spans="1:17" x14ac:dyDescent="0.3">
      <c r="A26" s="345"/>
      <c r="B26" s="345" t="s">
        <v>32</v>
      </c>
      <c r="C26" s="347" t="s">
        <v>294</v>
      </c>
      <c r="D26" s="208" t="s">
        <v>30</v>
      </c>
      <c r="E26" s="209">
        <v>0</v>
      </c>
      <c r="F26" s="210">
        <v>0</v>
      </c>
      <c r="G26" s="210">
        <v>0</v>
      </c>
      <c r="H26" s="210">
        <v>0</v>
      </c>
      <c r="I26" s="210">
        <v>0</v>
      </c>
      <c r="J26" s="211">
        <f>SUM(E26:I26)</f>
        <v>0</v>
      </c>
      <c r="K26" s="209">
        <v>0</v>
      </c>
      <c r="L26" s="210">
        <v>0</v>
      </c>
      <c r="M26" s="211">
        <f>SUM(K26:L26)</f>
        <v>0</v>
      </c>
      <c r="N26" s="209">
        <v>0</v>
      </c>
      <c r="O26" s="210">
        <v>0</v>
      </c>
      <c r="P26" s="212">
        <f>SUM(N26:O26)</f>
        <v>0</v>
      </c>
      <c r="Q26" s="213">
        <f t="shared" si="6"/>
        <v>0</v>
      </c>
    </row>
    <row r="27" spans="1:17" x14ac:dyDescent="0.3">
      <c r="A27" s="345"/>
      <c r="B27" s="345"/>
      <c r="C27" s="347"/>
      <c r="D27" s="208"/>
      <c r="E27" s="214"/>
      <c r="F27" s="215"/>
      <c r="G27" s="215">
        <v>0</v>
      </c>
      <c r="H27" s="215"/>
      <c r="I27" s="215"/>
      <c r="J27" s="205">
        <f>SUM(E27:I27)</f>
        <v>0</v>
      </c>
      <c r="K27" s="214"/>
      <c r="L27" s="215"/>
      <c r="M27" s="205">
        <f>SUM(K27:L27)</f>
        <v>0</v>
      </c>
      <c r="N27" s="214"/>
      <c r="O27" s="215"/>
      <c r="P27" s="206">
        <f>SUM(N27:O27)</f>
        <v>0</v>
      </c>
      <c r="Q27" s="207">
        <f t="shared" si="6"/>
        <v>0</v>
      </c>
    </row>
    <row r="28" spans="1:17" ht="13.8" customHeight="1" x14ac:dyDescent="0.3">
      <c r="A28" s="345"/>
      <c r="B28" s="345" t="s">
        <v>32</v>
      </c>
      <c r="C28" s="358" t="s">
        <v>295</v>
      </c>
      <c r="D28" s="357"/>
      <c r="E28" s="209">
        <v>0</v>
      </c>
      <c r="F28" s="210">
        <v>0</v>
      </c>
      <c r="G28" s="210">
        <v>8000</v>
      </c>
      <c r="H28" s="210">
        <v>0</v>
      </c>
      <c r="I28" s="210">
        <v>0</v>
      </c>
      <c r="J28" s="211">
        <f t="shared" si="7"/>
        <v>8000</v>
      </c>
      <c r="K28" s="209">
        <v>0</v>
      </c>
      <c r="L28" s="210">
        <v>0</v>
      </c>
      <c r="M28" s="211">
        <f t="shared" si="3"/>
        <v>0</v>
      </c>
      <c r="N28" s="209">
        <v>0</v>
      </c>
      <c r="O28" s="210">
        <v>0</v>
      </c>
      <c r="P28" s="212">
        <f t="shared" si="5"/>
        <v>0</v>
      </c>
      <c r="Q28" s="213">
        <f t="shared" si="6"/>
        <v>8000</v>
      </c>
    </row>
    <row r="29" spans="1:17" x14ac:dyDescent="0.3">
      <c r="A29" s="345"/>
      <c r="B29" s="345"/>
      <c r="C29" s="351"/>
      <c r="D29" s="357"/>
      <c r="E29" s="214"/>
      <c r="F29" s="215"/>
      <c r="G29" s="215">
        <v>1598.7</v>
      </c>
      <c r="H29" s="215"/>
      <c r="I29" s="215"/>
      <c r="J29" s="205">
        <f t="shared" si="7"/>
        <v>1598.7</v>
      </c>
      <c r="K29" s="214"/>
      <c r="L29" s="215"/>
      <c r="M29" s="205">
        <f t="shared" si="3"/>
        <v>0</v>
      </c>
      <c r="N29" s="214"/>
      <c r="O29" s="215"/>
      <c r="P29" s="206">
        <f t="shared" si="5"/>
        <v>0</v>
      </c>
      <c r="Q29" s="207">
        <f t="shared" si="6"/>
        <v>1598.7</v>
      </c>
    </row>
    <row r="30" spans="1:17" ht="13.8" customHeight="1" x14ac:dyDescent="0.3">
      <c r="A30" s="345"/>
      <c r="B30" s="345" t="s">
        <v>316</v>
      </c>
      <c r="C30" s="347" t="s">
        <v>317</v>
      </c>
      <c r="D30" s="208" t="s">
        <v>30</v>
      </c>
      <c r="E30" s="209">
        <v>0</v>
      </c>
      <c r="F30" s="210">
        <v>0</v>
      </c>
      <c r="G30" s="210">
        <v>10400</v>
      </c>
      <c r="H30" s="210">
        <v>0</v>
      </c>
      <c r="I30" s="210">
        <v>0</v>
      </c>
      <c r="J30" s="211">
        <f t="shared" si="7"/>
        <v>10400</v>
      </c>
      <c r="K30" s="209">
        <v>0</v>
      </c>
      <c r="L30" s="210">
        <v>0</v>
      </c>
      <c r="M30" s="211">
        <f t="shared" si="3"/>
        <v>0</v>
      </c>
      <c r="N30" s="209">
        <v>0</v>
      </c>
      <c r="O30" s="210">
        <v>0</v>
      </c>
      <c r="P30" s="212">
        <f t="shared" si="5"/>
        <v>0</v>
      </c>
      <c r="Q30" s="213">
        <f t="shared" si="6"/>
        <v>10400</v>
      </c>
    </row>
    <row r="31" spans="1:17" ht="13.8" customHeight="1" x14ac:dyDescent="0.3">
      <c r="A31" s="345"/>
      <c r="B31" s="345"/>
      <c r="C31" s="347"/>
      <c r="D31" s="208"/>
      <c r="E31" s="214"/>
      <c r="F31" s="215"/>
      <c r="G31" s="215">
        <v>0</v>
      </c>
      <c r="H31" s="215"/>
      <c r="I31" s="215"/>
      <c r="J31" s="205">
        <f t="shared" si="7"/>
        <v>0</v>
      </c>
      <c r="K31" s="214">
        <v>0</v>
      </c>
      <c r="L31" s="215"/>
      <c r="M31" s="205">
        <f t="shared" si="3"/>
        <v>0</v>
      </c>
      <c r="N31" s="214"/>
      <c r="O31" s="215"/>
      <c r="P31" s="206">
        <f t="shared" si="5"/>
        <v>0</v>
      </c>
      <c r="Q31" s="207">
        <f t="shared" si="6"/>
        <v>0</v>
      </c>
    </row>
    <row r="32" spans="1:17" x14ac:dyDescent="0.3">
      <c r="A32" s="345"/>
      <c r="B32" s="345" t="s">
        <v>296</v>
      </c>
      <c r="C32" s="347" t="s">
        <v>297</v>
      </c>
      <c r="D32" s="208" t="s">
        <v>30</v>
      </c>
      <c r="E32" s="209">
        <v>0</v>
      </c>
      <c r="F32" s="210">
        <v>0</v>
      </c>
      <c r="G32" s="210">
        <v>38000</v>
      </c>
      <c r="H32" s="210">
        <v>0</v>
      </c>
      <c r="I32" s="210">
        <v>0</v>
      </c>
      <c r="J32" s="211">
        <f t="shared" si="7"/>
        <v>38000</v>
      </c>
      <c r="K32" s="209">
        <v>0</v>
      </c>
      <c r="L32" s="210">
        <v>0</v>
      </c>
      <c r="M32" s="211">
        <f t="shared" si="3"/>
        <v>0</v>
      </c>
      <c r="N32" s="209">
        <v>0</v>
      </c>
      <c r="O32" s="210">
        <v>0</v>
      </c>
      <c r="P32" s="212">
        <f t="shared" si="5"/>
        <v>0</v>
      </c>
      <c r="Q32" s="213">
        <f t="shared" si="6"/>
        <v>38000</v>
      </c>
    </row>
    <row r="33" spans="1:17" x14ac:dyDescent="0.3">
      <c r="A33" s="345"/>
      <c r="B33" s="345"/>
      <c r="C33" s="347"/>
      <c r="D33" s="208"/>
      <c r="E33" s="214"/>
      <c r="F33" s="215"/>
      <c r="G33" s="215">
        <v>0</v>
      </c>
      <c r="H33" s="215"/>
      <c r="I33" s="215"/>
      <c r="J33" s="205">
        <f t="shared" si="7"/>
        <v>0</v>
      </c>
      <c r="K33" s="214"/>
      <c r="L33" s="215"/>
      <c r="M33" s="205">
        <f t="shared" si="3"/>
        <v>0</v>
      </c>
      <c r="N33" s="214"/>
      <c r="O33" s="215"/>
      <c r="P33" s="206">
        <f t="shared" si="5"/>
        <v>0</v>
      </c>
      <c r="Q33" s="207">
        <f t="shared" si="6"/>
        <v>0</v>
      </c>
    </row>
    <row r="34" spans="1:17" x14ac:dyDescent="0.3">
      <c r="A34" s="345" t="s">
        <v>34</v>
      </c>
      <c r="B34" s="345"/>
      <c r="C34" s="347" t="s">
        <v>35</v>
      </c>
      <c r="D34" s="208" t="s">
        <v>26</v>
      </c>
      <c r="E34" s="209">
        <v>0</v>
      </c>
      <c r="F34" s="210">
        <v>0</v>
      </c>
      <c r="G34" s="210">
        <v>0</v>
      </c>
      <c r="H34" s="210">
        <v>0</v>
      </c>
      <c r="I34" s="210">
        <v>0</v>
      </c>
      <c r="J34" s="211">
        <f t="shared" si="7"/>
        <v>0</v>
      </c>
      <c r="K34" s="209">
        <v>500</v>
      </c>
      <c r="L34" s="210">
        <v>0</v>
      </c>
      <c r="M34" s="211">
        <f t="shared" si="3"/>
        <v>500</v>
      </c>
      <c r="N34" s="209">
        <v>0</v>
      </c>
      <c r="O34" s="210">
        <v>0</v>
      </c>
      <c r="P34" s="212">
        <f t="shared" si="5"/>
        <v>0</v>
      </c>
      <c r="Q34" s="213">
        <f t="shared" si="6"/>
        <v>500</v>
      </c>
    </row>
    <row r="35" spans="1:17" x14ac:dyDescent="0.3">
      <c r="A35" s="345"/>
      <c r="B35" s="345"/>
      <c r="C35" s="347"/>
      <c r="D35" s="208"/>
      <c r="E35" s="214"/>
      <c r="F35" s="215"/>
      <c r="G35" s="215">
        <v>0</v>
      </c>
      <c r="H35" s="215"/>
      <c r="I35" s="215"/>
      <c r="J35" s="205">
        <f t="shared" si="7"/>
        <v>0</v>
      </c>
      <c r="K35" s="214">
        <v>0</v>
      </c>
      <c r="L35" s="215"/>
      <c r="M35" s="205">
        <f t="shared" si="3"/>
        <v>0</v>
      </c>
      <c r="N35" s="214"/>
      <c r="O35" s="215"/>
      <c r="P35" s="206">
        <f t="shared" si="5"/>
        <v>0</v>
      </c>
      <c r="Q35" s="207">
        <f>P35+M35+J35</f>
        <v>0</v>
      </c>
    </row>
    <row r="36" spans="1:17" ht="13.8" customHeight="1" x14ac:dyDescent="0.3">
      <c r="A36" s="345" t="s">
        <v>36</v>
      </c>
      <c r="B36" s="345"/>
      <c r="C36" s="347" t="s">
        <v>37</v>
      </c>
      <c r="D36" s="357"/>
      <c r="E36" s="209">
        <v>0</v>
      </c>
      <c r="F36" s="210">
        <v>0</v>
      </c>
      <c r="G36" s="210">
        <v>3396</v>
      </c>
      <c r="H36" s="210">
        <v>0</v>
      </c>
      <c r="I36" s="210">
        <v>0</v>
      </c>
      <c r="J36" s="211">
        <f t="shared" si="7"/>
        <v>3396</v>
      </c>
      <c r="K36" s="209">
        <v>0</v>
      </c>
      <c r="L36" s="210">
        <v>0</v>
      </c>
      <c r="M36" s="211">
        <f t="shared" si="3"/>
        <v>0</v>
      </c>
      <c r="N36" s="209">
        <v>0</v>
      </c>
      <c r="O36" s="210">
        <v>0</v>
      </c>
      <c r="P36" s="212">
        <f>SUM(N36:O36)</f>
        <v>0</v>
      </c>
      <c r="Q36" s="213">
        <f t="shared" si="6"/>
        <v>3396</v>
      </c>
    </row>
    <row r="37" spans="1:17" ht="14.4" thickBot="1" x14ac:dyDescent="0.35">
      <c r="A37" s="345"/>
      <c r="B37" s="345"/>
      <c r="C37" s="347"/>
      <c r="D37" s="357"/>
      <c r="E37" s="193"/>
      <c r="F37" s="194"/>
      <c r="G37" s="217">
        <v>3396</v>
      </c>
      <c r="H37" s="194"/>
      <c r="I37" s="194"/>
      <c r="J37" s="195">
        <f t="shared" si="7"/>
        <v>3396</v>
      </c>
      <c r="K37" s="193"/>
      <c r="L37" s="194"/>
      <c r="M37" s="195">
        <f t="shared" si="3"/>
        <v>0</v>
      </c>
      <c r="N37" s="193"/>
      <c r="O37" s="194"/>
      <c r="P37" s="196">
        <f>SUM(N37:O37)</f>
        <v>0</v>
      </c>
      <c r="Q37" s="207">
        <f t="shared" si="6"/>
        <v>3396</v>
      </c>
    </row>
    <row r="38" spans="1:17" ht="14.4" thickBot="1" x14ac:dyDescent="0.35">
      <c r="D38" s="220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</row>
    <row r="39" spans="1:17" ht="13.8" customHeight="1" x14ac:dyDescent="0.3">
      <c r="A39" s="352" t="s">
        <v>38</v>
      </c>
      <c r="B39" s="353"/>
      <c r="C39" s="361" t="s">
        <v>39</v>
      </c>
      <c r="D39" s="341"/>
      <c r="E39" s="188">
        <f>E41+E43+E49+E51+E53+E55</f>
        <v>0</v>
      </c>
      <c r="F39" s="189">
        <f t="shared" ref="F39:I40" si="10">F41+F43+F49+F51+F53+F55</f>
        <v>235</v>
      </c>
      <c r="G39" s="189">
        <f t="shared" si="10"/>
        <v>15815</v>
      </c>
      <c r="H39" s="189">
        <f t="shared" si="10"/>
        <v>0</v>
      </c>
      <c r="I39" s="189">
        <f t="shared" si="10"/>
        <v>0</v>
      </c>
      <c r="J39" s="191">
        <f t="shared" ref="J39:J56" si="11">SUM(E39:I39)</f>
        <v>16050</v>
      </c>
      <c r="K39" s="188">
        <f>K41+K43+K49+K51+K53+K55</f>
        <v>0</v>
      </c>
      <c r="L39" s="189">
        <f>L41+L43+L49+L51+L53+L55</f>
        <v>0</v>
      </c>
      <c r="M39" s="191">
        <f t="shared" ref="M39:M56" si="12">SUM(K39:L39)</f>
        <v>0</v>
      </c>
      <c r="N39" s="188">
        <f>N41+N43+N49+N51+N53+N55</f>
        <v>0</v>
      </c>
      <c r="O39" s="189">
        <f>O41+O43+O49+O51+O53+O55</f>
        <v>0</v>
      </c>
      <c r="P39" s="191">
        <f t="shared" ref="P39:P56" si="13">SUM(N39:O39)</f>
        <v>0</v>
      </c>
      <c r="Q39" s="192">
        <f t="shared" ref="Q39:Q56" si="14">P39+M39+J39</f>
        <v>16050</v>
      </c>
    </row>
    <row r="40" spans="1:17" ht="14.4" customHeight="1" thickBot="1" x14ac:dyDescent="0.35">
      <c r="A40" s="354"/>
      <c r="B40" s="355"/>
      <c r="C40" s="362"/>
      <c r="D40" s="342"/>
      <c r="E40" s="193">
        <f>E42+E44+E50+E52+E54+E56</f>
        <v>0</v>
      </c>
      <c r="F40" s="194">
        <f t="shared" si="10"/>
        <v>175.95</v>
      </c>
      <c r="G40" s="194">
        <f t="shared" si="10"/>
        <v>8253.3499999999985</v>
      </c>
      <c r="H40" s="194">
        <f t="shared" si="10"/>
        <v>0</v>
      </c>
      <c r="I40" s="194">
        <f t="shared" si="10"/>
        <v>0</v>
      </c>
      <c r="J40" s="196">
        <f t="shared" si="11"/>
        <v>8429.2999999999993</v>
      </c>
      <c r="K40" s="193">
        <f>K42+K44+K50+K52+K54+K56</f>
        <v>0</v>
      </c>
      <c r="L40" s="194">
        <f>L42+L44+L50+L52+L54+L56</f>
        <v>0</v>
      </c>
      <c r="M40" s="196">
        <f t="shared" si="12"/>
        <v>0</v>
      </c>
      <c r="N40" s="193">
        <f>N42+N44+N50+N52+N54+N56</f>
        <v>0</v>
      </c>
      <c r="O40" s="194">
        <f>O42+O44+O50+O52+O54+O56</f>
        <v>0</v>
      </c>
      <c r="P40" s="196">
        <f t="shared" si="13"/>
        <v>0</v>
      </c>
      <c r="Q40" s="197">
        <f t="shared" si="14"/>
        <v>8429.2999999999993</v>
      </c>
    </row>
    <row r="41" spans="1:17" x14ac:dyDescent="0.3">
      <c r="A41" s="350" t="s">
        <v>40</v>
      </c>
      <c r="B41" s="350"/>
      <c r="C41" s="351" t="s">
        <v>41</v>
      </c>
      <c r="D41" s="221" t="s">
        <v>42</v>
      </c>
      <c r="E41" s="198">
        <v>0</v>
      </c>
      <c r="F41" s="199">
        <v>0</v>
      </c>
      <c r="G41" s="199">
        <v>3000</v>
      </c>
      <c r="H41" s="199">
        <v>0</v>
      </c>
      <c r="I41" s="199">
        <v>0</v>
      </c>
      <c r="J41" s="201">
        <f t="shared" si="11"/>
        <v>3000</v>
      </c>
      <c r="K41" s="198">
        <v>0</v>
      </c>
      <c r="L41" s="199">
        <v>0</v>
      </c>
      <c r="M41" s="201">
        <f t="shared" si="12"/>
        <v>0</v>
      </c>
      <c r="N41" s="198">
        <v>0</v>
      </c>
      <c r="O41" s="199">
        <v>0</v>
      </c>
      <c r="P41" s="201">
        <f t="shared" si="13"/>
        <v>0</v>
      </c>
      <c r="Q41" s="202">
        <f t="shared" si="14"/>
        <v>3000</v>
      </c>
    </row>
    <row r="42" spans="1:17" x14ac:dyDescent="0.3">
      <c r="A42" s="345"/>
      <c r="B42" s="345"/>
      <c r="C42" s="347"/>
      <c r="D42" s="208"/>
      <c r="E42" s="214"/>
      <c r="F42" s="215"/>
      <c r="G42" s="215">
        <v>1689.87</v>
      </c>
      <c r="H42" s="215"/>
      <c r="I42" s="215"/>
      <c r="J42" s="206">
        <f t="shared" si="11"/>
        <v>1689.87</v>
      </c>
      <c r="K42" s="214"/>
      <c r="L42" s="215"/>
      <c r="M42" s="206">
        <f t="shared" si="12"/>
        <v>0</v>
      </c>
      <c r="N42" s="214"/>
      <c r="O42" s="215"/>
      <c r="P42" s="206">
        <f t="shared" si="13"/>
        <v>0</v>
      </c>
      <c r="Q42" s="207">
        <f t="shared" si="14"/>
        <v>1689.87</v>
      </c>
    </row>
    <row r="43" spans="1:17" x14ac:dyDescent="0.3">
      <c r="A43" s="345" t="s">
        <v>43</v>
      </c>
      <c r="B43" s="345"/>
      <c r="C43" s="347" t="s">
        <v>44</v>
      </c>
      <c r="D43" s="357"/>
      <c r="E43" s="209">
        <f t="shared" ref="E43:P43" si="15">E45+E47</f>
        <v>0</v>
      </c>
      <c r="F43" s="210">
        <v>235</v>
      </c>
      <c r="G43" s="210">
        <v>1350</v>
      </c>
      <c r="H43" s="210">
        <f t="shared" si="15"/>
        <v>0</v>
      </c>
      <c r="I43" s="210">
        <f t="shared" si="15"/>
        <v>0</v>
      </c>
      <c r="J43" s="201">
        <f t="shared" si="11"/>
        <v>1585</v>
      </c>
      <c r="K43" s="209">
        <f t="shared" si="15"/>
        <v>0</v>
      </c>
      <c r="L43" s="210">
        <f t="shared" si="15"/>
        <v>0</v>
      </c>
      <c r="M43" s="212">
        <f t="shared" si="15"/>
        <v>0</v>
      </c>
      <c r="N43" s="209">
        <f t="shared" si="15"/>
        <v>0</v>
      </c>
      <c r="O43" s="210">
        <f t="shared" si="15"/>
        <v>0</v>
      </c>
      <c r="P43" s="212">
        <f t="shared" si="15"/>
        <v>0</v>
      </c>
      <c r="Q43" s="202">
        <f t="shared" si="14"/>
        <v>1585</v>
      </c>
    </row>
    <row r="44" spans="1:17" x14ac:dyDescent="0.3">
      <c r="A44" s="345"/>
      <c r="B44" s="345"/>
      <c r="C44" s="347"/>
      <c r="D44" s="357"/>
      <c r="E44" s="214"/>
      <c r="F44" s="215">
        <v>175.95</v>
      </c>
      <c r="G44" s="215">
        <v>903.69</v>
      </c>
      <c r="H44" s="215"/>
      <c r="I44" s="215"/>
      <c r="J44" s="206">
        <f t="shared" si="11"/>
        <v>1079.6400000000001</v>
      </c>
      <c r="K44" s="214"/>
      <c r="L44" s="215"/>
      <c r="M44" s="206"/>
      <c r="N44" s="214"/>
      <c r="O44" s="215"/>
      <c r="P44" s="206"/>
      <c r="Q44" s="207">
        <f t="shared" si="14"/>
        <v>1079.6400000000001</v>
      </c>
    </row>
    <row r="45" spans="1:17" ht="13.8" hidden="1" customHeight="1" x14ac:dyDescent="0.3">
      <c r="A45" s="345"/>
      <c r="B45" s="345" t="s">
        <v>45</v>
      </c>
      <c r="C45" s="347" t="s">
        <v>46</v>
      </c>
      <c r="D45" s="208" t="s">
        <v>30</v>
      </c>
      <c r="E45" s="209">
        <v>0</v>
      </c>
      <c r="F45" s="210">
        <v>0</v>
      </c>
      <c r="G45" s="210">
        <v>0</v>
      </c>
      <c r="H45" s="210">
        <v>0</v>
      </c>
      <c r="I45" s="210">
        <v>0</v>
      </c>
      <c r="J45" s="201">
        <f t="shared" si="11"/>
        <v>0</v>
      </c>
      <c r="K45" s="209">
        <v>0</v>
      </c>
      <c r="L45" s="210">
        <v>0</v>
      </c>
      <c r="M45" s="212">
        <f t="shared" si="12"/>
        <v>0</v>
      </c>
      <c r="N45" s="209">
        <v>0</v>
      </c>
      <c r="O45" s="210">
        <v>0</v>
      </c>
      <c r="P45" s="212">
        <f t="shared" si="13"/>
        <v>0</v>
      </c>
      <c r="Q45" s="213">
        <f t="shared" si="14"/>
        <v>0</v>
      </c>
    </row>
    <row r="46" spans="1:17" ht="13.8" hidden="1" customHeight="1" x14ac:dyDescent="0.3">
      <c r="A46" s="345"/>
      <c r="B46" s="345"/>
      <c r="C46" s="347"/>
      <c r="D46" s="208"/>
      <c r="E46" s="214"/>
      <c r="F46" s="215"/>
      <c r="G46" s="215"/>
      <c r="H46" s="215"/>
      <c r="I46" s="215"/>
      <c r="J46" s="206">
        <f t="shared" si="11"/>
        <v>0</v>
      </c>
      <c r="K46" s="214"/>
      <c r="L46" s="215"/>
      <c r="M46" s="206">
        <f t="shared" si="12"/>
        <v>0</v>
      </c>
      <c r="N46" s="214"/>
      <c r="O46" s="215"/>
      <c r="P46" s="206">
        <f t="shared" si="13"/>
        <v>0</v>
      </c>
      <c r="Q46" s="207">
        <f t="shared" si="14"/>
        <v>0</v>
      </c>
    </row>
    <row r="47" spans="1:17" ht="13.8" hidden="1" customHeight="1" x14ac:dyDescent="0.3">
      <c r="A47" s="345"/>
      <c r="B47" s="345" t="s">
        <v>47</v>
      </c>
      <c r="C47" s="347" t="s">
        <v>48</v>
      </c>
      <c r="D47" s="208" t="s">
        <v>30</v>
      </c>
      <c r="E47" s="209">
        <v>0</v>
      </c>
      <c r="F47" s="210">
        <v>0</v>
      </c>
      <c r="G47" s="210">
        <v>0</v>
      </c>
      <c r="H47" s="210">
        <v>0</v>
      </c>
      <c r="I47" s="210">
        <v>0</v>
      </c>
      <c r="J47" s="201">
        <f t="shared" si="11"/>
        <v>0</v>
      </c>
      <c r="K47" s="209">
        <v>0</v>
      </c>
      <c r="L47" s="210">
        <v>0</v>
      </c>
      <c r="M47" s="212">
        <f t="shared" si="12"/>
        <v>0</v>
      </c>
      <c r="N47" s="209">
        <v>0</v>
      </c>
      <c r="O47" s="210">
        <v>0</v>
      </c>
      <c r="P47" s="212">
        <f t="shared" si="13"/>
        <v>0</v>
      </c>
      <c r="Q47" s="213">
        <f t="shared" si="14"/>
        <v>0</v>
      </c>
    </row>
    <row r="48" spans="1:17" ht="13.8" hidden="1" customHeight="1" x14ac:dyDescent="0.3">
      <c r="A48" s="345"/>
      <c r="B48" s="345"/>
      <c r="C48" s="347"/>
      <c r="D48" s="208"/>
      <c r="E48" s="214"/>
      <c r="F48" s="215"/>
      <c r="G48" s="215"/>
      <c r="H48" s="215"/>
      <c r="I48" s="215"/>
      <c r="J48" s="206">
        <f t="shared" si="11"/>
        <v>0</v>
      </c>
      <c r="K48" s="214"/>
      <c r="L48" s="215"/>
      <c r="M48" s="206">
        <f t="shared" si="12"/>
        <v>0</v>
      </c>
      <c r="N48" s="214"/>
      <c r="O48" s="215"/>
      <c r="P48" s="206">
        <f t="shared" si="13"/>
        <v>0</v>
      </c>
      <c r="Q48" s="207">
        <f t="shared" si="14"/>
        <v>0</v>
      </c>
    </row>
    <row r="49" spans="1:17" ht="13.8" customHeight="1" x14ac:dyDescent="0.3">
      <c r="A49" s="345" t="s">
        <v>49</v>
      </c>
      <c r="B49" s="345"/>
      <c r="C49" s="347" t="s">
        <v>50</v>
      </c>
      <c r="D49" s="208" t="s">
        <v>42</v>
      </c>
      <c r="E49" s="209">
        <v>0</v>
      </c>
      <c r="F49" s="210">
        <v>0</v>
      </c>
      <c r="G49" s="210">
        <v>265</v>
      </c>
      <c r="H49" s="210">
        <v>0</v>
      </c>
      <c r="I49" s="210">
        <v>0</v>
      </c>
      <c r="J49" s="201">
        <f t="shared" si="11"/>
        <v>265</v>
      </c>
      <c r="K49" s="209">
        <v>0</v>
      </c>
      <c r="L49" s="210">
        <v>0</v>
      </c>
      <c r="M49" s="212">
        <f t="shared" si="12"/>
        <v>0</v>
      </c>
      <c r="N49" s="209">
        <v>0</v>
      </c>
      <c r="O49" s="210">
        <v>0</v>
      </c>
      <c r="P49" s="212">
        <f t="shared" si="13"/>
        <v>0</v>
      </c>
      <c r="Q49" s="213">
        <f t="shared" si="14"/>
        <v>265</v>
      </c>
    </row>
    <row r="50" spans="1:17" x14ac:dyDescent="0.3">
      <c r="A50" s="345"/>
      <c r="B50" s="345"/>
      <c r="C50" s="347"/>
      <c r="D50" s="208"/>
      <c r="E50" s="214"/>
      <c r="F50" s="215"/>
      <c r="G50" s="215">
        <v>63.7</v>
      </c>
      <c r="H50" s="215"/>
      <c r="I50" s="215"/>
      <c r="J50" s="206">
        <f t="shared" si="11"/>
        <v>63.7</v>
      </c>
      <c r="K50" s="214"/>
      <c r="L50" s="215"/>
      <c r="M50" s="206">
        <f t="shared" si="12"/>
        <v>0</v>
      </c>
      <c r="N50" s="214"/>
      <c r="O50" s="215"/>
      <c r="P50" s="206">
        <f t="shared" si="13"/>
        <v>0</v>
      </c>
      <c r="Q50" s="207">
        <f t="shared" si="14"/>
        <v>63.7</v>
      </c>
    </row>
    <row r="51" spans="1:17" x14ac:dyDescent="0.3">
      <c r="A51" s="345" t="s">
        <v>49</v>
      </c>
      <c r="B51" s="345"/>
      <c r="C51" s="347" t="s">
        <v>51</v>
      </c>
      <c r="D51" s="208" t="s">
        <v>52</v>
      </c>
      <c r="E51" s="209">
        <v>0</v>
      </c>
      <c r="F51" s="210">
        <v>0</v>
      </c>
      <c r="G51" s="210">
        <v>5000</v>
      </c>
      <c r="H51" s="210">
        <v>0</v>
      </c>
      <c r="I51" s="210">
        <v>0</v>
      </c>
      <c r="J51" s="201">
        <f t="shared" si="11"/>
        <v>5000</v>
      </c>
      <c r="K51" s="209">
        <v>0</v>
      </c>
      <c r="L51" s="210">
        <v>0</v>
      </c>
      <c r="M51" s="212">
        <f t="shared" si="12"/>
        <v>0</v>
      </c>
      <c r="N51" s="209">
        <v>0</v>
      </c>
      <c r="O51" s="210">
        <v>0</v>
      </c>
      <c r="P51" s="212">
        <f t="shared" si="13"/>
        <v>0</v>
      </c>
      <c r="Q51" s="213">
        <f t="shared" si="14"/>
        <v>5000</v>
      </c>
    </row>
    <row r="52" spans="1:17" x14ac:dyDescent="0.3">
      <c r="A52" s="345"/>
      <c r="B52" s="345"/>
      <c r="C52" s="347"/>
      <c r="D52" s="208"/>
      <c r="E52" s="214"/>
      <c r="F52" s="215"/>
      <c r="G52" s="215">
        <v>3520.13</v>
      </c>
      <c r="H52" s="215"/>
      <c r="I52" s="215"/>
      <c r="J52" s="206">
        <f t="shared" si="11"/>
        <v>3520.13</v>
      </c>
      <c r="K52" s="214"/>
      <c r="L52" s="215"/>
      <c r="M52" s="206">
        <f t="shared" si="12"/>
        <v>0</v>
      </c>
      <c r="N52" s="214"/>
      <c r="O52" s="215"/>
      <c r="P52" s="206">
        <f t="shared" si="13"/>
        <v>0</v>
      </c>
      <c r="Q52" s="207">
        <f t="shared" si="14"/>
        <v>3520.13</v>
      </c>
    </row>
    <row r="53" spans="1:17" x14ac:dyDescent="0.3">
      <c r="A53" s="345" t="s">
        <v>53</v>
      </c>
      <c r="B53" s="345"/>
      <c r="C53" s="347" t="s">
        <v>54</v>
      </c>
      <c r="D53" s="208" t="s">
        <v>42</v>
      </c>
      <c r="E53" s="209">
        <v>0</v>
      </c>
      <c r="F53" s="210">
        <v>0</v>
      </c>
      <c r="G53" s="210">
        <v>3600</v>
      </c>
      <c r="H53" s="210">
        <v>0</v>
      </c>
      <c r="I53" s="210">
        <v>0</v>
      </c>
      <c r="J53" s="201">
        <f t="shared" si="11"/>
        <v>3600</v>
      </c>
      <c r="K53" s="209">
        <v>0</v>
      </c>
      <c r="L53" s="210">
        <v>0</v>
      </c>
      <c r="M53" s="212">
        <f t="shared" si="12"/>
        <v>0</v>
      </c>
      <c r="N53" s="209">
        <v>0</v>
      </c>
      <c r="O53" s="210">
        <v>0</v>
      </c>
      <c r="P53" s="212">
        <f t="shared" si="13"/>
        <v>0</v>
      </c>
      <c r="Q53" s="213">
        <f t="shared" si="14"/>
        <v>3600</v>
      </c>
    </row>
    <row r="54" spans="1:17" x14ac:dyDescent="0.3">
      <c r="A54" s="345"/>
      <c r="B54" s="345"/>
      <c r="C54" s="347"/>
      <c r="D54" s="208"/>
      <c r="E54" s="214"/>
      <c r="F54" s="215"/>
      <c r="G54" s="215">
        <v>2075.96</v>
      </c>
      <c r="H54" s="215"/>
      <c r="I54" s="215"/>
      <c r="J54" s="206">
        <f t="shared" si="11"/>
        <v>2075.96</v>
      </c>
      <c r="K54" s="214"/>
      <c r="L54" s="215"/>
      <c r="M54" s="206">
        <f t="shared" si="12"/>
        <v>0</v>
      </c>
      <c r="N54" s="214"/>
      <c r="O54" s="215"/>
      <c r="P54" s="206">
        <f t="shared" si="13"/>
        <v>0</v>
      </c>
      <c r="Q54" s="207">
        <f t="shared" si="14"/>
        <v>2075.96</v>
      </c>
    </row>
    <row r="55" spans="1:17" x14ac:dyDescent="0.3">
      <c r="A55" s="345" t="s">
        <v>55</v>
      </c>
      <c r="B55" s="345"/>
      <c r="C55" s="347" t="s">
        <v>56</v>
      </c>
      <c r="D55" s="208" t="s">
        <v>57</v>
      </c>
      <c r="E55" s="209">
        <v>0</v>
      </c>
      <c r="F55" s="210">
        <v>0</v>
      </c>
      <c r="G55" s="210">
        <v>2600</v>
      </c>
      <c r="H55" s="210">
        <v>0</v>
      </c>
      <c r="I55" s="210">
        <v>0</v>
      </c>
      <c r="J55" s="201">
        <f t="shared" si="11"/>
        <v>2600</v>
      </c>
      <c r="K55" s="209">
        <v>0</v>
      </c>
      <c r="L55" s="210">
        <v>0</v>
      </c>
      <c r="M55" s="212">
        <f t="shared" si="12"/>
        <v>0</v>
      </c>
      <c r="N55" s="209">
        <v>0</v>
      </c>
      <c r="O55" s="210">
        <v>0</v>
      </c>
      <c r="P55" s="212">
        <f t="shared" si="13"/>
        <v>0</v>
      </c>
      <c r="Q55" s="213">
        <f t="shared" si="14"/>
        <v>2600</v>
      </c>
    </row>
    <row r="56" spans="1:17" ht="14.4" thickBot="1" x14ac:dyDescent="0.35">
      <c r="A56" s="346"/>
      <c r="B56" s="346"/>
      <c r="C56" s="348"/>
      <c r="D56" s="222"/>
      <c r="E56" s="223"/>
      <c r="F56" s="217"/>
      <c r="G56" s="217">
        <v>0</v>
      </c>
      <c r="H56" s="217"/>
      <c r="I56" s="217"/>
      <c r="J56" s="196">
        <f t="shared" si="11"/>
        <v>0</v>
      </c>
      <c r="K56" s="223"/>
      <c r="L56" s="217"/>
      <c r="M56" s="196">
        <f t="shared" si="12"/>
        <v>0</v>
      </c>
      <c r="N56" s="223"/>
      <c r="O56" s="217"/>
      <c r="P56" s="196">
        <f t="shared" si="13"/>
        <v>0</v>
      </c>
      <c r="Q56" s="197">
        <f t="shared" si="14"/>
        <v>0</v>
      </c>
    </row>
    <row r="57" spans="1:17" ht="14.4" thickBot="1" x14ac:dyDescent="0.35">
      <c r="D57" s="220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</row>
    <row r="58" spans="1:17" ht="13.8" customHeight="1" x14ac:dyDescent="0.3">
      <c r="A58" s="352" t="s">
        <v>58</v>
      </c>
      <c r="B58" s="353"/>
      <c r="C58" s="361" t="s">
        <v>59</v>
      </c>
      <c r="D58" s="341"/>
      <c r="E58" s="188">
        <f>E60+E62+E64+E66+E68+E70+E72+E74+E76+E78+E80+E82</f>
        <v>0</v>
      </c>
      <c r="F58" s="189">
        <f>F60+F62+F64+F66+F68+F70+F72+F74+F76+F78+F80+F82</f>
        <v>393</v>
      </c>
      <c r="G58" s="189">
        <f>G60+G62+G64+G66+G68+G70+G72+G74+G76+G78+G80+G82</f>
        <v>69394</v>
      </c>
      <c r="H58" s="189">
        <f>H60+H62+H64+H66+H68+H70+H72+H74+H76+H78+H80+H82</f>
        <v>1</v>
      </c>
      <c r="I58" s="189">
        <f>I60+I62+I64+I66+I68+I70+I72+I74+I76+I78+I80+I82</f>
        <v>0</v>
      </c>
      <c r="J58" s="191">
        <f t="shared" ref="J58:J83" si="16">SUM(E58:I58)</f>
        <v>69788</v>
      </c>
      <c r="K58" s="224">
        <f>K60+K62+K64+K66+K68+K70+K72+K74+K76+K78+K80+K82</f>
        <v>9000</v>
      </c>
      <c r="L58" s="189">
        <f>L60+L62+L64+L66+L68+L70+L72+L74+L76+L78+L80+L82</f>
        <v>0</v>
      </c>
      <c r="M58" s="191">
        <f t="shared" ref="M58:M83" si="17">SUM(K58:L58)</f>
        <v>9000</v>
      </c>
      <c r="N58" s="224">
        <f>N60+N62+N64+N66+N68+N70+N72+N74+N76+N78+N80+N82</f>
        <v>0</v>
      </c>
      <c r="O58" s="189">
        <f>O60+O62+O64+O66+O68+O70+O72+O74+O76+O78+O80+O82</f>
        <v>1766</v>
      </c>
      <c r="P58" s="191">
        <f t="shared" ref="P58:P83" si="18">SUM(N58:O58)</f>
        <v>1766</v>
      </c>
      <c r="Q58" s="192">
        <f t="shared" ref="Q58:Q83" si="19">P58+M58+J58</f>
        <v>80554</v>
      </c>
    </row>
    <row r="59" spans="1:17" ht="14.4" customHeight="1" thickBot="1" x14ac:dyDescent="0.35">
      <c r="A59" s="354"/>
      <c r="B59" s="355"/>
      <c r="C59" s="362"/>
      <c r="D59" s="342"/>
      <c r="E59" s="193">
        <f>E61+E63+E65+E69+E71+E73+E75+E77+E79+E81+E83</f>
        <v>0</v>
      </c>
      <c r="F59" s="194">
        <f>F61+F63+F65+F69+F71+F73+F75+F77+F79+F81+F83</f>
        <v>0</v>
      </c>
      <c r="G59" s="194">
        <f>G61+G63+G65+G69+G71+G73+G75+G77+G79+G81+G83</f>
        <v>42447.76</v>
      </c>
      <c r="H59" s="194">
        <f>H61+H63+H65+H69+H71+H73+H75+H77+H79+H81+H83</f>
        <v>0.79</v>
      </c>
      <c r="I59" s="194">
        <f>I61+I63+I65+I69+I71+I73+I75+I77+I79+I81+I83</f>
        <v>0</v>
      </c>
      <c r="J59" s="196">
        <f t="shared" si="16"/>
        <v>42448.55</v>
      </c>
      <c r="K59" s="225">
        <f>K61+K63+K65+K69+K71+K73+K75+K77+K79+K81+K83</f>
        <v>3160</v>
      </c>
      <c r="L59" s="194">
        <f>L61+L63+L65+L69+L71+L73+L75+L77+L79+L81+L83</f>
        <v>0</v>
      </c>
      <c r="M59" s="196">
        <f t="shared" si="17"/>
        <v>3160</v>
      </c>
      <c r="N59" s="225">
        <f>N61+N63+N65+N69+N71+N73+N75+N77+N79+N81+N83</f>
        <v>0</v>
      </c>
      <c r="O59" s="194">
        <f>O61+O63+O65+O69+O71+O73+O75+O77+O79+O81+O83</f>
        <v>1324.28</v>
      </c>
      <c r="P59" s="196">
        <f t="shared" si="18"/>
        <v>1324.28</v>
      </c>
      <c r="Q59" s="197">
        <f t="shared" si="19"/>
        <v>46932.83</v>
      </c>
    </row>
    <row r="60" spans="1:17" ht="13.8" customHeight="1" x14ac:dyDescent="0.3">
      <c r="A60" s="350" t="s">
        <v>60</v>
      </c>
      <c r="B60" s="350"/>
      <c r="C60" s="351" t="s">
        <v>250</v>
      </c>
      <c r="D60" s="221" t="s">
        <v>42</v>
      </c>
      <c r="E60" s="198">
        <v>0</v>
      </c>
      <c r="F60" s="199">
        <v>0</v>
      </c>
      <c r="G60" s="199">
        <v>12500</v>
      </c>
      <c r="H60" s="199">
        <v>0</v>
      </c>
      <c r="I60" s="199">
        <v>0</v>
      </c>
      <c r="J60" s="201">
        <f>SUM(E60:I60)</f>
        <v>12500</v>
      </c>
      <c r="K60" s="226">
        <v>0</v>
      </c>
      <c r="L60" s="199">
        <v>0</v>
      </c>
      <c r="M60" s="201">
        <f>SUM(K60:L60)</f>
        <v>0</v>
      </c>
      <c r="N60" s="226">
        <v>0</v>
      </c>
      <c r="O60" s="199">
        <v>0</v>
      </c>
      <c r="P60" s="201">
        <f t="shared" si="18"/>
        <v>0</v>
      </c>
      <c r="Q60" s="202">
        <f t="shared" si="19"/>
        <v>12500</v>
      </c>
    </row>
    <row r="61" spans="1:17" x14ac:dyDescent="0.3">
      <c r="A61" s="345"/>
      <c r="B61" s="345"/>
      <c r="C61" s="347"/>
      <c r="D61" s="208"/>
      <c r="E61" s="214"/>
      <c r="F61" s="215"/>
      <c r="G61" s="215">
        <v>9179.2800000000007</v>
      </c>
      <c r="H61" s="215"/>
      <c r="I61" s="215"/>
      <c r="J61" s="206">
        <f t="shared" si="16"/>
        <v>9179.2800000000007</v>
      </c>
      <c r="K61" s="227"/>
      <c r="L61" s="215"/>
      <c r="M61" s="206">
        <f t="shared" si="17"/>
        <v>0</v>
      </c>
      <c r="N61" s="227"/>
      <c r="O61" s="215"/>
      <c r="P61" s="206">
        <f t="shared" si="18"/>
        <v>0</v>
      </c>
      <c r="Q61" s="207">
        <f t="shared" si="19"/>
        <v>9179.2800000000007</v>
      </c>
    </row>
    <row r="62" spans="1:17" ht="13.8" customHeight="1" x14ac:dyDescent="0.3">
      <c r="A62" s="345" t="s">
        <v>61</v>
      </c>
      <c r="B62" s="345"/>
      <c r="C62" s="347" t="s">
        <v>62</v>
      </c>
      <c r="D62" s="208" t="s">
        <v>42</v>
      </c>
      <c r="E62" s="209">
        <v>0</v>
      </c>
      <c r="F62" s="210">
        <v>0</v>
      </c>
      <c r="G62" s="210">
        <v>25566</v>
      </c>
      <c r="H62" s="210">
        <v>0</v>
      </c>
      <c r="I62" s="210">
        <v>0</v>
      </c>
      <c r="J62" s="201">
        <f>SUM(E62:I62)</f>
        <v>25566</v>
      </c>
      <c r="K62" s="216">
        <v>0</v>
      </c>
      <c r="L62" s="210">
        <v>0</v>
      </c>
      <c r="M62" s="212">
        <f>SUM(K62:L62)</f>
        <v>0</v>
      </c>
      <c r="N62" s="216">
        <v>0</v>
      </c>
      <c r="O62" s="210">
        <v>0</v>
      </c>
      <c r="P62" s="212">
        <f t="shared" si="18"/>
        <v>0</v>
      </c>
      <c r="Q62" s="213">
        <f t="shared" si="19"/>
        <v>25566</v>
      </c>
    </row>
    <row r="63" spans="1:17" x14ac:dyDescent="0.3">
      <c r="A63" s="345"/>
      <c r="B63" s="345"/>
      <c r="C63" s="347"/>
      <c r="D63" s="208"/>
      <c r="E63" s="214"/>
      <c r="F63" s="215"/>
      <c r="G63" s="215">
        <v>17146.61</v>
      </c>
      <c r="H63" s="215"/>
      <c r="I63" s="215"/>
      <c r="J63" s="206">
        <f t="shared" si="16"/>
        <v>17146.61</v>
      </c>
      <c r="K63" s="227"/>
      <c r="L63" s="215"/>
      <c r="M63" s="206">
        <f t="shared" si="17"/>
        <v>0</v>
      </c>
      <c r="N63" s="227"/>
      <c r="O63" s="215"/>
      <c r="P63" s="206">
        <f t="shared" si="18"/>
        <v>0</v>
      </c>
      <c r="Q63" s="207">
        <f t="shared" si="19"/>
        <v>17146.61</v>
      </c>
    </row>
    <row r="64" spans="1:17" ht="13.8" customHeight="1" x14ac:dyDescent="0.3">
      <c r="A64" s="345" t="s">
        <v>63</v>
      </c>
      <c r="B64" s="345"/>
      <c r="C64" s="347" t="s">
        <v>251</v>
      </c>
      <c r="D64" s="208" t="s">
        <v>64</v>
      </c>
      <c r="E64" s="209">
        <v>0</v>
      </c>
      <c r="F64" s="210">
        <v>0</v>
      </c>
      <c r="G64" s="210">
        <v>20</v>
      </c>
      <c r="H64" s="210">
        <v>0</v>
      </c>
      <c r="I64" s="210">
        <v>0</v>
      </c>
      <c r="J64" s="201">
        <f>SUM(E64:I64)</f>
        <v>20</v>
      </c>
      <c r="K64" s="216">
        <v>0</v>
      </c>
      <c r="L64" s="210">
        <v>0</v>
      </c>
      <c r="M64" s="212">
        <f>SUM(K64:L64)</f>
        <v>0</v>
      </c>
      <c r="N64" s="216">
        <v>0</v>
      </c>
      <c r="O64" s="210">
        <v>0</v>
      </c>
      <c r="P64" s="212">
        <f t="shared" si="18"/>
        <v>0</v>
      </c>
      <c r="Q64" s="213">
        <f t="shared" si="19"/>
        <v>20</v>
      </c>
    </row>
    <row r="65" spans="1:17" x14ac:dyDescent="0.3">
      <c r="A65" s="345"/>
      <c r="B65" s="345"/>
      <c r="C65" s="347"/>
      <c r="D65" s="208"/>
      <c r="E65" s="214"/>
      <c r="F65" s="215"/>
      <c r="G65" s="215">
        <v>19.95</v>
      </c>
      <c r="H65" s="215"/>
      <c r="I65" s="215"/>
      <c r="J65" s="206">
        <f t="shared" si="16"/>
        <v>19.95</v>
      </c>
      <c r="K65" s="227"/>
      <c r="L65" s="215"/>
      <c r="M65" s="206">
        <f t="shared" si="17"/>
        <v>0</v>
      </c>
      <c r="N65" s="227"/>
      <c r="O65" s="215"/>
      <c r="P65" s="206">
        <f t="shared" si="18"/>
        <v>0</v>
      </c>
      <c r="Q65" s="207">
        <f t="shared" si="19"/>
        <v>19.95</v>
      </c>
    </row>
    <row r="66" spans="1:17" ht="13.8" customHeight="1" x14ac:dyDescent="0.3">
      <c r="A66" s="345" t="s">
        <v>63</v>
      </c>
      <c r="B66" s="345"/>
      <c r="C66" s="347" t="s">
        <v>253</v>
      </c>
      <c r="D66" s="208" t="s">
        <v>26</v>
      </c>
      <c r="E66" s="209">
        <v>0</v>
      </c>
      <c r="F66" s="210">
        <v>0</v>
      </c>
      <c r="G66" s="210">
        <v>0</v>
      </c>
      <c r="H66" s="210">
        <v>0</v>
      </c>
      <c r="I66" s="210">
        <v>0</v>
      </c>
      <c r="J66" s="201">
        <f>SUM(E66:I66)</f>
        <v>0</v>
      </c>
      <c r="K66" s="216">
        <v>3000</v>
      </c>
      <c r="L66" s="210">
        <v>0</v>
      </c>
      <c r="M66" s="212">
        <f>SUM(K66:L66)</f>
        <v>3000</v>
      </c>
      <c r="N66" s="216">
        <v>0</v>
      </c>
      <c r="O66" s="210">
        <v>0</v>
      </c>
      <c r="P66" s="212">
        <f t="shared" si="18"/>
        <v>0</v>
      </c>
      <c r="Q66" s="213">
        <f t="shared" si="19"/>
        <v>3000</v>
      </c>
    </row>
    <row r="67" spans="1:17" x14ac:dyDescent="0.3">
      <c r="A67" s="345"/>
      <c r="B67" s="345"/>
      <c r="C67" s="347"/>
      <c r="D67" s="208"/>
      <c r="E67" s="214"/>
      <c r="F67" s="215"/>
      <c r="G67" s="215"/>
      <c r="H67" s="215"/>
      <c r="I67" s="215"/>
      <c r="J67" s="206">
        <f>SUM(E67:I67)</f>
        <v>0</v>
      </c>
      <c r="K67" s="227">
        <v>0</v>
      </c>
      <c r="L67" s="215"/>
      <c r="M67" s="206">
        <f>SUM(K67:L67)</f>
        <v>0</v>
      </c>
      <c r="N67" s="227"/>
      <c r="O67" s="215"/>
      <c r="P67" s="206">
        <f t="shared" si="18"/>
        <v>0</v>
      </c>
      <c r="Q67" s="207">
        <f t="shared" si="19"/>
        <v>0</v>
      </c>
    </row>
    <row r="68" spans="1:17" ht="13.8" customHeight="1" x14ac:dyDescent="0.3">
      <c r="A68" s="345" t="s">
        <v>63</v>
      </c>
      <c r="B68" s="345"/>
      <c r="C68" s="347" t="s">
        <v>298</v>
      </c>
      <c r="D68" s="208" t="s">
        <v>64</v>
      </c>
      <c r="E68" s="209">
        <v>0</v>
      </c>
      <c r="F68" s="210">
        <v>0</v>
      </c>
      <c r="G68" s="210">
        <v>9321</v>
      </c>
      <c r="H68" s="210">
        <v>0</v>
      </c>
      <c r="I68" s="210">
        <v>0</v>
      </c>
      <c r="J68" s="201">
        <f>SUM(E68:I68)</f>
        <v>9321</v>
      </c>
      <c r="K68" s="216">
        <v>0</v>
      </c>
      <c r="L68" s="210">
        <v>0</v>
      </c>
      <c r="M68" s="212">
        <f>SUM(K68:L68)</f>
        <v>0</v>
      </c>
      <c r="N68" s="216">
        <v>0</v>
      </c>
      <c r="O68" s="210">
        <v>0</v>
      </c>
      <c r="P68" s="212">
        <f t="shared" si="18"/>
        <v>0</v>
      </c>
      <c r="Q68" s="213">
        <f t="shared" si="19"/>
        <v>9321</v>
      </c>
    </row>
    <row r="69" spans="1:17" x14ac:dyDescent="0.3">
      <c r="A69" s="345"/>
      <c r="B69" s="345"/>
      <c r="C69" s="347"/>
      <c r="D69" s="208"/>
      <c r="E69" s="214"/>
      <c r="F69" s="215"/>
      <c r="G69" s="215">
        <v>4533.8999999999996</v>
      </c>
      <c r="H69" s="215"/>
      <c r="I69" s="215"/>
      <c r="J69" s="206">
        <f t="shared" si="16"/>
        <v>4533.8999999999996</v>
      </c>
      <c r="K69" s="227"/>
      <c r="L69" s="215"/>
      <c r="M69" s="206">
        <f t="shared" si="17"/>
        <v>0</v>
      </c>
      <c r="N69" s="227"/>
      <c r="O69" s="215"/>
      <c r="P69" s="206">
        <f t="shared" si="18"/>
        <v>0</v>
      </c>
      <c r="Q69" s="207">
        <f t="shared" si="19"/>
        <v>4533.8999999999996</v>
      </c>
    </row>
    <row r="70" spans="1:17" ht="13.8" hidden="1" customHeight="1" x14ac:dyDescent="0.3">
      <c r="A70" s="345" t="s">
        <v>63</v>
      </c>
      <c r="B70" s="345"/>
      <c r="C70" s="347" t="s">
        <v>252</v>
      </c>
      <c r="D70" s="208" t="s">
        <v>26</v>
      </c>
      <c r="E70" s="209">
        <v>0</v>
      </c>
      <c r="F70" s="210">
        <v>0</v>
      </c>
      <c r="G70" s="210"/>
      <c r="H70" s="210">
        <v>0</v>
      </c>
      <c r="I70" s="210">
        <v>0</v>
      </c>
      <c r="J70" s="201">
        <f>SUM(E70:I70)</f>
        <v>0</v>
      </c>
      <c r="K70" s="216">
        <v>0</v>
      </c>
      <c r="L70" s="210">
        <v>0</v>
      </c>
      <c r="M70" s="212">
        <f>SUM(K70:L70)</f>
        <v>0</v>
      </c>
      <c r="N70" s="216">
        <v>0</v>
      </c>
      <c r="O70" s="210">
        <v>0</v>
      </c>
      <c r="P70" s="212">
        <f t="shared" si="18"/>
        <v>0</v>
      </c>
      <c r="Q70" s="213">
        <f t="shared" si="19"/>
        <v>0</v>
      </c>
    </row>
    <row r="71" spans="1:17" ht="13.8" hidden="1" customHeight="1" x14ac:dyDescent="0.3">
      <c r="A71" s="345"/>
      <c r="B71" s="345"/>
      <c r="C71" s="347"/>
      <c r="D71" s="208"/>
      <c r="E71" s="214"/>
      <c r="F71" s="215"/>
      <c r="G71" s="215"/>
      <c r="H71" s="215"/>
      <c r="I71" s="215"/>
      <c r="J71" s="206">
        <f t="shared" si="16"/>
        <v>0</v>
      </c>
      <c r="K71" s="227"/>
      <c r="L71" s="215"/>
      <c r="M71" s="206">
        <f t="shared" si="17"/>
        <v>0</v>
      </c>
      <c r="N71" s="227"/>
      <c r="O71" s="215"/>
      <c r="P71" s="206">
        <f t="shared" si="18"/>
        <v>0</v>
      </c>
      <c r="Q71" s="207">
        <f t="shared" si="19"/>
        <v>0</v>
      </c>
    </row>
    <row r="72" spans="1:17" x14ac:dyDescent="0.3">
      <c r="A72" s="363" t="s">
        <v>63</v>
      </c>
      <c r="B72" s="363"/>
      <c r="C72" s="358" t="s">
        <v>254</v>
      </c>
      <c r="D72" s="208" t="s">
        <v>26</v>
      </c>
      <c r="E72" s="209">
        <v>0</v>
      </c>
      <c r="F72" s="210">
        <v>0</v>
      </c>
      <c r="G72" s="210">
        <v>0</v>
      </c>
      <c r="H72" s="210">
        <v>0</v>
      </c>
      <c r="I72" s="210">
        <v>0</v>
      </c>
      <c r="J72" s="201">
        <f>SUM(E72:I72)</f>
        <v>0</v>
      </c>
      <c r="K72" s="216">
        <v>6000</v>
      </c>
      <c r="L72" s="210">
        <v>0</v>
      </c>
      <c r="M72" s="212">
        <f>SUM(K72:L72)</f>
        <v>6000</v>
      </c>
      <c r="N72" s="216">
        <v>0</v>
      </c>
      <c r="O72" s="210">
        <v>0</v>
      </c>
      <c r="P72" s="212">
        <f t="shared" si="18"/>
        <v>0</v>
      </c>
      <c r="Q72" s="213">
        <f t="shared" si="19"/>
        <v>6000</v>
      </c>
    </row>
    <row r="73" spans="1:17" x14ac:dyDescent="0.3">
      <c r="A73" s="350"/>
      <c r="B73" s="350"/>
      <c r="C73" s="351"/>
      <c r="D73" s="208"/>
      <c r="E73" s="214"/>
      <c r="F73" s="215"/>
      <c r="G73" s="215"/>
      <c r="H73" s="215"/>
      <c r="I73" s="215"/>
      <c r="J73" s="206">
        <f t="shared" si="16"/>
        <v>0</v>
      </c>
      <c r="K73" s="227">
        <v>3160</v>
      </c>
      <c r="L73" s="215"/>
      <c r="M73" s="206">
        <f t="shared" si="17"/>
        <v>3160</v>
      </c>
      <c r="N73" s="227"/>
      <c r="O73" s="215"/>
      <c r="P73" s="206">
        <f t="shared" si="18"/>
        <v>0</v>
      </c>
      <c r="Q73" s="207">
        <f t="shared" si="19"/>
        <v>3160</v>
      </c>
    </row>
    <row r="74" spans="1:17" ht="13.8" customHeight="1" x14ac:dyDescent="0.3">
      <c r="A74" s="345" t="s">
        <v>65</v>
      </c>
      <c r="B74" s="345"/>
      <c r="C74" s="347" t="s">
        <v>66</v>
      </c>
      <c r="D74" s="208" t="s">
        <v>67</v>
      </c>
      <c r="E74" s="209">
        <v>0</v>
      </c>
      <c r="F74" s="210">
        <v>393</v>
      </c>
      <c r="G74" s="210">
        <v>3770</v>
      </c>
      <c r="H74" s="210">
        <v>0</v>
      </c>
      <c r="I74" s="210">
        <v>0</v>
      </c>
      <c r="J74" s="201">
        <f>SUM(E74:I74)</f>
        <v>4163</v>
      </c>
      <c r="K74" s="216">
        <v>0</v>
      </c>
      <c r="L74" s="210">
        <v>0</v>
      </c>
      <c r="M74" s="212">
        <f>SUM(K74:L74)</f>
        <v>0</v>
      </c>
      <c r="N74" s="216">
        <v>0</v>
      </c>
      <c r="O74" s="210">
        <v>0</v>
      </c>
      <c r="P74" s="212">
        <f t="shared" si="18"/>
        <v>0</v>
      </c>
      <c r="Q74" s="213">
        <f t="shared" si="19"/>
        <v>4163</v>
      </c>
    </row>
    <row r="75" spans="1:17" x14ac:dyDescent="0.3">
      <c r="A75" s="345"/>
      <c r="B75" s="345"/>
      <c r="C75" s="347"/>
      <c r="D75" s="208"/>
      <c r="E75" s="214"/>
      <c r="F75" s="215">
        <v>0</v>
      </c>
      <c r="G75" s="215">
        <v>40.4</v>
      </c>
      <c r="H75" s="215"/>
      <c r="I75" s="215"/>
      <c r="J75" s="206">
        <f t="shared" si="16"/>
        <v>40.4</v>
      </c>
      <c r="K75" s="227"/>
      <c r="L75" s="215"/>
      <c r="M75" s="206">
        <f t="shared" si="17"/>
        <v>0</v>
      </c>
      <c r="N75" s="227"/>
      <c r="O75" s="215"/>
      <c r="P75" s="206">
        <f t="shared" si="18"/>
        <v>0</v>
      </c>
      <c r="Q75" s="207">
        <f t="shared" si="19"/>
        <v>40.4</v>
      </c>
    </row>
    <row r="76" spans="1:17" x14ac:dyDescent="0.3">
      <c r="A76" s="345" t="s">
        <v>68</v>
      </c>
      <c r="B76" s="345"/>
      <c r="C76" s="347" t="s">
        <v>69</v>
      </c>
      <c r="D76" s="208" t="s">
        <v>42</v>
      </c>
      <c r="E76" s="209">
        <v>0</v>
      </c>
      <c r="F76" s="210">
        <v>0</v>
      </c>
      <c r="G76" s="210">
        <v>64</v>
      </c>
      <c r="H76" s="210">
        <v>0</v>
      </c>
      <c r="I76" s="210">
        <v>0</v>
      </c>
      <c r="J76" s="201">
        <f>SUM(E76:I76)</f>
        <v>64</v>
      </c>
      <c r="K76" s="216">
        <v>0</v>
      </c>
      <c r="L76" s="210">
        <v>0</v>
      </c>
      <c r="M76" s="212">
        <f>SUM(K76:L76)</f>
        <v>0</v>
      </c>
      <c r="N76" s="216">
        <v>0</v>
      </c>
      <c r="O76" s="210">
        <v>0</v>
      </c>
      <c r="P76" s="212">
        <f t="shared" si="18"/>
        <v>0</v>
      </c>
      <c r="Q76" s="213">
        <f t="shared" si="19"/>
        <v>64</v>
      </c>
    </row>
    <row r="77" spans="1:17" x14ac:dyDescent="0.3">
      <c r="A77" s="345"/>
      <c r="B77" s="345"/>
      <c r="C77" s="347"/>
      <c r="D77" s="208"/>
      <c r="E77" s="214"/>
      <c r="F77" s="215"/>
      <c r="G77" s="215">
        <v>8.42</v>
      </c>
      <c r="H77" s="215"/>
      <c r="I77" s="215"/>
      <c r="J77" s="206">
        <f t="shared" si="16"/>
        <v>8.42</v>
      </c>
      <c r="K77" s="227"/>
      <c r="L77" s="215"/>
      <c r="M77" s="206">
        <f t="shared" si="17"/>
        <v>0</v>
      </c>
      <c r="N77" s="227"/>
      <c r="O77" s="215"/>
      <c r="P77" s="206">
        <f t="shared" si="18"/>
        <v>0</v>
      </c>
      <c r="Q77" s="207">
        <f t="shared" si="19"/>
        <v>8.42</v>
      </c>
    </row>
    <row r="78" spans="1:17" x14ac:dyDescent="0.3">
      <c r="A78" s="345" t="s">
        <v>70</v>
      </c>
      <c r="B78" s="345"/>
      <c r="C78" s="347" t="s">
        <v>71</v>
      </c>
      <c r="D78" s="208" t="s">
        <v>42</v>
      </c>
      <c r="E78" s="209">
        <v>0</v>
      </c>
      <c r="F78" s="210">
        <v>0</v>
      </c>
      <c r="G78" s="210">
        <v>15500</v>
      </c>
      <c r="H78" s="210">
        <v>1</v>
      </c>
      <c r="I78" s="210">
        <v>0</v>
      </c>
      <c r="J78" s="201">
        <f>SUM(E78:I78)</f>
        <v>15501</v>
      </c>
      <c r="K78" s="216">
        <v>0</v>
      </c>
      <c r="L78" s="210">
        <v>0</v>
      </c>
      <c r="M78" s="212">
        <f>SUM(K78:L78)</f>
        <v>0</v>
      </c>
      <c r="N78" s="216">
        <v>0</v>
      </c>
      <c r="O78" s="210">
        <v>1766</v>
      </c>
      <c r="P78" s="212">
        <f t="shared" si="18"/>
        <v>1766</v>
      </c>
      <c r="Q78" s="213">
        <f t="shared" si="19"/>
        <v>17267</v>
      </c>
    </row>
    <row r="79" spans="1:17" x14ac:dyDescent="0.3">
      <c r="A79" s="345"/>
      <c r="B79" s="345"/>
      <c r="C79" s="347"/>
      <c r="D79" s="208"/>
      <c r="E79" s="214"/>
      <c r="F79" s="215"/>
      <c r="G79" s="215">
        <v>10223.549999999999</v>
      </c>
      <c r="H79" s="215">
        <v>0.79</v>
      </c>
      <c r="I79" s="215"/>
      <c r="J79" s="206">
        <f t="shared" si="16"/>
        <v>10224.34</v>
      </c>
      <c r="K79" s="227"/>
      <c r="L79" s="215"/>
      <c r="M79" s="206">
        <f t="shared" si="17"/>
        <v>0</v>
      </c>
      <c r="N79" s="227"/>
      <c r="O79" s="215">
        <v>1324.28</v>
      </c>
      <c r="P79" s="206">
        <f t="shared" si="18"/>
        <v>1324.28</v>
      </c>
      <c r="Q79" s="207">
        <f t="shared" si="19"/>
        <v>11548.62</v>
      </c>
    </row>
    <row r="80" spans="1:17" x14ac:dyDescent="0.3">
      <c r="A80" s="345" t="s">
        <v>70</v>
      </c>
      <c r="B80" s="345"/>
      <c r="C80" s="347" t="s">
        <v>72</v>
      </c>
      <c r="D80" s="208" t="s">
        <v>73</v>
      </c>
      <c r="E80" s="209">
        <v>0</v>
      </c>
      <c r="F80" s="210">
        <v>0</v>
      </c>
      <c r="G80" s="210">
        <v>2653</v>
      </c>
      <c r="H80" s="210">
        <v>0</v>
      </c>
      <c r="I80" s="210">
        <v>0</v>
      </c>
      <c r="J80" s="201">
        <f>SUM(E80:I80)</f>
        <v>2653</v>
      </c>
      <c r="K80" s="216">
        <v>0</v>
      </c>
      <c r="L80" s="210">
        <v>0</v>
      </c>
      <c r="M80" s="212">
        <f>SUM(K80:L80)</f>
        <v>0</v>
      </c>
      <c r="N80" s="216">
        <v>0</v>
      </c>
      <c r="O80" s="210">
        <v>0</v>
      </c>
      <c r="P80" s="212">
        <f t="shared" si="18"/>
        <v>0</v>
      </c>
      <c r="Q80" s="213">
        <f t="shared" si="19"/>
        <v>2653</v>
      </c>
    </row>
    <row r="81" spans="1:17" x14ac:dyDescent="0.3">
      <c r="A81" s="345"/>
      <c r="B81" s="345"/>
      <c r="C81" s="347" t="s">
        <v>74</v>
      </c>
      <c r="D81" s="208"/>
      <c r="E81" s="214"/>
      <c r="F81" s="215"/>
      <c r="G81" s="215">
        <v>1295.6500000000001</v>
      </c>
      <c r="H81" s="215"/>
      <c r="I81" s="215"/>
      <c r="J81" s="206">
        <f t="shared" si="16"/>
        <v>1295.6500000000001</v>
      </c>
      <c r="K81" s="227"/>
      <c r="L81" s="215"/>
      <c r="M81" s="206">
        <f t="shared" si="17"/>
        <v>0</v>
      </c>
      <c r="N81" s="227"/>
      <c r="O81" s="215"/>
      <c r="P81" s="206">
        <f t="shared" si="18"/>
        <v>0</v>
      </c>
      <c r="Q81" s="207">
        <f t="shared" si="19"/>
        <v>1295.6500000000001</v>
      </c>
    </row>
    <row r="82" spans="1:17" ht="13.8" hidden="1" customHeight="1" x14ac:dyDescent="0.3">
      <c r="A82" s="345" t="s">
        <v>70</v>
      </c>
      <c r="B82" s="345"/>
      <c r="C82" s="347" t="s">
        <v>74</v>
      </c>
      <c r="D82" s="208" t="s">
        <v>73</v>
      </c>
      <c r="E82" s="209">
        <v>0</v>
      </c>
      <c r="F82" s="210">
        <v>0</v>
      </c>
      <c r="G82" s="210">
        <v>0</v>
      </c>
      <c r="H82" s="210">
        <v>0</v>
      </c>
      <c r="I82" s="210">
        <v>0</v>
      </c>
      <c r="J82" s="201">
        <f t="shared" si="16"/>
        <v>0</v>
      </c>
      <c r="K82" s="216"/>
      <c r="L82" s="210">
        <v>0</v>
      </c>
      <c r="M82" s="212">
        <f t="shared" si="17"/>
        <v>0</v>
      </c>
      <c r="N82" s="216">
        <v>0</v>
      </c>
      <c r="O82" s="210">
        <v>0</v>
      </c>
      <c r="P82" s="212">
        <f t="shared" si="18"/>
        <v>0</v>
      </c>
      <c r="Q82" s="213">
        <f t="shared" si="19"/>
        <v>0</v>
      </c>
    </row>
    <row r="83" spans="1:17" ht="14.4" hidden="1" customHeight="1" thickBot="1" x14ac:dyDescent="0.35">
      <c r="A83" s="346"/>
      <c r="B83" s="346"/>
      <c r="C83" s="348"/>
      <c r="D83" s="222"/>
      <c r="E83" s="223"/>
      <c r="F83" s="217"/>
      <c r="G83" s="217"/>
      <c r="H83" s="217"/>
      <c r="I83" s="217"/>
      <c r="J83" s="196">
        <f t="shared" si="16"/>
        <v>0</v>
      </c>
      <c r="K83" s="228"/>
      <c r="L83" s="217"/>
      <c r="M83" s="196">
        <f t="shared" si="17"/>
        <v>0</v>
      </c>
      <c r="N83" s="228"/>
      <c r="O83" s="217"/>
      <c r="P83" s="196">
        <f t="shared" si="18"/>
        <v>0</v>
      </c>
      <c r="Q83" s="197">
        <f t="shared" si="19"/>
        <v>0</v>
      </c>
    </row>
    <row r="84" spans="1:17" ht="14.4" thickBot="1" x14ac:dyDescent="0.35">
      <c r="D84" s="220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</row>
    <row r="85" spans="1:17" ht="13.8" customHeight="1" x14ac:dyDescent="0.3">
      <c r="A85" s="352" t="s">
        <v>75</v>
      </c>
      <c r="B85" s="353"/>
      <c r="C85" s="361" t="s">
        <v>76</v>
      </c>
      <c r="D85" s="341"/>
      <c r="E85" s="188">
        <f t="shared" ref="E85:I86" si="20">E87+D89+E91+E93</f>
        <v>4476</v>
      </c>
      <c r="F85" s="189">
        <f t="shared" si="20"/>
        <v>3008</v>
      </c>
      <c r="G85" s="189">
        <f t="shared" si="20"/>
        <v>11671</v>
      </c>
      <c r="H85" s="189">
        <f t="shared" si="20"/>
        <v>8</v>
      </c>
      <c r="I85" s="189">
        <f t="shared" si="20"/>
        <v>0</v>
      </c>
      <c r="J85" s="191">
        <f t="shared" ref="J85:J94" si="21">SUM(E85:I85)</f>
        <v>19163</v>
      </c>
      <c r="K85" s="224">
        <f>K87+J89+K91+K93</f>
        <v>0</v>
      </c>
      <c r="L85" s="189">
        <f>L87+K89+L91+L93</f>
        <v>0</v>
      </c>
      <c r="M85" s="191">
        <f t="shared" ref="M85:M94" si="22">SUM(K85:L85)</f>
        <v>0</v>
      </c>
      <c r="N85" s="224">
        <f>N87+M89+N91+N93</f>
        <v>0</v>
      </c>
      <c r="O85" s="189">
        <f>O87+N89+O91+O93</f>
        <v>0</v>
      </c>
      <c r="P85" s="191">
        <f t="shared" ref="P85:P94" si="23">SUM(N85:O85)</f>
        <v>0</v>
      </c>
      <c r="Q85" s="192">
        <f>P85+M85+J85</f>
        <v>19163</v>
      </c>
    </row>
    <row r="86" spans="1:17" ht="14.4" customHeight="1" thickBot="1" x14ac:dyDescent="0.35">
      <c r="A86" s="354"/>
      <c r="B86" s="355"/>
      <c r="C86" s="362"/>
      <c r="D86" s="342"/>
      <c r="E86" s="193">
        <f t="shared" si="20"/>
        <v>1643</v>
      </c>
      <c r="F86" s="194">
        <f t="shared" si="20"/>
        <v>1302.45</v>
      </c>
      <c r="G86" s="194">
        <f t="shared" si="20"/>
        <v>7382.3600000000006</v>
      </c>
      <c r="H86" s="194">
        <f t="shared" si="20"/>
        <v>8</v>
      </c>
      <c r="I86" s="194">
        <f t="shared" si="20"/>
        <v>0</v>
      </c>
      <c r="J86" s="196">
        <f t="shared" si="21"/>
        <v>10335.810000000001</v>
      </c>
      <c r="K86" s="225">
        <f>K88+J90+K92+K94</f>
        <v>0</v>
      </c>
      <c r="L86" s="194">
        <f>L88+K90+L92+L94</f>
        <v>0</v>
      </c>
      <c r="M86" s="196">
        <f t="shared" si="22"/>
        <v>0</v>
      </c>
      <c r="N86" s="225">
        <f>N88+M90+N92+N94</f>
        <v>0</v>
      </c>
      <c r="O86" s="194">
        <f>O88+N90+O92+O94</f>
        <v>0</v>
      </c>
      <c r="P86" s="196">
        <f t="shared" si="23"/>
        <v>0</v>
      </c>
      <c r="Q86" s="197">
        <f t="shared" ref="Q86:Q94" si="24">P86+M86+J86</f>
        <v>10335.810000000001</v>
      </c>
    </row>
    <row r="87" spans="1:17" x14ac:dyDescent="0.3">
      <c r="A87" s="350" t="s">
        <v>77</v>
      </c>
      <c r="B87" s="350"/>
      <c r="C87" s="351" t="s">
        <v>78</v>
      </c>
      <c r="D87" s="221" t="s">
        <v>79</v>
      </c>
      <c r="E87" s="198">
        <v>3440</v>
      </c>
      <c r="F87" s="199">
        <v>1031</v>
      </c>
      <c r="G87" s="199">
        <v>861</v>
      </c>
      <c r="H87" s="199">
        <v>8</v>
      </c>
      <c r="I87" s="199">
        <v>0</v>
      </c>
      <c r="J87" s="201">
        <f t="shared" si="21"/>
        <v>5340</v>
      </c>
      <c r="K87" s="226">
        <v>0</v>
      </c>
      <c r="L87" s="199">
        <v>0</v>
      </c>
      <c r="M87" s="201">
        <f>SUM(K87:L87)</f>
        <v>0</v>
      </c>
      <c r="N87" s="226">
        <v>0</v>
      </c>
      <c r="O87" s="199">
        <v>0</v>
      </c>
      <c r="P87" s="201">
        <f t="shared" si="23"/>
        <v>0</v>
      </c>
      <c r="Q87" s="202">
        <f t="shared" si="24"/>
        <v>5340</v>
      </c>
    </row>
    <row r="88" spans="1:17" x14ac:dyDescent="0.3">
      <c r="A88" s="345"/>
      <c r="B88" s="345"/>
      <c r="C88" s="347"/>
      <c r="D88" s="208"/>
      <c r="E88" s="214">
        <v>1643</v>
      </c>
      <c r="F88" s="215">
        <v>493</v>
      </c>
      <c r="G88" s="215">
        <v>423.64</v>
      </c>
      <c r="H88" s="215">
        <v>8</v>
      </c>
      <c r="I88" s="215"/>
      <c r="J88" s="206">
        <f t="shared" si="21"/>
        <v>2567.64</v>
      </c>
      <c r="K88" s="227"/>
      <c r="L88" s="215"/>
      <c r="M88" s="206">
        <f t="shared" si="22"/>
        <v>0</v>
      </c>
      <c r="N88" s="227"/>
      <c r="O88" s="215"/>
      <c r="P88" s="206">
        <f t="shared" si="23"/>
        <v>0</v>
      </c>
      <c r="Q88" s="207">
        <f t="shared" si="24"/>
        <v>2567.64</v>
      </c>
    </row>
    <row r="89" spans="1:17" ht="13.8" hidden="1" customHeight="1" x14ac:dyDescent="0.3">
      <c r="A89" s="363" t="s">
        <v>77</v>
      </c>
      <c r="B89" s="363"/>
      <c r="C89" s="358" t="s">
        <v>80</v>
      </c>
      <c r="D89" s="229"/>
      <c r="E89" s="209">
        <v>0</v>
      </c>
      <c r="F89" s="210">
        <v>0</v>
      </c>
      <c r="G89" s="210">
        <v>0</v>
      </c>
      <c r="H89" s="210">
        <v>0</v>
      </c>
      <c r="I89" s="210">
        <v>0</v>
      </c>
      <c r="J89" s="201">
        <f>SUM(D89:H89)</f>
        <v>0</v>
      </c>
      <c r="K89" s="216">
        <v>0</v>
      </c>
      <c r="L89" s="210">
        <v>0</v>
      </c>
      <c r="M89" s="212">
        <f>SUM(J89:K89)</f>
        <v>0</v>
      </c>
      <c r="N89" s="216">
        <v>0</v>
      </c>
      <c r="O89" s="210">
        <v>0</v>
      </c>
      <c r="P89" s="212">
        <f>SUM(M89:N89)</f>
        <v>0</v>
      </c>
      <c r="Q89" s="213">
        <f>O89+L89+I89</f>
        <v>0</v>
      </c>
    </row>
    <row r="90" spans="1:17" ht="13.8" hidden="1" customHeight="1" x14ac:dyDescent="0.3">
      <c r="A90" s="350"/>
      <c r="B90" s="350"/>
      <c r="C90" s="351"/>
      <c r="D90" s="229"/>
      <c r="E90" s="214"/>
      <c r="F90" s="215"/>
      <c r="G90" s="215"/>
      <c r="H90" s="215"/>
      <c r="I90" s="215"/>
      <c r="J90" s="206">
        <f>SUM(D90:H90)</f>
        <v>0</v>
      </c>
      <c r="K90" s="227"/>
      <c r="L90" s="215"/>
      <c r="M90" s="206">
        <f>SUM(J90:K90)</f>
        <v>0</v>
      </c>
      <c r="N90" s="227"/>
      <c r="O90" s="215"/>
      <c r="P90" s="206">
        <f>SUM(M90:N90)</f>
        <v>0</v>
      </c>
      <c r="Q90" s="207">
        <f>O90+L90+I90</f>
        <v>0</v>
      </c>
    </row>
    <row r="91" spans="1:17" x14ac:dyDescent="0.3">
      <c r="A91" s="345" t="s">
        <v>81</v>
      </c>
      <c r="B91" s="345"/>
      <c r="C91" s="347" t="s">
        <v>82</v>
      </c>
      <c r="D91" s="357"/>
      <c r="E91" s="209">
        <v>1036</v>
      </c>
      <c r="F91" s="210">
        <v>362</v>
      </c>
      <c r="G91" s="210">
        <v>490</v>
      </c>
      <c r="H91" s="210">
        <v>0</v>
      </c>
      <c r="I91" s="210">
        <v>0</v>
      </c>
      <c r="J91" s="201">
        <f>SUM(E91:I91)</f>
        <v>1888</v>
      </c>
      <c r="K91" s="216">
        <v>0</v>
      </c>
      <c r="L91" s="210">
        <v>0</v>
      </c>
      <c r="M91" s="212">
        <f t="shared" si="22"/>
        <v>0</v>
      </c>
      <c r="N91" s="216">
        <v>0</v>
      </c>
      <c r="O91" s="210">
        <v>0</v>
      </c>
      <c r="P91" s="212">
        <f t="shared" si="23"/>
        <v>0</v>
      </c>
      <c r="Q91" s="213">
        <f t="shared" si="24"/>
        <v>1888</v>
      </c>
    </row>
    <row r="92" spans="1:17" x14ac:dyDescent="0.3">
      <c r="A92" s="345"/>
      <c r="B92" s="345"/>
      <c r="C92" s="347"/>
      <c r="D92" s="357"/>
      <c r="E92" s="214">
        <v>0</v>
      </c>
      <c r="F92" s="215">
        <v>0</v>
      </c>
      <c r="G92" s="215">
        <v>173.5</v>
      </c>
      <c r="H92" s="215"/>
      <c r="I92" s="215"/>
      <c r="J92" s="206">
        <f t="shared" si="21"/>
        <v>173.5</v>
      </c>
      <c r="K92" s="230"/>
      <c r="L92" s="204"/>
      <c r="M92" s="206">
        <f t="shared" si="22"/>
        <v>0</v>
      </c>
      <c r="N92" s="227"/>
      <c r="O92" s="215"/>
      <c r="P92" s="206">
        <f t="shared" si="23"/>
        <v>0</v>
      </c>
      <c r="Q92" s="207">
        <f t="shared" si="24"/>
        <v>173.5</v>
      </c>
    </row>
    <row r="93" spans="1:17" x14ac:dyDescent="0.3">
      <c r="A93" s="345" t="s">
        <v>83</v>
      </c>
      <c r="B93" s="345"/>
      <c r="C93" s="347" t="s">
        <v>84</v>
      </c>
      <c r="D93" s="208" t="s">
        <v>23</v>
      </c>
      <c r="E93" s="209">
        <v>0</v>
      </c>
      <c r="F93" s="210">
        <v>1615</v>
      </c>
      <c r="G93" s="210">
        <v>10320</v>
      </c>
      <c r="H93" s="210">
        <v>0</v>
      </c>
      <c r="I93" s="210">
        <v>0</v>
      </c>
      <c r="J93" s="201">
        <f t="shared" si="21"/>
        <v>11935</v>
      </c>
      <c r="K93" s="216">
        <v>0</v>
      </c>
      <c r="L93" s="210">
        <v>0</v>
      </c>
      <c r="M93" s="212">
        <f>SUM(K93:L93)</f>
        <v>0</v>
      </c>
      <c r="N93" s="216">
        <v>0</v>
      </c>
      <c r="O93" s="210">
        <v>0</v>
      </c>
      <c r="P93" s="212">
        <f t="shared" si="23"/>
        <v>0</v>
      </c>
      <c r="Q93" s="213">
        <f t="shared" si="24"/>
        <v>11935</v>
      </c>
    </row>
    <row r="94" spans="1:17" ht="14.4" thickBot="1" x14ac:dyDescent="0.35">
      <c r="A94" s="346"/>
      <c r="B94" s="346"/>
      <c r="C94" s="348"/>
      <c r="D94" s="222"/>
      <c r="E94" s="223"/>
      <c r="F94" s="217">
        <v>809.45</v>
      </c>
      <c r="G94" s="217">
        <v>6785.22</v>
      </c>
      <c r="H94" s="217"/>
      <c r="I94" s="217"/>
      <c r="J94" s="196">
        <f t="shared" si="21"/>
        <v>7594.67</v>
      </c>
      <c r="K94" s="228"/>
      <c r="L94" s="217"/>
      <c r="M94" s="196">
        <f t="shared" si="22"/>
        <v>0</v>
      </c>
      <c r="N94" s="228"/>
      <c r="O94" s="217"/>
      <c r="P94" s="196">
        <f t="shared" si="23"/>
        <v>0</v>
      </c>
      <c r="Q94" s="197">
        <f t="shared" si="24"/>
        <v>7594.67</v>
      </c>
    </row>
    <row r="95" spans="1:17" ht="14.4" thickBot="1" x14ac:dyDescent="0.35">
      <c r="D95" s="220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</row>
    <row r="96" spans="1:17" ht="13.8" customHeight="1" x14ac:dyDescent="0.3">
      <c r="A96" s="352" t="s">
        <v>85</v>
      </c>
      <c r="B96" s="353"/>
      <c r="C96" s="361" t="s">
        <v>86</v>
      </c>
      <c r="D96" s="341"/>
      <c r="E96" s="188">
        <f t="shared" ref="E96:I97" si="25">E98+E100+E102+E104+E106</f>
        <v>78618</v>
      </c>
      <c r="F96" s="189">
        <f t="shared" si="25"/>
        <v>27613</v>
      </c>
      <c r="G96" s="189">
        <f t="shared" si="25"/>
        <v>36567</v>
      </c>
      <c r="H96" s="189">
        <f t="shared" si="25"/>
        <v>273</v>
      </c>
      <c r="I96" s="189">
        <f t="shared" si="25"/>
        <v>0</v>
      </c>
      <c r="J96" s="191">
        <f t="shared" ref="J96:J107" si="26">SUM(E96:I96)</f>
        <v>143071</v>
      </c>
      <c r="K96" s="224">
        <f>K98+K100+K102+K104+K106</f>
        <v>8702</v>
      </c>
      <c r="L96" s="189">
        <f>L98+L100+L102+L104+L106</f>
        <v>0</v>
      </c>
      <c r="M96" s="191">
        <f t="shared" ref="M96:M107" si="27">SUM(K96:L96)</f>
        <v>8702</v>
      </c>
      <c r="N96" s="224">
        <f>N98+N100+N102+N104+N106</f>
        <v>0</v>
      </c>
      <c r="O96" s="189">
        <f>O98+O100+O102+O104+O106</f>
        <v>0</v>
      </c>
      <c r="P96" s="191">
        <f t="shared" ref="P96:P107" si="28">SUM(N96:O96)</f>
        <v>0</v>
      </c>
      <c r="Q96" s="192">
        <f t="shared" ref="Q96:Q107" si="29">P96+M96+J96</f>
        <v>151773</v>
      </c>
    </row>
    <row r="97" spans="1:17" ht="14.4" customHeight="1" thickBot="1" x14ac:dyDescent="0.35">
      <c r="A97" s="354"/>
      <c r="B97" s="355"/>
      <c r="C97" s="362"/>
      <c r="D97" s="342"/>
      <c r="E97" s="193">
        <f t="shared" si="25"/>
        <v>55716.069999999992</v>
      </c>
      <c r="F97" s="194">
        <f t="shared" si="25"/>
        <v>19837.210000000003</v>
      </c>
      <c r="G97" s="194">
        <f t="shared" si="25"/>
        <v>25032.559999999998</v>
      </c>
      <c r="H97" s="194">
        <f t="shared" si="25"/>
        <v>75.180000000000007</v>
      </c>
      <c r="I97" s="194">
        <f t="shared" si="25"/>
        <v>0</v>
      </c>
      <c r="J97" s="196">
        <f t="shared" si="26"/>
        <v>100661.01999999999</v>
      </c>
      <c r="K97" s="225">
        <f>K99+K101+K103+K105+K107</f>
        <v>0</v>
      </c>
      <c r="L97" s="194">
        <f>L99+L101+L103+L105+L107</f>
        <v>0</v>
      </c>
      <c r="M97" s="196">
        <f t="shared" si="27"/>
        <v>0</v>
      </c>
      <c r="N97" s="225">
        <f>N99+N101+N103+N105+N107</f>
        <v>0</v>
      </c>
      <c r="O97" s="194">
        <f>O99+O101+O103+O105+O107</f>
        <v>0</v>
      </c>
      <c r="P97" s="196">
        <f t="shared" si="28"/>
        <v>0</v>
      </c>
      <c r="Q97" s="197">
        <f t="shared" si="29"/>
        <v>100661.01999999999</v>
      </c>
    </row>
    <row r="98" spans="1:17" x14ac:dyDescent="0.3">
      <c r="A98" s="350" t="s">
        <v>87</v>
      </c>
      <c r="B98" s="350"/>
      <c r="C98" s="351" t="s">
        <v>88</v>
      </c>
      <c r="D98" s="221" t="s">
        <v>73</v>
      </c>
      <c r="E98" s="198">
        <v>62871</v>
      </c>
      <c r="F98" s="199">
        <v>22075</v>
      </c>
      <c r="G98" s="199">
        <v>14490</v>
      </c>
      <c r="H98" s="199">
        <v>100</v>
      </c>
      <c r="I98" s="199">
        <v>0</v>
      </c>
      <c r="J98" s="201">
        <f t="shared" si="26"/>
        <v>99536</v>
      </c>
      <c r="K98" s="226">
        <v>0</v>
      </c>
      <c r="L98" s="199">
        <v>0</v>
      </c>
      <c r="M98" s="201">
        <f>SUM(K98:L98)</f>
        <v>0</v>
      </c>
      <c r="N98" s="226">
        <v>0</v>
      </c>
      <c r="O98" s="199">
        <v>0</v>
      </c>
      <c r="P98" s="201">
        <f t="shared" si="28"/>
        <v>0</v>
      </c>
      <c r="Q98" s="202">
        <f t="shared" si="29"/>
        <v>99536</v>
      </c>
    </row>
    <row r="99" spans="1:17" x14ac:dyDescent="0.3">
      <c r="A99" s="345"/>
      <c r="B99" s="345"/>
      <c r="C99" s="347"/>
      <c r="D99" s="208"/>
      <c r="E99" s="214">
        <v>43144.02</v>
      </c>
      <c r="F99" s="215">
        <v>15478.78</v>
      </c>
      <c r="G99" s="215">
        <v>8138.98</v>
      </c>
      <c r="H99" s="215">
        <v>0</v>
      </c>
      <c r="I99" s="215"/>
      <c r="J99" s="206">
        <f t="shared" si="26"/>
        <v>66761.78</v>
      </c>
      <c r="K99" s="227"/>
      <c r="L99" s="215"/>
      <c r="M99" s="206">
        <f t="shared" si="27"/>
        <v>0</v>
      </c>
      <c r="N99" s="227"/>
      <c r="O99" s="215"/>
      <c r="P99" s="206">
        <f t="shared" si="28"/>
        <v>0</v>
      </c>
      <c r="Q99" s="207">
        <f t="shared" si="29"/>
        <v>66761.78</v>
      </c>
    </row>
    <row r="100" spans="1:17" x14ac:dyDescent="0.3">
      <c r="A100" s="345" t="s">
        <v>89</v>
      </c>
      <c r="B100" s="345"/>
      <c r="C100" s="347" t="s">
        <v>90</v>
      </c>
      <c r="D100" s="208" t="s">
        <v>73</v>
      </c>
      <c r="E100" s="209">
        <v>0</v>
      </c>
      <c r="F100" s="210">
        <v>0</v>
      </c>
      <c r="G100" s="210">
        <v>350</v>
      </c>
      <c r="H100" s="210">
        <v>0</v>
      </c>
      <c r="I100" s="210">
        <v>0</v>
      </c>
      <c r="J100" s="201">
        <f t="shared" si="26"/>
        <v>350</v>
      </c>
      <c r="K100" s="216">
        <v>0</v>
      </c>
      <c r="L100" s="210">
        <v>0</v>
      </c>
      <c r="M100" s="212">
        <f>SUM(K100:L100)</f>
        <v>0</v>
      </c>
      <c r="N100" s="216">
        <v>0</v>
      </c>
      <c r="O100" s="210">
        <v>0</v>
      </c>
      <c r="P100" s="212">
        <f t="shared" si="28"/>
        <v>0</v>
      </c>
      <c r="Q100" s="213">
        <f t="shared" si="29"/>
        <v>350</v>
      </c>
    </row>
    <row r="101" spans="1:17" x14ac:dyDescent="0.3">
      <c r="A101" s="345"/>
      <c r="B101" s="345"/>
      <c r="C101" s="347"/>
      <c r="D101" s="208"/>
      <c r="E101" s="214"/>
      <c r="F101" s="215"/>
      <c r="G101" s="215">
        <v>0</v>
      </c>
      <c r="H101" s="215"/>
      <c r="I101" s="215"/>
      <c r="J101" s="206">
        <f t="shared" si="26"/>
        <v>0</v>
      </c>
      <c r="K101" s="227"/>
      <c r="L101" s="215"/>
      <c r="M101" s="206">
        <f t="shared" si="27"/>
        <v>0</v>
      </c>
      <c r="N101" s="227"/>
      <c r="O101" s="215"/>
      <c r="P101" s="206">
        <f t="shared" si="28"/>
        <v>0</v>
      </c>
      <c r="Q101" s="207">
        <f t="shared" si="29"/>
        <v>0</v>
      </c>
    </row>
    <row r="102" spans="1:17" x14ac:dyDescent="0.3">
      <c r="A102" s="345" t="s">
        <v>91</v>
      </c>
      <c r="B102" s="345"/>
      <c r="C102" s="347" t="s">
        <v>255</v>
      </c>
      <c r="D102" s="208" t="s">
        <v>73</v>
      </c>
      <c r="E102" s="209">
        <v>15747</v>
      </c>
      <c r="F102" s="210">
        <v>4715</v>
      </c>
      <c r="G102" s="210">
        <v>3688</v>
      </c>
      <c r="H102" s="210">
        <v>173</v>
      </c>
      <c r="I102" s="210">
        <v>0</v>
      </c>
      <c r="J102" s="201">
        <f t="shared" si="26"/>
        <v>24323</v>
      </c>
      <c r="K102" s="216">
        <v>8702</v>
      </c>
      <c r="L102" s="210">
        <v>0</v>
      </c>
      <c r="M102" s="212">
        <f>SUM(K102:L102)</f>
        <v>8702</v>
      </c>
      <c r="N102" s="216">
        <v>0</v>
      </c>
      <c r="O102" s="210">
        <v>0</v>
      </c>
      <c r="P102" s="212">
        <f t="shared" si="28"/>
        <v>0</v>
      </c>
      <c r="Q102" s="213">
        <f t="shared" si="29"/>
        <v>33025</v>
      </c>
    </row>
    <row r="103" spans="1:17" x14ac:dyDescent="0.3">
      <c r="A103" s="345"/>
      <c r="B103" s="345"/>
      <c r="C103" s="347"/>
      <c r="D103" s="208"/>
      <c r="E103" s="214">
        <v>12572.05</v>
      </c>
      <c r="F103" s="215">
        <v>3743.13</v>
      </c>
      <c r="G103" s="215">
        <v>2453.94</v>
      </c>
      <c r="H103" s="215">
        <v>75.180000000000007</v>
      </c>
      <c r="I103" s="215"/>
      <c r="J103" s="206">
        <f t="shared" si="26"/>
        <v>18844.3</v>
      </c>
      <c r="K103" s="227">
        <v>0</v>
      </c>
      <c r="L103" s="215"/>
      <c r="M103" s="206">
        <f t="shared" si="27"/>
        <v>0</v>
      </c>
      <c r="N103" s="227"/>
      <c r="O103" s="215"/>
      <c r="P103" s="206">
        <f t="shared" si="28"/>
        <v>0</v>
      </c>
      <c r="Q103" s="207">
        <f t="shared" si="29"/>
        <v>18844.3</v>
      </c>
    </row>
    <row r="104" spans="1:17" x14ac:dyDescent="0.3">
      <c r="A104" s="345" t="s">
        <v>92</v>
      </c>
      <c r="B104" s="345"/>
      <c r="C104" s="347" t="s">
        <v>93</v>
      </c>
      <c r="D104" s="208" t="s">
        <v>94</v>
      </c>
      <c r="E104" s="209">
        <v>0</v>
      </c>
      <c r="F104" s="210">
        <v>228</v>
      </c>
      <c r="G104" s="210">
        <v>889</v>
      </c>
      <c r="H104" s="210">
        <v>0</v>
      </c>
      <c r="I104" s="210">
        <v>0</v>
      </c>
      <c r="J104" s="201">
        <f t="shared" si="26"/>
        <v>1117</v>
      </c>
      <c r="K104" s="216">
        <v>0</v>
      </c>
      <c r="L104" s="210">
        <v>0</v>
      </c>
      <c r="M104" s="212">
        <f>SUM(K104:L104)</f>
        <v>0</v>
      </c>
      <c r="N104" s="216">
        <v>0</v>
      </c>
      <c r="O104" s="210">
        <v>0</v>
      </c>
      <c r="P104" s="212">
        <f t="shared" si="28"/>
        <v>0</v>
      </c>
      <c r="Q104" s="213">
        <f t="shared" si="29"/>
        <v>1117</v>
      </c>
    </row>
    <row r="105" spans="1:17" x14ac:dyDescent="0.3">
      <c r="A105" s="345"/>
      <c r="B105" s="345"/>
      <c r="C105" s="347"/>
      <c r="D105" s="208"/>
      <c r="E105" s="214"/>
      <c r="F105" s="215">
        <v>169.74</v>
      </c>
      <c r="G105" s="215">
        <v>523.88</v>
      </c>
      <c r="H105" s="215"/>
      <c r="I105" s="215"/>
      <c r="J105" s="206">
        <f t="shared" si="26"/>
        <v>693.62</v>
      </c>
      <c r="K105" s="227"/>
      <c r="L105" s="215"/>
      <c r="M105" s="206">
        <f t="shared" si="27"/>
        <v>0</v>
      </c>
      <c r="N105" s="227"/>
      <c r="O105" s="215"/>
      <c r="P105" s="206">
        <f t="shared" si="28"/>
        <v>0</v>
      </c>
      <c r="Q105" s="207">
        <f t="shared" si="29"/>
        <v>693.62</v>
      </c>
    </row>
    <row r="106" spans="1:17" x14ac:dyDescent="0.3">
      <c r="A106" s="345" t="s">
        <v>95</v>
      </c>
      <c r="B106" s="345"/>
      <c r="C106" s="347" t="s">
        <v>96</v>
      </c>
      <c r="D106" s="208" t="s">
        <v>97</v>
      </c>
      <c r="E106" s="209">
        <v>0</v>
      </c>
      <c r="F106" s="210">
        <v>595</v>
      </c>
      <c r="G106" s="210">
        <v>17150</v>
      </c>
      <c r="H106" s="210">
        <v>0</v>
      </c>
      <c r="I106" s="210">
        <v>0</v>
      </c>
      <c r="J106" s="201">
        <f t="shared" si="26"/>
        <v>17745</v>
      </c>
      <c r="K106" s="216">
        <v>0</v>
      </c>
      <c r="L106" s="210">
        <v>0</v>
      </c>
      <c r="M106" s="212">
        <f>SUM(K106:L106)</f>
        <v>0</v>
      </c>
      <c r="N106" s="216">
        <v>0</v>
      </c>
      <c r="O106" s="210">
        <v>0</v>
      </c>
      <c r="P106" s="212">
        <f t="shared" si="28"/>
        <v>0</v>
      </c>
      <c r="Q106" s="213">
        <f t="shared" si="29"/>
        <v>17745</v>
      </c>
    </row>
    <row r="107" spans="1:17" ht="14.4" thickBot="1" x14ac:dyDescent="0.35">
      <c r="A107" s="345"/>
      <c r="B107" s="345"/>
      <c r="C107" s="347"/>
      <c r="D107" s="208"/>
      <c r="E107" s="223"/>
      <c r="F107" s="217">
        <v>445.56</v>
      </c>
      <c r="G107" s="217">
        <v>13915.76</v>
      </c>
      <c r="H107" s="217"/>
      <c r="I107" s="217"/>
      <c r="J107" s="196">
        <f t="shared" si="26"/>
        <v>14361.32</v>
      </c>
      <c r="K107" s="228"/>
      <c r="L107" s="217"/>
      <c r="M107" s="196">
        <f t="shared" si="27"/>
        <v>0</v>
      </c>
      <c r="N107" s="227"/>
      <c r="O107" s="215"/>
      <c r="P107" s="206">
        <f t="shared" si="28"/>
        <v>0</v>
      </c>
      <c r="Q107" s="207">
        <f t="shared" si="29"/>
        <v>14361.32</v>
      </c>
    </row>
    <row r="108" spans="1:17" ht="14.4" thickBot="1" x14ac:dyDescent="0.35">
      <c r="D108" s="220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</row>
    <row r="109" spans="1:17" ht="13.8" customHeight="1" x14ac:dyDescent="0.3">
      <c r="A109" s="352" t="s">
        <v>98</v>
      </c>
      <c r="B109" s="353"/>
      <c r="C109" s="361" t="s">
        <v>99</v>
      </c>
      <c r="D109" s="341"/>
      <c r="E109" s="188">
        <f>E111+E113</f>
        <v>0</v>
      </c>
      <c r="F109" s="189">
        <f t="shared" ref="E109:I110" si="30">F111+F113</f>
        <v>0</v>
      </c>
      <c r="G109" s="189">
        <f t="shared" si="30"/>
        <v>198527</v>
      </c>
      <c r="H109" s="189">
        <f t="shared" si="30"/>
        <v>0</v>
      </c>
      <c r="I109" s="189">
        <f t="shared" si="30"/>
        <v>0</v>
      </c>
      <c r="J109" s="191">
        <f t="shared" ref="J109:J114" si="31">SUM(E109:I109)</f>
        <v>198527</v>
      </c>
      <c r="K109" s="188">
        <f>K111+K113</f>
        <v>542081</v>
      </c>
      <c r="L109" s="189">
        <f>L111+L113</f>
        <v>0</v>
      </c>
      <c r="M109" s="191">
        <f t="shared" ref="M109:M114" si="32">SUM(K109:L109)</f>
        <v>542081</v>
      </c>
      <c r="N109" s="224">
        <f>N111+N113</f>
        <v>0</v>
      </c>
      <c r="O109" s="189">
        <f>O111+O113</f>
        <v>29900</v>
      </c>
      <c r="P109" s="191">
        <f t="shared" ref="P109:P114" si="33">SUM(N109:O109)</f>
        <v>29900</v>
      </c>
      <c r="Q109" s="192">
        <f t="shared" ref="Q109:Q114" si="34">P109+M109+J109</f>
        <v>770508</v>
      </c>
    </row>
    <row r="110" spans="1:17" ht="14.4" customHeight="1" thickBot="1" x14ac:dyDescent="0.35">
      <c r="A110" s="354"/>
      <c r="B110" s="355"/>
      <c r="C110" s="362"/>
      <c r="D110" s="342"/>
      <c r="E110" s="193">
        <f t="shared" si="30"/>
        <v>0</v>
      </c>
      <c r="F110" s="194">
        <f t="shared" si="30"/>
        <v>0</v>
      </c>
      <c r="G110" s="194">
        <f t="shared" si="30"/>
        <v>147188.24000000002</v>
      </c>
      <c r="H110" s="194">
        <f t="shared" si="30"/>
        <v>0</v>
      </c>
      <c r="I110" s="194">
        <f t="shared" si="30"/>
        <v>0</v>
      </c>
      <c r="J110" s="196">
        <f t="shared" si="31"/>
        <v>147188.24000000002</v>
      </c>
      <c r="K110" s="193">
        <f>K112+K114</f>
        <v>0</v>
      </c>
      <c r="L110" s="194">
        <f>L112+L114</f>
        <v>0</v>
      </c>
      <c r="M110" s="196">
        <f t="shared" si="32"/>
        <v>0</v>
      </c>
      <c r="N110" s="225">
        <f>N112+N114</f>
        <v>0</v>
      </c>
      <c r="O110" s="194">
        <f>O112+O114</f>
        <v>5000</v>
      </c>
      <c r="P110" s="196">
        <f t="shared" si="33"/>
        <v>5000</v>
      </c>
      <c r="Q110" s="197">
        <f t="shared" si="34"/>
        <v>152188.24000000002</v>
      </c>
    </row>
    <row r="111" spans="1:17" ht="13.8" customHeight="1" x14ac:dyDescent="0.3">
      <c r="A111" s="350" t="s">
        <v>100</v>
      </c>
      <c r="B111" s="350"/>
      <c r="C111" s="351" t="s">
        <v>101</v>
      </c>
      <c r="D111" s="221" t="s">
        <v>64</v>
      </c>
      <c r="E111" s="198">
        <v>0</v>
      </c>
      <c r="F111" s="199">
        <v>0</v>
      </c>
      <c r="G111" s="199">
        <v>189500</v>
      </c>
      <c r="H111" s="199">
        <v>0</v>
      </c>
      <c r="I111" s="199">
        <v>0</v>
      </c>
      <c r="J111" s="201">
        <f>SUM(E111:I111)</f>
        <v>189500</v>
      </c>
      <c r="K111" s="198">
        <v>542081</v>
      </c>
      <c r="L111" s="199">
        <v>0</v>
      </c>
      <c r="M111" s="201">
        <f>SUM(K111:L111)</f>
        <v>542081</v>
      </c>
      <c r="N111" s="226">
        <v>0</v>
      </c>
      <c r="O111" s="199">
        <v>29900</v>
      </c>
      <c r="P111" s="201">
        <f t="shared" si="33"/>
        <v>29900</v>
      </c>
      <c r="Q111" s="202">
        <f t="shared" si="34"/>
        <v>761481</v>
      </c>
    </row>
    <row r="112" spans="1:17" x14ac:dyDescent="0.3">
      <c r="A112" s="345"/>
      <c r="B112" s="345"/>
      <c r="C112" s="347"/>
      <c r="D112" s="208"/>
      <c r="E112" s="214"/>
      <c r="F112" s="215"/>
      <c r="G112" s="215">
        <v>143877.76000000001</v>
      </c>
      <c r="H112" s="215"/>
      <c r="I112" s="215"/>
      <c r="J112" s="206">
        <f t="shared" si="31"/>
        <v>143877.76000000001</v>
      </c>
      <c r="K112" s="214">
        <v>0</v>
      </c>
      <c r="L112" s="215"/>
      <c r="M112" s="206">
        <f t="shared" si="32"/>
        <v>0</v>
      </c>
      <c r="N112" s="227"/>
      <c r="O112" s="215">
        <v>5000</v>
      </c>
      <c r="P112" s="206">
        <f t="shared" si="33"/>
        <v>5000</v>
      </c>
      <c r="Q112" s="207">
        <f t="shared" si="34"/>
        <v>148877.76000000001</v>
      </c>
    </row>
    <row r="113" spans="1:17" x14ac:dyDescent="0.3">
      <c r="A113" s="345" t="s">
        <v>102</v>
      </c>
      <c r="B113" s="345"/>
      <c r="C113" s="347" t="s">
        <v>103</v>
      </c>
      <c r="D113" s="208" t="s">
        <v>104</v>
      </c>
      <c r="E113" s="209">
        <v>0</v>
      </c>
      <c r="F113" s="210">
        <v>0</v>
      </c>
      <c r="G113" s="210">
        <v>9027</v>
      </c>
      <c r="H113" s="210">
        <v>0</v>
      </c>
      <c r="I113" s="210">
        <v>0</v>
      </c>
      <c r="J113" s="201">
        <f>SUM(E113:I113)</f>
        <v>9027</v>
      </c>
      <c r="K113" s="209">
        <v>0</v>
      </c>
      <c r="L113" s="210">
        <v>0</v>
      </c>
      <c r="M113" s="212">
        <f>SUM(K113:L113)</f>
        <v>0</v>
      </c>
      <c r="N113" s="216">
        <v>0</v>
      </c>
      <c r="O113" s="210">
        <v>0</v>
      </c>
      <c r="P113" s="212">
        <f t="shared" si="33"/>
        <v>0</v>
      </c>
      <c r="Q113" s="213">
        <f t="shared" si="34"/>
        <v>9027</v>
      </c>
    </row>
    <row r="114" spans="1:17" ht="14.4" thickBot="1" x14ac:dyDescent="0.35">
      <c r="A114" s="346"/>
      <c r="B114" s="346"/>
      <c r="C114" s="348"/>
      <c r="D114" s="222"/>
      <c r="E114" s="223"/>
      <c r="F114" s="217"/>
      <c r="G114" s="217">
        <v>3310.48</v>
      </c>
      <c r="H114" s="217"/>
      <c r="I114" s="217"/>
      <c r="J114" s="196">
        <f t="shared" si="31"/>
        <v>3310.48</v>
      </c>
      <c r="K114" s="223"/>
      <c r="L114" s="217"/>
      <c r="M114" s="196">
        <f t="shared" si="32"/>
        <v>0</v>
      </c>
      <c r="N114" s="228"/>
      <c r="O114" s="217"/>
      <c r="P114" s="196">
        <f t="shared" si="33"/>
        <v>0</v>
      </c>
      <c r="Q114" s="197">
        <f t="shared" si="34"/>
        <v>3310.48</v>
      </c>
    </row>
    <row r="115" spans="1:17" ht="14.4" thickBot="1" x14ac:dyDescent="0.35">
      <c r="D115" s="220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</row>
    <row r="116" spans="1:17" ht="13.8" customHeight="1" x14ac:dyDescent="0.3">
      <c r="A116" s="352" t="s">
        <v>105</v>
      </c>
      <c r="B116" s="353"/>
      <c r="C116" s="361" t="s">
        <v>106</v>
      </c>
      <c r="D116" s="341"/>
      <c r="E116" s="188">
        <f t="shared" ref="E116:I117" si="35">E118+E120+E122+E124+E126+E128+E130+E132</f>
        <v>0</v>
      </c>
      <c r="F116" s="189">
        <f t="shared" si="35"/>
        <v>0</v>
      </c>
      <c r="G116" s="189">
        <f t="shared" si="35"/>
        <v>55950</v>
      </c>
      <c r="H116" s="189">
        <f t="shared" si="35"/>
        <v>0</v>
      </c>
      <c r="I116" s="189">
        <f t="shared" si="35"/>
        <v>2500</v>
      </c>
      <c r="J116" s="191">
        <f t="shared" ref="J116:J133" si="36">SUM(E116:I116)</f>
        <v>58450</v>
      </c>
      <c r="K116" s="188">
        <f>K118+K120+K122+K124+K126+K128+K130+K132</f>
        <v>299674</v>
      </c>
      <c r="L116" s="189">
        <f>L118+L120+L122+L124+L126+L128+L132</f>
        <v>0</v>
      </c>
      <c r="M116" s="191">
        <f t="shared" ref="M116:M129" si="37">SUM(K116:L116)</f>
        <v>299674</v>
      </c>
      <c r="N116" s="224">
        <f>N118+N120+N122+N124+N126+N128+N132</f>
        <v>0</v>
      </c>
      <c r="O116" s="189">
        <f>O118+O120+O122+O124+O126+O128+O130+O132</f>
        <v>17160</v>
      </c>
      <c r="P116" s="191">
        <f t="shared" ref="P116:P133" si="38">SUM(N116:O116)</f>
        <v>17160</v>
      </c>
      <c r="Q116" s="192">
        <f>P116+M116+J116</f>
        <v>375284</v>
      </c>
    </row>
    <row r="117" spans="1:17" ht="14.4" customHeight="1" thickBot="1" x14ac:dyDescent="0.35">
      <c r="A117" s="354"/>
      <c r="B117" s="355"/>
      <c r="C117" s="362"/>
      <c r="D117" s="342"/>
      <c r="E117" s="193">
        <f t="shared" si="35"/>
        <v>0</v>
      </c>
      <c r="F117" s="194">
        <f t="shared" si="35"/>
        <v>0</v>
      </c>
      <c r="G117" s="194">
        <f t="shared" si="35"/>
        <v>38727.469999999994</v>
      </c>
      <c r="H117" s="194">
        <f t="shared" si="35"/>
        <v>0</v>
      </c>
      <c r="I117" s="194">
        <f t="shared" si="35"/>
        <v>1786.82</v>
      </c>
      <c r="J117" s="196">
        <f t="shared" si="36"/>
        <v>40514.289999999994</v>
      </c>
      <c r="K117" s="193">
        <f>K119+K121+K123+K125+K127+K129+K131+K133</f>
        <v>57125.14</v>
      </c>
      <c r="L117" s="194">
        <f>L119+L121+L123+L125+L127+L129+L133</f>
        <v>0</v>
      </c>
      <c r="M117" s="196">
        <f t="shared" si="37"/>
        <v>57125.14</v>
      </c>
      <c r="N117" s="225">
        <f>N119+N121+N123+N125+N127+N129+N133</f>
        <v>0</v>
      </c>
      <c r="O117" s="194">
        <f>O119+O121+O123+O125+O127+O129+O131+O133</f>
        <v>12870</v>
      </c>
      <c r="P117" s="196">
        <f t="shared" si="38"/>
        <v>12870</v>
      </c>
      <c r="Q117" s="197">
        <f t="shared" ref="Q117:Q133" si="39">P117+M117+J117</f>
        <v>110509.43</v>
      </c>
    </row>
    <row r="118" spans="1:17" ht="13.8" customHeight="1" x14ac:dyDescent="0.3">
      <c r="A118" s="349" t="s">
        <v>107</v>
      </c>
      <c r="B118" s="350"/>
      <c r="C118" s="351" t="s">
        <v>108</v>
      </c>
      <c r="D118" s="221" t="s">
        <v>109</v>
      </c>
      <c r="E118" s="198">
        <v>0</v>
      </c>
      <c r="F118" s="199">
        <v>0</v>
      </c>
      <c r="G118" s="199">
        <v>34600</v>
      </c>
      <c r="H118" s="199">
        <v>0</v>
      </c>
      <c r="I118" s="199">
        <v>0</v>
      </c>
      <c r="J118" s="201">
        <f t="shared" si="36"/>
        <v>34600</v>
      </c>
      <c r="K118" s="198">
        <v>0</v>
      </c>
      <c r="L118" s="199">
        <v>0</v>
      </c>
      <c r="M118" s="201">
        <f>SUM(K118:L118)</f>
        <v>0</v>
      </c>
      <c r="N118" s="226">
        <v>0</v>
      </c>
      <c r="O118" s="199">
        <v>0</v>
      </c>
      <c r="P118" s="201">
        <f t="shared" si="38"/>
        <v>0</v>
      </c>
      <c r="Q118" s="202">
        <f t="shared" si="39"/>
        <v>34600</v>
      </c>
    </row>
    <row r="119" spans="1:17" x14ac:dyDescent="0.3">
      <c r="A119" s="343"/>
      <c r="B119" s="345"/>
      <c r="C119" s="347"/>
      <c r="D119" s="208"/>
      <c r="E119" s="214"/>
      <c r="F119" s="215"/>
      <c r="G119" s="215">
        <v>23889.91</v>
      </c>
      <c r="H119" s="215"/>
      <c r="I119" s="215"/>
      <c r="J119" s="206">
        <f t="shared" si="36"/>
        <v>23889.91</v>
      </c>
      <c r="K119" s="214"/>
      <c r="L119" s="215"/>
      <c r="M119" s="206">
        <f t="shared" si="37"/>
        <v>0</v>
      </c>
      <c r="N119" s="227"/>
      <c r="O119" s="215"/>
      <c r="P119" s="206">
        <f t="shared" si="38"/>
        <v>0</v>
      </c>
      <c r="Q119" s="207">
        <f t="shared" si="39"/>
        <v>23889.91</v>
      </c>
    </row>
    <row r="120" spans="1:17" ht="13.8" customHeight="1" x14ac:dyDescent="0.3">
      <c r="A120" s="349" t="s">
        <v>107</v>
      </c>
      <c r="B120" s="345"/>
      <c r="C120" s="347" t="s">
        <v>110</v>
      </c>
      <c r="D120" s="208" t="s">
        <v>64</v>
      </c>
      <c r="E120" s="209">
        <v>0</v>
      </c>
      <c r="F120" s="210">
        <v>0</v>
      </c>
      <c r="G120" s="38">
        <v>15850</v>
      </c>
      <c r="H120" s="210">
        <v>0</v>
      </c>
      <c r="I120" s="210">
        <v>0</v>
      </c>
      <c r="J120" s="201">
        <f t="shared" si="36"/>
        <v>15850</v>
      </c>
      <c r="K120" s="209">
        <v>0</v>
      </c>
      <c r="L120" s="210">
        <v>0</v>
      </c>
      <c r="M120" s="212">
        <f>SUM(K120:L120)</f>
        <v>0</v>
      </c>
      <c r="N120" s="216">
        <v>0</v>
      </c>
      <c r="O120" s="210">
        <v>0</v>
      </c>
      <c r="P120" s="212">
        <f t="shared" si="38"/>
        <v>0</v>
      </c>
      <c r="Q120" s="213">
        <f t="shared" si="39"/>
        <v>15850</v>
      </c>
    </row>
    <row r="121" spans="1:17" x14ac:dyDescent="0.3">
      <c r="A121" s="343"/>
      <c r="B121" s="345"/>
      <c r="C121" s="347"/>
      <c r="D121" s="208"/>
      <c r="E121" s="214"/>
      <c r="F121" s="215"/>
      <c r="G121" s="215">
        <v>11769.82</v>
      </c>
      <c r="H121" s="215"/>
      <c r="I121" s="215"/>
      <c r="J121" s="206">
        <f t="shared" si="36"/>
        <v>11769.82</v>
      </c>
      <c r="K121" s="214"/>
      <c r="L121" s="215"/>
      <c r="M121" s="206">
        <f t="shared" si="37"/>
        <v>0</v>
      </c>
      <c r="N121" s="227"/>
      <c r="O121" s="215"/>
      <c r="P121" s="206">
        <f t="shared" si="38"/>
        <v>0</v>
      </c>
      <c r="Q121" s="207">
        <f t="shared" si="39"/>
        <v>11769.82</v>
      </c>
    </row>
    <row r="122" spans="1:17" ht="13.8" customHeight="1" x14ac:dyDescent="0.3">
      <c r="A122" s="343" t="s">
        <v>107</v>
      </c>
      <c r="B122" s="345"/>
      <c r="C122" s="347" t="s">
        <v>111</v>
      </c>
      <c r="D122" s="208" t="s">
        <v>104</v>
      </c>
      <c r="E122" s="209">
        <v>0</v>
      </c>
      <c r="F122" s="210">
        <v>0</v>
      </c>
      <c r="G122" s="210">
        <v>5000</v>
      </c>
      <c r="H122" s="210">
        <v>0</v>
      </c>
      <c r="I122" s="210">
        <v>0</v>
      </c>
      <c r="J122" s="201">
        <f t="shared" si="36"/>
        <v>5000</v>
      </c>
      <c r="K122" s="209">
        <v>0</v>
      </c>
      <c r="L122" s="210">
        <v>0</v>
      </c>
      <c r="M122" s="212">
        <f>SUM(K122:L122)</f>
        <v>0</v>
      </c>
      <c r="N122" s="216">
        <v>0</v>
      </c>
      <c r="O122" s="210">
        <v>0</v>
      </c>
      <c r="P122" s="212">
        <f t="shared" si="38"/>
        <v>0</v>
      </c>
      <c r="Q122" s="213">
        <f t="shared" si="39"/>
        <v>5000</v>
      </c>
    </row>
    <row r="123" spans="1:17" x14ac:dyDescent="0.3">
      <c r="A123" s="343"/>
      <c r="B123" s="345"/>
      <c r="C123" s="347"/>
      <c r="D123" s="208"/>
      <c r="E123" s="214"/>
      <c r="F123" s="215"/>
      <c r="G123" s="215">
        <v>2567.7399999999998</v>
      </c>
      <c r="H123" s="215"/>
      <c r="I123" s="215"/>
      <c r="J123" s="206">
        <f t="shared" si="36"/>
        <v>2567.7399999999998</v>
      </c>
      <c r="K123" s="214"/>
      <c r="L123" s="215"/>
      <c r="M123" s="206">
        <f t="shared" si="37"/>
        <v>0</v>
      </c>
      <c r="N123" s="227"/>
      <c r="O123" s="215"/>
      <c r="P123" s="206">
        <f t="shared" si="38"/>
        <v>0</v>
      </c>
      <c r="Q123" s="207">
        <f t="shared" si="39"/>
        <v>2567.7399999999998</v>
      </c>
    </row>
    <row r="124" spans="1:17" ht="13.8" customHeight="1" x14ac:dyDescent="0.3">
      <c r="A124" s="343" t="s">
        <v>107</v>
      </c>
      <c r="B124" s="345"/>
      <c r="C124" s="347" t="s">
        <v>112</v>
      </c>
      <c r="D124" s="208" t="s">
        <v>26</v>
      </c>
      <c r="E124" s="209">
        <v>0</v>
      </c>
      <c r="F124" s="210">
        <v>0</v>
      </c>
      <c r="G124" s="210">
        <v>500</v>
      </c>
      <c r="H124" s="210">
        <v>0</v>
      </c>
      <c r="I124" s="210">
        <v>0</v>
      </c>
      <c r="J124" s="201">
        <f t="shared" si="36"/>
        <v>500</v>
      </c>
      <c r="K124" s="209">
        <v>0</v>
      </c>
      <c r="L124" s="210">
        <v>0</v>
      </c>
      <c r="M124" s="212">
        <f>SUM(K124:L124)</f>
        <v>0</v>
      </c>
      <c r="N124" s="216">
        <v>0</v>
      </c>
      <c r="O124" s="210">
        <v>0</v>
      </c>
      <c r="P124" s="212">
        <f t="shared" si="38"/>
        <v>0</v>
      </c>
      <c r="Q124" s="213">
        <f t="shared" si="39"/>
        <v>500</v>
      </c>
    </row>
    <row r="125" spans="1:17" x14ac:dyDescent="0.3">
      <c r="A125" s="343"/>
      <c r="B125" s="345"/>
      <c r="C125" s="347"/>
      <c r="D125" s="208"/>
      <c r="E125" s="214"/>
      <c r="F125" s="215"/>
      <c r="G125" s="215">
        <v>500</v>
      </c>
      <c r="H125" s="215"/>
      <c r="I125" s="215"/>
      <c r="J125" s="206">
        <f t="shared" si="36"/>
        <v>500</v>
      </c>
      <c r="K125" s="214"/>
      <c r="L125" s="215"/>
      <c r="M125" s="206">
        <f t="shared" si="37"/>
        <v>0</v>
      </c>
      <c r="N125" s="227"/>
      <c r="O125" s="215"/>
      <c r="P125" s="206">
        <f t="shared" si="38"/>
        <v>0</v>
      </c>
      <c r="Q125" s="207">
        <f t="shared" si="39"/>
        <v>500</v>
      </c>
    </row>
    <row r="126" spans="1:17" ht="13.8" customHeight="1" x14ac:dyDescent="0.3">
      <c r="A126" s="372" t="s">
        <v>113</v>
      </c>
      <c r="B126" s="363"/>
      <c r="C126" s="358" t="s">
        <v>114</v>
      </c>
      <c r="D126" s="208" t="s">
        <v>115</v>
      </c>
      <c r="E126" s="209">
        <v>0</v>
      </c>
      <c r="F126" s="210">
        <v>0</v>
      </c>
      <c r="G126" s="210">
        <v>0</v>
      </c>
      <c r="H126" s="210">
        <v>0</v>
      </c>
      <c r="I126" s="210">
        <v>2500</v>
      </c>
      <c r="J126" s="201">
        <f t="shared" si="36"/>
        <v>2500</v>
      </c>
      <c r="K126" s="209">
        <v>0</v>
      </c>
      <c r="L126" s="210">
        <v>0</v>
      </c>
      <c r="M126" s="212">
        <f>SUM(K126:L126)</f>
        <v>0</v>
      </c>
      <c r="N126" s="216">
        <v>0</v>
      </c>
      <c r="O126" s="210">
        <v>17160</v>
      </c>
      <c r="P126" s="212">
        <f t="shared" si="38"/>
        <v>17160</v>
      </c>
      <c r="Q126" s="213">
        <f t="shared" si="39"/>
        <v>19660</v>
      </c>
    </row>
    <row r="127" spans="1:17" x14ac:dyDescent="0.3">
      <c r="A127" s="349"/>
      <c r="B127" s="350"/>
      <c r="C127" s="351"/>
      <c r="D127" s="208"/>
      <c r="E127" s="214"/>
      <c r="F127" s="215"/>
      <c r="G127" s="215"/>
      <c r="H127" s="215"/>
      <c r="I127" s="215">
        <v>1786.82</v>
      </c>
      <c r="J127" s="206">
        <f t="shared" si="36"/>
        <v>1786.82</v>
      </c>
      <c r="K127" s="214"/>
      <c r="L127" s="215"/>
      <c r="M127" s="206">
        <f t="shared" si="37"/>
        <v>0</v>
      </c>
      <c r="N127" s="227"/>
      <c r="O127" s="215">
        <v>12870</v>
      </c>
      <c r="P127" s="206">
        <f t="shared" si="38"/>
        <v>12870</v>
      </c>
      <c r="Q127" s="207">
        <f t="shared" si="39"/>
        <v>14656.82</v>
      </c>
    </row>
    <row r="128" spans="1:17" x14ac:dyDescent="0.3">
      <c r="A128" s="372" t="s">
        <v>113</v>
      </c>
      <c r="B128" s="363"/>
      <c r="C128" s="358" t="s">
        <v>299</v>
      </c>
      <c r="D128" s="208" t="s">
        <v>115</v>
      </c>
      <c r="E128" s="209">
        <v>0</v>
      </c>
      <c r="F128" s="210">
        <v>0</v>
      </c>
      <c r="G128" s="210">
        <v>0</v>
      </c>
      <c r="H128" s="210">
        <v>0</v>
      </c>
      <c r="I128" s="210">
        <v>0</v>
      </c>
      <c r="J128" s="201">
        <f t="shared" si="36"/>
        <v>0</v>
      </c>
      <c r="K128" s="209">
        <v>85500</v>
      </c>
      <c r="L128" s="210">
        <v>0</v>
      </c>
      <c r="M128" s="212">
        <f>SUM(K128:L128)</f>
        <v>85500</v>
      </c>
      <c r="N128" s="216">
        <v>0</v>
      </c>
      <c r="O128" s="210">
        <v>0</v>
      </c>
      <c r="P128" s="212">
        <f t="shared" si="38"/>
        <v>0</v>
      </c>
      <c r="Q128" s="213">
        <f t="shared" si="39"/>
        <v>85500</v>
      </c>
    </row>
    <row r="129" spans="1:17" x14ac:dyDescent="0.3">
      <c r="A129" s="349"/>
      <c r="B129" s="350"/>
      <c r="C129" s="351"/>
      <c r="D129" s="208"/>
      <c r="E129" s="214"/>
      <c r="F129" s="215"/>
      <c r="G129" s="215"/>
      <c r="H129" s="215"/>
      <c r="I129" s="215"/>
      <c r="J129" s="206">
        <f t="shared" si="36"/>
        <v>0</v>
      </c>
      <c r="K129" s="214">
        <v>0</v>
      </c>
      <c r="L129" s="215"/>
      <c r="M129" s="206">
        <f t="shared" si="37"/>
        <v>0</v>
      </c>
      <c r="N129" s="227"/>
      <c r="O129" s="215"/>
      <c r="P129" s="206">
        <f t="shared" si="38"/>
        <v>0</v>
      </c>
      <c r="Q129" s="207">
        <f t="shared" si="39"/>
        <v>0</v>
      </c>
    </row>
    <row r="130" spans="1:17" x14ac:dyDescent="0.3">
      <c r="A130" s="372" t="s">
        <v>113</v>
      </c>
      <c r="B130" s="363"/>
      <c r="C130" s="358" t="s">
        <v>256</v>
      </c>
      <c r="D130" s="208" t="s">
        <v>115</v>
      </c>
      <c r="E130" s="209">
        <v>0</v>
      </c>
      <c r="F130" s="210">
        <v>0</v>
      </c>
      <c r="G130" s="210">
        <v>0</v>
      </c>
      <c r="H130" s="210">
        <v>0</v>
      </c>
      <c r="I130" s="210">
        <v>0</v>
      </c>
      <c r="J130" s="201">
        <f>SUM(E130:I130)</f>
        <v>0</v>
      </c>
      <c r="K130" s="209">
        <v>87968</v>
      </c>
      <c r="L130" s="210">
        <v>0</v>
      </c>
      <c r="M130" s="212">
        <f>SUM(K130:L130)</f>
        <v>87968</v>
      </c>
      <c r="N130" s="216">
        <v>0</v>
      </c>
      <c r="O130" s="210">
        <v>0</v>
      </c>
      <c r="P130" s="212">
        <f>SUM(N130:O130)</f>
        <v>0</v>
      </c>
      <c r="Q130" s="213">
        <f t="shared" si="39"/>
        <v>87968</v>
      </c>
    </row>
    <row r="131" spans="1:17" x14ac:dyDescent="0.3">
      <c r="A131" s="349"/>
      <c r="B131" s="350"/>
      <c r="C131" s="351"/>
      <c r="D131" s="208"/>
      <c r="E131" s="214"/>
      <c r="F131" s="215"/>
      <c r="G131" s="215"/>
      <c r="H131" s="215"/>
      <c r="I131" s="215"/>
      <c r="J131" s="206">
        <f>SUM(E131:I131)</f>
        <v>0</v>
      </c>
      <c r="K131" s="214">
        <v>33814.82</v>
      </c>
      <c r="L131" s="215"/>
      <c r="M131" s="206">
        <f>SUM(K131:L131)</f>
        <v>33814.82</v>
      </c>
      <c r="N131" s="227"/>
      <c r="O131" s="215"/>
      <c r="P131" s="206">
        <f>SUM(N131:O131)</f>
        <v>0</v>
      </c>
      <c r="Q131" s="207">
        <f t="shared" si="39"/>
        <v>33814.82</v>
      </c>
    </row>
    <row r="132" spans="1:17" x14ac:dyDescent="0.3">
      <c r="A132" s="343" t="s">
        <v>113</v>
      </c>
      <c r="B132" s="345"/>
      <c r="C132" s="347" t="s">
        <v>257</v>
      </c>
      <c r="D132" s="208" t="s">
        <v>115</v>
      </c>
      <c r="E132" s="209">
        <v>0</v>
      </c>
      <c r="F132" s="210">
        <v>0</v>
      </c>
      <c r="G132" s="210">
        <v>0</v>
      </c>
      <c r="H132" s="210">
        <v>0</v>
      </c>
      <c r="I132" s="210">
        <v>0</v>
      </c>
      <c r="J132" s="201">
        <f t="shared" si="36"/>
        <v>0</v>
      </c>
      <c r="K132" s="209">
        <v>126206</v>
      </c>
      <c r="L132" s="210">
        <v>0</v>
      </c>
      <c r="M132" s="212">
        <f>SUM(K132:L132)</f>
        <v>126206</v>
      </c>
      <c r="N132" s="216">
        <v>0</v>
      </c>
      <c r="O132" s="210">
        <v>0</v>
      </c>
      <c r="P132" s="212">
        <f t="shared" si="38"/>
        <v>0</v>
      </c>
      <c r="Q132" s="213">
        <f t="shared" si="39"/>
        <v>126206</v>
      </c>
    </row>
    <row r="133" spans="1:17" ht="14.4" thickBot="1" x14ac:dyDescent="0.35">
      <c r="A133" s="344"/>
      <c r="B133" s="346"/>
      <c r="C133" s="348"/>
      <c r="D133" s="222"/>
      <c r="E133" s="223"/>
      <c r="F133" s="217"/>
      <c r="G133" s="217"/>
      <c r="H133" s="217"/>
      <c r="I133" s="217"/>
      <c r="J133" s="196">
        <f t="shared" si="36"/>
        <v>0</v>
      </c>
      <c r="K133" s="223">
        <v>23310.32</v>
      </c>
      <c r="L133" s="217"/>
      <c r="M133" s="196">
        <f>SUM(K133:L133)</f>
        <v>23310.32</v>
      </c>
      <c r="N133" s="228"/>
      <c r="O133" s="217"/>
      <c r="P133" s="196">
        <f t="shared" si="38"/>
        <v>0</v>
      </c>
      <c r="Q133" s="197">
        <f t="shared" si="39"/>
        <v>23310.32</v>
      </c>
    </row>
    <row r="134" spans="1:17" ht="14.4" thickBot="1" x14ac:dyDescent="0.35">
      <c r="D134" s="220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</row>
    <row r="135" spans="1:17" ht="13.8" customHeight="1" x14ac:dyDescent="0.3">
      <c r="A135" s="352" t="s">
        <v>116</v>
      </c>
      <c r="B135" s="353"/>
      <c r="C135" s="361" t="s">
        <v>117</v>
      </c>
      <c r="D135" s="341"/>
      <c r="E135" s="188">
        <f t="shared" ref="E135:I136" si="40">E137+E139+E141+E143+E145</f>
        <v>194128</v>
      </c>
      <c r="F135" s="189">
        <f t="shared" si="40"/>
        <v>66397</v>
      </c>
      <c r="G135" s="189">
        <f t="shared" si="40"/>
        <v>62828</v>
      </c>
      <c r="H135" s="189">
        <f t="shared" si="40"/>
        <v>966</v>
      </c>
      <c r="I135" s="189">
        <f t="shared" si="40"/>
        <v>0</v>
      </c>
      <c r="J135" s="190">
        <f t="shared" ref="J135:J146" si="41">SUM(E135:I135)</f>
        <v>324319</v>
      </c>
      <c r="K135" s="188">
        <f>K137+K139+K141+K143+K145</f>
        <v>2580</v>
      </c>
      <c r="L135" s="189">
        <f>L137+L139+L141+L143+L145</f>
        <v>0</v>
      </c>
      <c r="M135" s="191">
        <f t="shared" ref="M135:M146" si="42">SUM(K135:L135)</f>
        <v>2580</v>
      </c>
      <c r="N135" s="224">
        <f>N137+N139+N141+N143+N145</f>
        <v>0</v>
      </c>
      <c r="O135" s="224">
        <f>O137+O139+O141+O143+O145</f>
        <v>0</v>
      </c>
      <c r="P135" s="191">
        <f t="shared" ref="P135:P146" si="43">SUM(N135:O135)</f>
        <v>0</v>
      </c>
      <c r="Q135" s="192">
        <f t="shared" ref="Q135:Q146" si="44">P135+M135+J135</f>
        <v>326899</v>
      </c>
    </row>
    <row r="136" spans="1:17" ht="13.8" customHeight="1" x14ac:dyDescent="0.3">
      <c r="A136" s="368"/>
      <c r="B136" s="369"/>
      <c r="C136" s="367"/>
      <c r="D136" s="357"/>
      <c r="E136" s="203">
        <f t="shared" si="40"/>
        <v>134512.11000000002</v>
      </c>
      <c r="F136" s="204">
        <f t="shared" si="40"/>
        <v>46059.71</v>
      </c>
      <c r="G136" s="204">
        <f t="shared" si="40"/>
        <v>41455.160000000003</v>
      </c>
      <c r="H136" s="204">
        <f t="shared" si="40"/>
        <v>419.53999999999996</v>
      </c>
      <c r="I136" s="204">
        <f t="shared" si="40"/>
        <v>0</v>
      </c>
      <c r="J136" s="205">
        <f t="shared" si="41"/>
        <v>222446.52000000002</v>
      </c>
      <c r="K136" s="203">
        <f>K138+K140+K142+K144+K146</f>
        <v>2580</v>
      </c>
      <c r="L136" s="204">
        <f>L138+L140+L142+L144+L146</f>
        <v>0</v>
      </c>
      <c r="M136" s="206">
        <f t="shared" si="42"/>
        <v>2580</v>
      </c>
      <c r="N136" s="230">
        <f>N138+N140+N142+N144+N146</f>
        <v>0</v>
      </c>
      <c r="O136" s="230">
        <f>O138+O140+O142+O144+O146</f>
        <v>0</v>
      </c>
      <c r="P136" s="206">
        <f t="shared" si="43"/>
        <v>0</v>
      </c>
      <c r="Q136" s="207">
        <f t="shared" si="44"/>
        <v>225026.52000000002</v>
      </c>
    </row>
    <row r="137" spans="1:17" x14ac:dyDescent="0.3">
      <c r="A137" s="349" t="s">
        <v>118</v>
      </c>
      <c r="B137" s="350"/>
      <c r="C137" s="351" t="s">
        <v>119</v>
      </c>
      <c r="D137" s="221" t="s">
        <v>120</v>
      </c>
      <c r="E137" s="198">
        <v>178753</v>
      </c>
      <c r="F137" s="199">
        <v>61738</v>
      </c>
      <c r="G137" s="199">
        <v>55480</v>
      </c>
      <c r="H137" s="199">
        <v>628</v>
      </c>
      <c r="I137" s="199">
        <v>0</v>
      </c>
      <c r="J137" s="201">
        <f t="shared" si="41"/>
        <v>296599</v>
      </c>
      <c r="K137" s="198">
        <v>2580</v>
      </c>
      <c r="L137" s="199">
        <v>0</v>
      </c>
      <c r="M137" s="201">
        <f>SUM(K137:L137)</f>
        <v>2580</v>
      </c>
      <c r="N137" s="226">
        <v>0</v>
      </c>
      <c r="O137" s="199">
        <v>0</v>
      </c>
      <c r="P137" s="201">
        <f t="shared" si="43"/>
        <v>0</v>
      </c>
      <c r="Q137" s="202">
        <f t="shared" si="44"/>
        <v>299179</v>
      </c>
    </row>
    <row r="138" spans="1:17" x14ac:dyDescent="0.3">
      <c r="A138" s="343"/>
      <c r="B138" s="345"/>
      <c r="C138" s="347"/>
      <c r="D138" s="208"/>
      <c r="E138" s="214">
        <v>124090.77</v>
      </c>
      <c r="F138" s="215">
        <v>42834.49</v>
      </c>
      <c r="G138" s="215">
        <v>37602.370000000003</v>
      </c>
      <c r="H138" s="215">
        <v>236.13</v>
      </c>
      <c r="I138" s="215"/>
      <c r="J138" s="206">
        <f t="shared" si="41"/>
        <v>204763.76</v>
      </c>
      <c r="K138" s="214">
        <v>2580</v>
      </c>
      <c r="L138" s="215"/>
      <c r="M138" s="206">
        <f t="shared" si="42"/>
        <v>2580</v>
      </c>
      <c r="N138" s="227"/>
      <c r="O138" s="215"/>
      <c r="P138" s="206">
        <f t="shared" si="43"/>
        <v>0</v>
      </c>
      <c r="Q138" s="207">
        <f t="shared" si="44"/>
        <v>207343.76</v>
      </c>
    </row>
    <row r="139" spans="1:17" x14ac:dyDescent="0.3">
      <c r="A139" s="372" t="s">
        <v>121</v>
      </c>
      <c r="B139" s="363"/>
      <c r="C139" s="358" t="s">
        <v>313</v>
      </c>
      <c r="D139" s="370"/>
      <c r="E139" s="209">
        <v>0</v>
      </c>
      <c r="F139" s="210">
        <v>0</v>
      </c>
      <c r="G139" s="210">
        <v>318</v>
      </c>
      <c r="H139" s="210">
        <v>0</v>
      </c>
      <c r="I139" s="210">
        <v>0</v>
      </c>
      <c r="J139" s="200">
        <f t="shared" si="41"/>
        <v>318</v>
      </c>
      <c r="K139" s="209">
        <v>0</v>
      </c>
      <c r="L139" s="210">
        <v>0</v>
      </c>
      <c r="M139" s="212">
        <f>SUM(K139:L139)</f>
        <v>0</v>
      </c>
      <c r="N139" s="216">
        <v>0</v>
      </c>
      <c r="O139" s="216">
        <v>0</v>
      </c>
      <c r="P139" s="212">
        <f t="shared" si="43"/>
        <v>0</v>
      </c>
      <c r="Q139" s="213">
        <f t="shared" si="44"/>
        <v>318</v>
      </c>
    </row>
    <row r="140" spans="1:17" x14ac:dyDescent="0.3">
      <c r="A140" s="349"/>
      <c r="B140" s="350"/>
      <c r="C140" s="351"/>
      <c r="D140" s="371"/>
      <c r="E140" s="214"/>
      <c r="F140" s="215"/>
      <c r="G140" s="215">
        <v>296</v>
      </c>
      <c r="H140" s="215"/>
      <c r="I140" s="215"/>
      <c r="J140" s="205">
        <f t="shared" si="41"/>
        <v>296</v>
      </c>
      <c r="K140" s="214"/>
      <c r="L140" s="215"/>
      <c r="M140" s="206">
        <f t="shared" si="42"/>
        <v>0</v>
      </c>
      <c r="N140" s="227"/>
      <c r="O140" s="227"/>
      <c r="P140" s="206">
        <f t="shared" si="43"/>
        <v>0</v>
      </c>
      <c r="Q140" s="207">
        <f t="shared" si="44"/>
        <v>296</v>
      </c>
    </row>
    <row r="141" spans="1:17" ht="13.8" customHeight="1" x14ac:dyDescent="0.3">
      <c r="A141" s="343" t="s">
        <v>122</v>
      </c>
      <c r="B141" s="345"/>
      <c r="C141" s="347" t="s">
        <v>301</v>
      </c>
      <c r="D141" s="357"/>
      <c r="E141" s="209">
        <v>0</v>
      </c>
      <c r="F141" s="210">
        <v>0</v>
      </c>
      <c r="G141" s="210">
        <v>0</v>
      </c>
      <c r="H141" s="210">
        <v>150</v>
      </c>
      <c r="I141" s="210">
        <v>0</v>
      </c>
      <c r="J141" s="200">
        <f>SUM(E141:I141)</f>
        <v>150</v>
      </c>
      <c r="K141" s="209">
        <v>0</v>
      </c>
      <c r="L141" s="210">
        <v>0</v>
      </c>
      <c r="M141" s="212">
        <f>SUM(K141:L141)</f>
        <v>0</v>
      </c>
      <c r="N141" s="216">
        <v>0</v>
      </c>
      <c r="O141" s="216">
        <v>0</v>
      </c>
      <c r="P141" s="212">
        <f>SUM(N141:O141)</f>
        <v>0</v>
      </c>
      <c r="Q141" s="213">
        <f t="shared" si="44"/>
        <v>150</v>
      </c>
    </row>
    <row r="142" spans="1:17" x14ac:dyDescent="0.3">
      <c r="A142" s="343"/>
      <c r="B142" s="345"/>
      <c r="C142" s="347"/>
      <c r="D142" s="357"/>
      <c r="E142" s="214"/>
      <c r="F142" s="215"/>
      <c r="G142" s="215"/>
      <c r="H142" s="215">
        <v>0</v>
      </c>
      <c r="I142" s="215"/>
      <c r="J142" s="205">
        <f>SUM(E142:I142)</f>
        <v>0</v>
      </c>
      <c r="K142" s="214"/>
      <c r="L142" s="215"/>
      <c r="M142" s="206">
        <f>SUM(K142:L142)</f>
        <v>0</v>
      </c>
      <c r="N142" s="227"/>
      <c r="O142" s="227"/>
      <c r="P142" s="206">
        <f>SUM(N142:O142)</f>
        <v>0</v>
      </c>
      <c r="Q142" s="207">
        <f t="shared" si="44"/>
        <v>0</v>
      </c>
    </row>
    <row r="143" spans="1:17" ht="13.8" customHeight="1" x14ac:dyDescent="0.3">
      <c r="A143" s="343" t="s">
        <v>123</v>
      </c>
      <c r="B143" s="345"/>
      <c r="C143" s="347" t="s">
        <v>300</v>
      </c>
      <c r="D143" s="357"/>
      <c r="E143" s="209">
        <v>0</v>
      </c>
      <c r="F143" s="210">
        <v>0</v>
      </c>
      <c r="G143" s="210">
        <v>0</v>
      </c>
      <c r="H143" s="210">
        <v>0</v>
      </c>
      <c r="I143" s="210">
        <v>0</v>
      </c>
      <c r="J143" s="200">
        <f t="shared" si="41"/>
        <v>0</v>
      </c>
      <c r="K143" s="209">
        <v>0</v>
      </c>
      <c r="L143" s="210">
        <v>0</v>
      </c>
      <c r="M143" s="212">
        <f>SUM(K143:L143)</f>
        <v>0</v>
      </c>
      <c r="N143" s="216">
        <v>0</v>
      </c>
      <c r="O143" s="216">
        <v>0</v>
      </c>
      <c r="P143" s="212">
        <f t="shared" si="43"/>
        <v>0</v>
      </c>
      <c r="Q143" s="213">
        <f t="shared" si="44"/>
        <v>0</v>
      </c>
    </row>
    <row r="144" spans="1:17" ht="14.4" thickBot="1" x14ac:dyDescent="0.35">
      <c r="A144" s="344"/>
      <c r="B144" s="346"/>
      <c r="C144" s="348"/>
      <c r="D144" s="357"/>
      <c r="E144" s="214"/>
      <c r="F144" s="215"/>
      <c r="G144" s="215"/>
      <c r="H144" s="215"/>
      <c r="I144" s="215"/>
      <c r="J144" s="205">
        <f t="shared" si="41"/>
        <v>0</v>
      </c>
      <c r="K144" s="214"/>
      <c r="L144" s="215"/>
      <c r="M144" s="206">
        <f t="shared" si="42"/>
        <v>0</v>
      </c>
      <c r="N144" s="227"/>
      <c r="O144" s="227"/>
      <c r="P144" s="206">
        <f t="shared" si="43"/>
        <v>0</v>
      </c>
      <c r="Q144" s="207">
        <f t="shared" si="44"/>
        <v>0</v>
      </c>
    </row>
    <row r="145" spans="1:17" x14ac:dyDescent="0.3">
      <c r="A145" s="343" t="s">
        <v>123</v>
      </c>
      <c r="B145" s="345"/>
      <c r="C145" s="347" t="s">
        <v>124</v>
      </c>
      <c r="D145" s="208" t="s">
        <v>125</v>
      </c>
      <c r="E145" s="209">
        <v>15375</v>
      </c>
      <c r="F145" s="210">
        <v>4659</v>
      </c>
      <c r="G145" s="210">
        <v>7030</v>
      </c>
      <c r="H145" s="210">
        <v>188</v>
      </c>
      <c r="I145" s="210">
        <v>0</v>
      </c>
      <c r="J145" s="200">
        <f t="shared" si="41"/>
        <v>27252</v>
      </c>
      <c r="K145" s="209">
        <v>0</v>
      </c>
      <c r="L145" s="210">
        <v>0</v>
      </c>
      <c r="M145" s="212">
        <f>SUM(K145:L145)</f>
        <v>0</v>
      </c>
      <c r="N145" s="216">
        <v>0</v>
      </c>
      <c r="O145" s="216">
        <v>0</v>
      </c>
      <c r="P145" s="212">
        <f t="shared" si="43"/>
        <v>0</v>
      </c>
      <c r="Q145" s="213">
        <f t="shared" si="44"/>
        <v>27252</v>
      </c>
    </row>
    <row r="146" spans="1:17" ht="14.4" thickBot="1" x14ac:dyDescent="0.35">
      <c r="A146" s="344"/>
      <c r="B146" s="346"/>
      <c r="C146" s="348"/>
      <c r="D146" s="222"/>
      <c r="E146" s="223">
        <v>10421.34</v>
      </c>
      <c r="F146" s="217">
        <v>3225.22</v>
      </c>
      <c r="G146" s="217">
        <v>3556.79</v>
      </c>
      <c r="H146" s="217">
        <v>183.41</v>
      </c>
      <c r="I146" s="217"/>
      <c r="J146" s="195">
        <f t="shared" si="41"/>
        <v>17386.759999999998</v>
      </c>
      <c r="K146" s="223"/>
      <c r="L146" s="217"/>
      <c r="M146" s="196">
        <f t="shared" si="42"/>
        <v>0</v>
      </c>
      <c r="N146" s="228"/>
      <c r="O146" s="228"/>
      <c r="P146" s="196">
        <f t="shared" si="43"/>
        <v>0</v>
      </c>
      <c r="Q146" s="197">
        <f t="shared" si="44"/>
        <v>17386.759999999998</v>
      </c>
    </row>
    <row r="147" spans="1:17" ht="14.4" thickBot="1" x14ac:dyDescent="0.35">
      <c r="D147" s="220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</row>
    <row r="148" spans="1:17" ht="13.8" customHeight="1" x14ac:dyDescent="0.3">
      <c r="A148" s="352" t="s">
        <v>126</v>
      </c>
      <c r="B148" s="353"/>
      <c r="C148" s="361" t="s">
        <v>127</v>
      </c>
      <c r="D148" s="359"/>
      <c r="E148" s="188">
        <f t="shared" ref="E148:H149" si="45">E150+E152+E154+E156</f>
        <v>0</v>
      </c>
      <c r="F148" s="189">
        <f t="shared" si="45"/>
        <v>0</v>
      </c>
      <c r="G148" s="189">
        <f t="shared" si="45"/>
        <v>51513</v>
      </c>
      <c r="H148" s="189">
        <f t="shared" si="45"/>
        <v>185500</v>
      </c>
      <c r="I148" s="189">
        <f>I150+I152+I154+I156</f>
        <v>0</v>
      </c>
      <c r="J148" s="191">
        <f>SUM(E148:I148)</f>
        <v>237013</v>
      </c>
      <c r="K148" s="224">
        <f>K150+K152+K154+K156</f>
        <v>0</v>
      </c>
      <c r="L148" s="189">
        <f>L150+L152+L154+L156</f>
        <v>0</v>
      </c>
      <c r="M148" s="191">
        <f t="shared" ref="M148:M157" si="46">SUM(K148:L148)</f>
        <v>0</v>
      </c>
      <c r="N148" s="224">
        <f>N150+N152+N154+N156</f>
        <v>0</v>
      </c>
      <c r="O148" s="189">
        <f>O150+O152+O154+O156</f>
        <v>0</v>
      </c>
      <c r="P148" s="191">
        <f t="shared" ref="P148:P157" si="47">SUM(N148:O148)</f>
        <v>0</v>
      </c>
      <c r="Q148" s="192">
        <f>P148+M148+J148</f>
        <v>237013</v>
      </c>
    </row>
    <row r="149" spans="1:17" ht="14.4" customHeight="1" thickBot="1" x14ac:dyDescent="0.35">
      <c r="A149" s="354"/>
      <c r="B149" s="355"/>
      <c r="C149" s="362"/>
      <c r="D149" s="360"/>
      <c r="E149" s="193">
        <f t="shared" si="45"/>
        <v>0</v>
      </c>
      <c r="F149" s="194">
        <f t="shared" si="45"/>
        <v>0</v>
      </c>
      <c r="G149" s="194">
        <f t="shared" si="45"/>
        <v>50160.08</v>
      </c>
      <c r="H149" s="194">
        <f t="shared" si="45"/>
        <v>152976</v>
      </c>
      <c r="I149" s="194">
        <f>I151+I153+I155+I157</f>
        <v>0</v>
      </c>
      <c r="J149" s="196">
        <f>SUM(E149:I149)</f>
        <v>203136.08000000002</v>
      </c>
      <c r="K149" s="225">
        <f>K151+K153+K155+K157</f>
        <v>0</v>
      </c>
      <c r="L149" s="194">
        <f>L151+L153+L155+L157</f>
        <v>0</v>
      </c>
      <c r="M149" s="196">
        <f t="shared" si="46"/>
        <v>0</v>
      </c>
      <c r="N149" s="225">
        <f>N151+N153+N155+N157</f>
        <v>0</v>
      </c>
      <c r="O149" s="194">
        <f>O151+O153+O155+O157</f>
        <v>0</v>
      </c>
      <c r="P149" s="196">
        <f>SUM(N149:O149)</f>
        <v>0</v>
      </c>
      <c r="Q149" s="197">
        <f>P149+M149+J149</f>
        <v>203136.08000000002</v>
      </c>
    </row>
    <row r="150" spans="1:17" ht="13.8" customHeight="1" x14ac:dyDescent="0.3">
      <c r="A150" s="349" t="s">
        <v>128</v>
      </c>
      <c r="B150" s="350"/>
      <c r="C150" s="351" t="s">
        <v>129</v>
      </c>
      <c r="D150" s="231" t="s">
        <v>130</v>
      </c>
      <c r="E150" s="198">
        <v>0</v>
      </c>
      <c r="F150" s="199">
        <v>0</v>
      </c>
      <c r="G150" s="199">
        <v>0</v>
      </c>
      <c r="H150" s="199">
        <v>165000</v>
      </c>
      <c r="I150" s="199">
        <v>0</v>
      </c>
      <c r="J150" s="201">
        <f t="shared" ref="J150:J157" si="48">SUM(E150:I150)</f>
        <v>165000</v>
      </c>
      <c r="K150" s="226">
        <v>0</v>
      </c>
      <c r="L150" s="199">
        <v>0</v>
      </c>
      <c r="M150" s="201">
        <f t="shared" si="46"/>
        <v>0</v>
      </c>
      <c r="N150" s="226">
        <v>0</v>
      </c>
      <c r="O150" s="199">
        <v>0</v>
      </c>
      <c r="P150" s="201">
        <f t="shared" si="47"/>
        <v>0</v>
      </c>
      <c r="Q150" s="202">
        <f t="shared" ref="Q150:Q157" si="49">P150+M150+J150</f>
        <v>165000</v>
      </c>
    </row>
    <row r="151" spans="1:17" x14ac:dyDescent="0.3">
      <c r="A151" s="343"/>
      <c r="B151" s="345"/>
      <c r="C151" s="347"/>
      <c r="D151" s="232"/>
      <c r="E151" s="214"/>
      <c r="F151" s="215"/>
      <c r="G151" s="215"/>
      <c r="H151" s="215">
        <v>151626</v>
      </c>
      <c r="I151" s="215"/>
      <c r="J151" s="206">
        <f t="shared" si="48"/>
        <v>151626</v>
      </c>
      <c r="K151" s="227"/>
      <c r="L151" s="215"/>
      <c r="M151" s="206">
        <f t="shared" si="46"/>
        <v>0</v>
      </c>
      <c r="N151" s="227"/>
      <c r="O151" s="215"/>
      <c r="P151" s="206">
        <f t="shared" si="47"/>
        <v>0</v>
      </c>
      <c r="Q151" s="207">
        <f t="shared" si="49"/>
        <v>151626</v>
      </c>
    </row>
    <row r="152" spans="1:17" ht="13.8" customHeight="1" x14ac:dyDescent="0.3">
      <c r="A152" s="343" t="s">
        <v>128</v>
      </c>
      <c r="B152" s="345"/>
      <c r="C152" s="347" t="s">
        <v>131</v>
      </c>
      <c r="D152" s="232" t="s">
        <v>23</v>
      </c>
      <c r="E152" s="209">
        <v>0</v>
      </c>
      <c r="F152" s="210">
        <v>0</v>
      </c>
      <c r="G152" s="210">
        <v>0</v>
      </c>
      <c r="H152" s="210">
        <v>3000</v>
      </c>
      <c r="I152" s="210">
        <v>0</v>
      </c>
      <c r="J152" s="201">
        <f t="shared" si="48"/>
        <v>3000</v>
      </c>
      <c r="K152" s="216">
        <v>0</v>
      </c>
      <c r="L152" s="210">
        <v>0</v>
      </c>
      <c r="M152" s="212">
        <f t="shared" si="46"/>
        <v>0</v>
      </c>
      <c r="N152" s="216">
        <v>0</v>
      </c>
      <c r="O152" s="210">
        <v>0</v>
      </c>
      <c r="P152" s="212">
        <f t="shared" si="47"/>
        <v>0</v>
      </c>
      <c r="Q152" s="213">
        <f t="shared" si="49"/>
        <v>3000</v>
      </c>
    </row>
    <row r="153" spans="1:17" x14ac:dyDescent="0.3">
      <c r="A153" s="343"/>
      <c r="B153" s="345"/>
      <c r="C153" s="347"/>
      <c r="D153" s="232"/>
      <c r="E153" s="214"/>
      <c r="F153" s="215"/>
      <c r="G153" s="215"/>
      <c r="H153" s="215">
        <v>1350</v>
      </c>
      <c r="I153" s="215"/>
      <c r="J153" s="206">
        <f t="shared" si="48"/>
        <v>1350</v>
      </c>
      <c r="K153" s="227"/>
      <c r="L153" s="215"/>
      <c r="M153" s="206">
        <f t="shared" si="46"/>
        <v>0</v>
      </c>
      <c r="N153" s="227"/>
      <c r="O153" s="215"/>
      <c r="P153" s="206">
        <f t="shared" si="47"/>
        <v>0</v>
      </c>
      <c r="Q153" s="207">
        <f t="shared" si="49"/>
        <v>1350</v>
      </c>
    </row>
    <row r="154" spans="1:17" x14ac:dyDescent="0.3">
      <c r="A154" s="343" t="s">
        <v>132</v>
      </c>
      <c r="B154" s="345"/>
      <c r="C154" s="347" t="s">
        <v>133</v>
      </c>
      <c r="D154" s="232" t="s">
        <v>130</v>
      </c>
      <c r="E154" s="209">
        <v>0</v>
      </c>
      <c r="F154" s="210">
        <v>0</v>
      </c>
      <c r="G154" s="210">
        <v>51513</v>
      </c>
      <c r="H154" s="210">
        <v>17500</v>
      </c>
      <c r="I154" s="210">
        <v>0</v>
      </c>
      <c r="J154" s="201">
        <f>SUM(E154:I154)</f>
        <v>69013</v>
      </c>
      <c r="K154" s="216">
        <v>0</v>
      </c>
      <c r="L154" s="210">
        <v>0</v>
      </c>
      <c r="M154" s="212">
        <f t="shared" si="46"/>
        <v>0</v>
      </c>
      <c r="N154" s="216">
        <v>0</v>
      </c>
      <c r="O154" s="210">
        <v>0</v>
      </c>
      <c r="P154" s="212">
        <f>SUM(N154:O154)</f>
        <v>0</v>
      </c>
      <c r="Q154" s="213">
        <f>P154+M154+J154</f>
        <v>69013</v>
      </c>
    </row>
    <row r="155" spans="1:17" x14ac:dyDescent="0.3">
      <c r="A155" s="343"/>
      <c r="B155" s="345"/>
      <c r="C155" s="347"/>
      <c r="D155" s="232"/>
      <c r="E155" s="214"/>
      <c r="F155" s="215"/>
      <c r="G155" s="215">
        <v>50160.08</v>
      </c>
      <c r="H155" s="215">
        <v>0</v>
      </c>
      <c r="I155" s="215"/>
      <c r="J155" s="206">
        <f>SUM(E155:I155)</f>
        <v>50160.08</v>
      </c>
      <c r="K155" s="227"/>
      <c r="L155" s="215"/>
      <c r="M155" s="206">
        <f t="shared" si="46"/>
        <v>0</v>
      </c>
      <c r="N155" s="227"/>
      <c r="O155" s="215"/>
      <c r="P155" s="206">
        <f>SUM(N155:O155)</f>
        <v>0</v>
      </c>
      <c r="Q155" s="207">
        <f>P155+M155+J155</f>
        <v>50160.08</v>
      </c>
    </row>
    <row r="156" spans="1:17" ht="13.8" hidden="1" customHeight="1" x14ac:dyDescent="0.3">
      <c r="A156" s="343" t="s">
        <v>134</v>
      </c>
      <c r="B156" s="345"/>
      <c r="C156" s="347" t="s">
        <v>135</v>
      </c>
      <c r="D156" s="232" t="s">
        <v>130</v>
      </c>
      <c r="E156" s="209">
        <v>0</v>
      </c>
      <c r="F156" s="210">
        <v>0</v>
      </c>
      <c r="G156" s="210">
        <v>0</v>
      </c>
      <c r="H156" s="210">
        <v>0</v>
      </c>
      <c r="I156" s="210">
        <v>0</v>
      </c>
      <c r="J156" s="201">
        <f t="shared" si="48"/>
        <v>0</v>
      </c>
      <c r="K156" s="216">
        <v>0</v>
      </c>
      <c r="L156" s="210">
        <v>0</v>
      </c>
      <c r="M156" s="212">
        <f t="shared" si="46"/>
        <v>0</v>
      </c>
      <c r="N156" s="216">
        <v>0</v>
      </c>
      <c r="O156" s="210">
        <v>0</v>
      </c>
      <c r="P156" s="212">
        <f t="shared" si="47"/>
        <v>0</v>
      </c>
      <c r="Q156" s="213">
        <f t="shared" si="49"/>
        <v>0</v>
      </c>
    </row>
    <row r="157" spans="1:17" ht="14.4" hidden="1" customHeight="1" thickBot="1" x14ac:dyDescent="0.35">
      <c r="A157" s="344"/>
      <c r="B157" s="346"/>
      <c r="C157" s="348"/>
      <c r="D157" s="233"/>
      <c r="E157" s="223"/>
      <c r="F157" s="217"/>
      <c r="G157" s="217"/>
      <c r="H157" s="217"/>
      <c r="I157" s="217"/>
      <c r="J157" s="196">
        <f t="shared" si="48"/>
        <v>0</v>
      </c>
      <c r="K157" s="228"/>
      <c r="L157" s="217"/>
      <c r="M157" s="196">
        <f t="shared" si="46"/>
        <v>0</v>
      </c>
      <c r="N157" s="228"/>
      <c r="O157" s="217"/>
      <c r="P157" s="196">
        <f t="shared" si="47"/>
        <v>0</v>
      </c>
      <c r="Q157" s="197">
        <f t="shared" si="49"/>
        <v>0</v>
      </c>
    </row>
    <row r="158" spans="1:17" ht="14.4" thickBot="1" x14ac:dyDescent="0.35">
      <c r="D158" s="220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</row>
    <row r="159" spans="1:17" ht="13.8" customHeight="1" x14ac:dyDescent="0.3">
      <c r="A159" s="352" t="s">
        <v>136</v>
      </c>
      <c r="B159" s="353"/>
      <c r="C159" s="361" t="s">
        <v>137</v>
      </c>
      <c r="D159" s="341"/>
      <c r="E159" s="188">
        <f t="shared" ref="E159:I160" si="50">E161+E163+E165+E167+E169+E171+E173++E175+E177+E179+E181+E183+E185+E187</f>
        <v>0</v>
      </c>
      <c r="F159" s="189">
        <f t="shared" si="50"/>
        <v>881</v>
      </c>
      <c r="G159" s="189">
        <f t="shared" si="50"/>
        <v>103361</v>
      </c>
      <c r="H159" s="189">
        <f t="shared" si="50"/>
        <v>0</v>
      </c>
      <c r="I159" s="189">
        <f t="shared" si="50"/>
        <v>0</v>
      </c>
      <c r="J159" s="191">
        <f t="shared" ref="J159:J188" si="51">SUM(E159:I159)</f>
        <v>104242</v>
      </c>
      <c r="K159" s="224">
        <f>K161+K163+K165+K167+K169+K171+K173++K175+K177+K179+K181+K183+K185+K187</f>
        <v>3000</v>
      </c>
      <c r="L159" s="189">
        <f>L161+L163+L165+L167+L169+L171+L173++L175+L177+L179+L181+L183+L185+L187</f>
        <v>0</v>
      </c>
      <c r="M159" s="191">
        <f t="shared" ref="M159:M188" si="52">SUM(K159:L159)</f>
        <v>3000</v>
      </c>
      <c r="N159" s="224">
        <f>N161+N163+N165+N167+N169+N171+N173++N175+N177+N179+N181+N183+N185+N187</f>
        <v>0</v>
      </c>
      <c r="O159" s="189">
        <f>O161+O163+O165+O167+O169+O171+O173++O175+O177+O179+O181+O183+O185+O187</f>
        <v>0</v>
      </c>
      <c r="P159" s="191">
        <f>SUM(N159:O159)</f>
        <v>0</v>
      </c>
      <c r="Q159" s="192">
        <f t="shared" ref="Q159:Q188" si="53">P159+M159+J159</f>
        <v>107242</v>
      </c>
    </row>
    <row r="160" spans="1:17" ht="13.8" customHeight="1" x14ac:dyDescent="0.3">
      <c r="A160" s="368"/>
      <c r="B160" s="369"/>
      <c r="C160" s="367"/>
      <c r="D160" s="357"/>
      <c r="E160" s="203">
        <f t="shared" si="50"/>
        <v>0</v>
      </c>
      <c r="F160" s="204">
        <f t="shared" si="50"/>
        <v>1078.9100000000001</v>
      </c>
      <c r="G160" s="204">
        <f t="shared" si="50"/>
        <v>64452.17</v>
      </c>
      <c r="H160" s="204">
        <f t="shared" si="50"/>
        <v>0</v>
      </c>
      <c r="I160" s="204">
        <f t="shared" si="50"/>
        <v>0</v>
      </c>
      <c r="J160" s="206">
        <f>SUM(E160:I160)</f>
        <v>65531.08</v>
      </c>
      <c r="K160" s="230">
        <f>K162+K164+K166+K168+K170+K172+K174++K176+K178+K180+K182+K184+K186+K188</f>
        <v>2174.4</v>
      </c>
      <c r="L160" s="204">
        <f>L162+L164+L166+L168+L170+L172+L174++L176+L178+L180+L182+L184+L186+L188</f>
        <v>0</v>
      </c>
      <c r="M160" s="206">
        <f t="shared" si="52"/>
        <v>2174.4</v>
      </c>
      <c r="N160" s="230">
        <f>N162+N164+N166+N168+N170+N172+N174++N176+N178+N180+N182+N184+N186+N188</f>
        <v>0</v>
      </c>
      <c r="O160" s="204">
        <f>O162+O164+O166+O168+O170+O172+O174++O176+O178+O180+O182+O184+O186+O188</f>
        <v>0</v>
      </c>
      <c r="P160" s="206">
        <f t="shared" ref="P160:P174" si="54">SUM(N160:O160)</f>
        <v>0</v>
      </c>
      <c r="Q160" s="207">
        <f>P160+M160+J160</f>
        <v>67705.48</v>
      </c>
    </row>
    <row r="161" spans="1:17" ht="13.8" customHeight="1" x14ac:dyDescent="0.3">
      <c r="A161" s="349" t="s">
        <v>138</v>
      </c>
      <c r="B161" s="350"/>
      <c r="C161" s="351" t="s">
        <v>258</v>
      </c>
      <c r="D161" s="221" t="s">
        <v>21</v>
      </c>
      <c r="E161" s="198">
        <v>0</v>
      </c>
      <c r="F161" s="199">
        <v>881</v>
      </c>
      <c r="G161" s="199">
        <v>0</v>
      </c>
      <c r="H161" s="199">
        <v>0</v>
      </c>
      <c r="I161" s="199">
        <v>0</v>
      </c>
      <c r="J161" s="201">
        <f t="shared" si="51"/>
        <v>881</v>
      </c>
      <c r="K161" s="198"/>
      <c r="L161" s="199">
        <v>0</v>
      </c>
      <c r="M161" s="201">
        <f>SUM(K161:L161)</f>
        <v>0</v>
      </c>
      <c r="N161" s="226">
        <v>0</v>
      </c>
      <c r="O161" s="199">
        <v>0</v>
      </c>
      <c r="P161" s="201">
        <f t="shared" si="54"/>
        <v>0</v>
      </c>
      <c r="Q161" s="202">
        <f t="shared" si="53"/>
        <v>881</v>
      </c>
    </row>
    <row r="162" spans="1:17" x14ac:dyDescent="0.3">
      <c r="A162" s="343"/>
      <c r="B162" s="345"/>
      <c r="C162" s="347"/>
      <c r="D162" s="208"/>
      <c r="E162" s="214"/>
      <c r="F162" s="215">
        <v>1078.9100000000001</v>
      </c>
      <c r="G162" s="215"/>
      <c r="H162" s="215"/>
      <c r="I162" s="215"/>
      <c r="J162" s="206">
        <f t="shared" si="51"/>
        <v>1078.9100000000001</v>
      </c>
      <c r="K162" s="214"/>
      <c r="L162" s="215"/>
      <c r="M162" s="206">
        <f t="shared" si="52"/>
        <v>0</v>
      </c>
      <c r="N162" s="227"/>
      <c r="O162" s="215"/>
      <c r="P162" s="206">
        <f t="shared" si="54"/>
        <v>0</v>
      </c>
      <c r="Q162" s="207">
        <f t="shared" si="53"/>
        <v>1078.9100000000001</v>
      </c>
    </row>
    <row r="163" spans="1:17" x14ac:dyDescent="0.3">
      <c r="A163" s="343" t="s">
        <v>138</v>
      </c>
      <c r="B163" s="345"/>
      <c r="C163" s="347" t="s">
        <v>259</v>
      </c>
      <c r="D163" s="208" t="s">
        <v>23</v>
      </c>
      <c r="E163" s="209">
        <v>0</v>
      </c>
      <c r="F163" s="210">
        <v>0</v>
      </c>
      <c r="G163" s="210">
        <v>46100</v>
      </c>
      <c r="H163" s="210">
        <v>0</v>
      </c>
      <c r="I163" s="210">
        <v>0</v>
      </c>
      <c r="J163" s="201">
        <f t="shared" si="51"/>
        <v>46100</v>
      </c>
      <c r="K163" s="216">
        <v>0</v>
      </c>
      <c r="L163" s="210">
        <v>0</v>
      </c>
      <c r="M163" s="212">
        <f>SUM(K163:L163)</f>
        <v>0</v>
      </c>
      <c r="N163" s="216">
        <v>0</v>
      </c>
      <c r="O163" s="210">
        <v>0</v>
      </c>
      <c r="P163" s="212">
        <f t="shared" si="54"/>
        <v>0</v>
      </c>
      <c r="Q163" s="213">
        <f t="shared" si="53"/>
        <v>46100</v>
      </c>
    </row>
    <row r="164" spans="1:17" x14ac:dyDescent="0.3">
      <c r="A164" s="343"/>
      <c r="B164" s="345"/>
      <c r="C164" s="347"/>
      <c r="D164" s="208"/>
      <c r="E164" s="214"/>
      <c r="F164" s="215"/>
      <c r="G164" s="215">
        <v>26720.55</v>
      </c>
      <c r="H164" s="215"/>
      <c r="I164" s="215"/>
      <c r="J164" s="206">
        <f t="shared" si="51"/>
        <v>26720.55</v>
      </c>
      <c r="K164" s="227"/>
      <c r="L164" s="215"/>
      <c r="M164" s="206">
        <f t="shared" si="52"/>
        <v>0</v>
      </c>
      <c r="N164" s="227"/>
      <c r="O164" s="215"/>
      <c r="P164" s="206">
        <f t="shared" si="54"/>
        <v>0</v>
      </c>
      <c r="Q164" s="207">
        <f t="shared" si="53"/>
        <v>26720.55</v>
      </c>
    </row>
    <row r="165" spans="1:17" x14ac:dyDescent="0.3">
      <c r="A165" s="343" t="s">
        <v>138</v>
      </c>
      <c r="B165" s="345"/>
      <c r="C165" s="347" t="s">
        <v>260</v>
      </c>
      <c r="D165" s="357"/>
      <c r="E165" s="209">
        <v>0</v>
      </c>
      <c r="F165" s="210">
        <v>0</v>
      </c>
      <c r="G165" s="210">
        <v>6000</v>
      </c>
      <c r="H165" s="210">
        <v>0</v>
      </c>
      <c r="I165" s="210">
        <v>0</v>
      </c>
      <c r="J165" s="201">
        <f t="shared" si="51"/>
        <v>6000</v>
      </c>
      <c r="K165" s="216">
        <v>0</v>
      </c>
      <c r="L165" s="210">
        <v>0</v>
      </c>
      <c r="M165" s="212">
        <f>SUM(K165:L165)</f>
        <v>0</v>
      </c>
      <c r="N165" s="216">
        <v>0</v>
      </c>
      <c r="O165" s="210">
        <v>0</v>
      </c>
      <c r="P165" s="212">
        <f t="shared" si="54"/>
        <v>0</v>
      </c>
      <c r="Q165" s="213">
        <f t="shared" si="53"/>
        <v>6000</v>
      </c>
    </row>
    <row r="166" spans="1:17" x14ac:dyDescent="0.3">
      <c r="A166" s="343"/>
      <c r="B166" s="345"/>
      <c r="C166" s="347"/>
      <c r="D166" s="357"/>
      <c r="E166" s="214"/>
      <c r="F166" s="215"/>
      <c r="G166" s="215">
        <v>4217.71</v>
      </c>
      <c r="H166" s="215"/>
      <c r="I166" s="215"/>
      <c r="J166" s="206">
        <f t="shared" si="51"/>
        <v>4217.71</v>
      </c>
      <c r="K166" s="227"/>
      <c r="L166" s="215"/>
      <c r="M166" s="206">
        <f t="shared" si="52"/>
        <v>0</v>
      </c>
      <c r="N166" s="227"/>
      <c r="O166" s="215"/>
      <c r="P166" s="206">
        <f t="shared" si="54"/>
        <v>0</v>
      </c>
      <c r="Q166" s="207">
        <f t="shared" si="53"/>
        <v>4217.71</v>
      </c>
    </row>
    <row r="167" spans="1:17" x14ac:dyDescent="0.3">
      <c r="A167" s="343" t="s">
        <v>138</v>
      </c>
      <c r="B167" s="345"/>
      <c r="C167" s="347" t="s">
        <v>264</v>
      </c>
      <c r="D167" s="357"/>
      <c r="E167" s="209">
        <v>0</v>
      </c>
      <c r="F167" s="210">
        <v>0</v>
      </c>
      <c r="G167" s="210">
        <v>3000</v>
      </c>
      <c r="H167" s="210">
        <v>0</v>
      </c>
      <c r="I167" s="210">
        <v>0</v>
      </c>
      <c r="J167" s="201">
        <f t="shared" si="51"/>
        <v>3000</v>
      </c>
      <c r="K167" s="216">
        <v>0</v>
      </c>
      <c r="L167" s="210">
        <v>0</v>
      </c>
      <c r="M167" s="212">
        <f>SUM(K167:L167)</f>
        <v>0</v>
      </c>
      <c r="N167" s="216">
        <v>0</v>
      </c>
      <c r="O167" s="210">
        <v>0</v>
      </c>
      <c r="P167" s="212">
        <f>SUM(N167:O167)</f>
        <v>0</v>
      </c>
      <c r="Q167" s="213">
        <f t="shared" si="53"/>
        <v>3000</v>
      </c>
    </row>
    <row r="168" spans="1:17" x14ac:dyDescent="0.3">
      <c r="A168" s="343"/>
      <c r="B168" s="345"/>
      <c r="C168" s="347"/>
      <c r="D168" s="357"/>
      <c r="E168" s="214"/>
      <c r="F168" s="215"/>
      <c r="G168" s="215">
        <v>712.59</v>
      </c>
      <c r="H168" s="215"/>
      <c r="I168" s="215"/>
      <c r="J168" s="206">
        <f t="shared" si="51"/>
        <v>712.59</v>
      </c>
      <c r="K168" s="227"/>
      <c r="L168" s="215"/>
      <c r="M168" s="206">
        <f>SUM(K168:L168)</f>
        <v>0</v>
      </c>
      <c r="N168" s="227"/>
      <c r="O168" s="215"/>
      <c r="P168" s="206">
        <f>SUM(N168:O168)</f>
        <v>0</v>
      </c>
      <c r="Q168" s="207">
        <f t="shared" si="53"/>
        <v>712.59</v>
      </c>
    </row>
    <row r="169" spans="1:17" ht="13.8" customHeight="1" x14ac:dyDescent="0.3">
      <c r="A169" s="343" t="s">
        <v>138</v>
      </c>
      <c r="B169" s="345"/>
      <c r="C169" s="347" t="s">
        <v>302</v>
      </c>
      <c r="D169" s="357"/>
      <c r="E169" s="209">
        <v>0</v>
      </c>
      <c r="F169" s="210">
        <v>0</v>
      </c>
      <c r="G169" s="210">
        <v>2500</v>
      </c>
      <c r="H169" s="210">
        <v>0</v>
      </c>
      <c r="I169" s="210">
        <v>0</v>
      </c>
      <c r="J169" s="201">
        <f t="shared" si="51"/>
        <v>2500</v>
      </c>
      <c r="K169" s="216"/>
      <c r="L169" s="210">
        <v>0</v>
      </c>
      <c r="M169" s="212">
        <f>SUM(K169:L169)</f>
        <v>0</v>
      </c>
      <c r="N169" s="216">
        <v>0</v>
      </c>
      <c r="O169" s="210">
        <v>0</v>
      </c>
      <c r="P169" s="212">
        <f>SUM(N169:O169)</f>
        <v>0</v>
      </c>
      <c r="Q169" s="213">
        <f t="shared" si="53"/>
        <v>2500</v>
      </c>
    </row>
    <row r="170" spans="1:17" x14ac:dyDescent="0.3">
      <c r="A170" s="343"/>
      <c r="B170" s="345"/>
      <c r="C170" s="347"/>
      <c r="D170" s="357"/>
      <c r="E170" s="214"/>
      <c r="F170" s="215"/>
      <c r="G170" s="215">
        <v>430</v>
      </c>
      <c r="H170" s="215"/>
      <c r="I170" s="215"/>
      <c r="J170" s="206">
        <f t="shared" si="51"/>
        <v>430</v>
      </c>
      <c r="K170" s="227"/>
      <c r="L170" s="215"/>
      <c r="M170" s="206">
        <f>SUM(K170:L170)</f>
        <v>0</v>
      </c>
      <c r="N170" s="227"/>
      <c r="O170" s="215"/>
      <c r="P170" s="206">
        <f>SUM(N170:O170)</f>
        <v>0</v>
      </c>
      <c r="Q170" s="207">
        <f t="shared" si="53"/>
        <v>430</v>
      </c>
    </row>
    <row r="171" spans="1:17" x14ac:dyDescent="0.3">
      <c r="A171" s="343" t="s">
        <v>138</v>
      </c>
      <c r="B171" s="345"/>
      <c r="C171" s="347" t="s">
        <v>303</v>
      </c>
      <c r="D171" s="357"/>
      <c r="E171" s="209">
        <v>0</v>
      </c>
      <c r="F171" s="210">
        <v>0</v>
      </c>
      <c r="G171" s="210">
        <v>33871</v>
      </c>
      <c r="H171" s="210">
        <v>0</v>
      </c>
      <c r="I171" s="210">
        <v>0</v>
      </c>
      <c r="J171" s="201">
        <f t="shared" si="51"/>
        <v>33871</v>
      </c>
      <c r="K171" s="216">
        <v>3000</v>
      </c>
      <c r="L171" s="210">
        <v>0</v>
      </c>
      <c r="M171" s="212">
        <f>SUM(K171:L171)</f>
        <v>3000</v>
      </c>
      <c r="N171" s="216">
        <v>0</v>
      </c>
      <c r="O171" s="210">
        <v>0</v>
      </c>
      <c r="P171" s="212">
        <f t="shared" si="54"/>
        <v>0</v>
      </c>
      <c r="Q171" s="213">
        <f t="shared" si="53"/>
        <v>36871</v>
      </c>
    </row>
    <row r="172" spans="1:17" x14ac:dyDescent="0.3">
      <c r="A172" s="343"/>
      <c r="B172" s="345"/>
      <c r="C172" s="347"/>
      <c r="D172" s="357"/>
      <c r="E172" s="214"/>
      <c r="F172" s="215"/>
      <c r="G172" s="215">
        <v>27406.2</v>
      </c>
      <c r="H172" s="215"/>
      <c r="I172" s="215"/>
      <c r="J172" s="206">
        <f t="shared" si="51"/>
        <v>27406.2</v>
      </c>
      <c r="K172" s="227">
        <v>2174.4</v>
      </c>
      <c r="L172" s="215"/>
      <c r="M172" s="206">
        <f t="shared" si="52"/>
        <v>2174.4</v>
      </c>
      <c r="N172" s="227"/>
      <c r="O172" s="215"/>
      <c r="P172" s="206">
        <f t="shared" si="54"/>
        <v>0</v>
      </c>
      <c r="Q172" s="207">
        <f t="shared" si="53"/>
        <v>29580.600000000002</v>
      </c>
    </row>
    <row r="173" spans="1:17" x14ac:dyDescent="0.3">
      <c r="A173" s="343" t="s">
        <v>138</v>
      </c>
      <c r="B173" s="345"/>
      <c r="C173" s="347" t="s">
        <v>262</v>
      </c>
      <c r="D173" s="357"/>
      <c r="E173" s="209">
        <v>0</v>
      </c>
      <c r="F173" s="210">
        <v>0</v>
      </c>
      <c r="G173" s="210">
        <v>3240</v>
      </c>
      <c r="H173" s="210">
        <v>0</v>
      </c>
      <c r="I173" s="210">
        <v>0</v>
      </c>
      <c r="J173" s="201">
        <f t="shared" si="51"/>
        <v>3240</v>
      </c>
      <c r="K173" s="216">
        <v>0</v>
      </c>
      <c r="L173" s="210">
        <v>0</v>
      </c>
      <c r="M173" s="212">
        <f>SUM(K173:L173)</f>
        <v>0</v>
      </c>
      <c r="N173" s="216">
        <v>0</v>
      </c>
      <c r="O173" s="210">
        <v>0</v>
      </c>
      <c r="P173" s="212">
        <f t="shared" si="54"/>
        <v>0</v>
      </c>
      <c r="Q173" s="213">
        <f t="shared" si="53"/>
        <v>3240</v>
      </c>
    </row>
    <row r="174" spans="1:17" x14ac:dyDescent="0.3">
      <c r="A174" s="343"/>
      <c r="B174" s="345"/>
      <c r="C174" s="347"/>
      <c r="D174" s="357"/>
      <c r="E174" s="214"/>
      <c r="F174" s="215"/>
      <c r="G174" s="215">
        <v>2626.77</v>
      </c>
      <c r="H174" s="215"/>
      <c r="I174" s="215"/>
      <c r="J174" s="206">
        <f t="shared" si="51"/>
        <v>2626.77</v>
      </c>
      <c r="K174" s="227"/>
      <c r="L174" s="215"/>
      <c r="M174" s="206">
        <f t="shared" si="52"/>
        <v>0</v>
      </c>
      <c r="N174" s="227"/>
      <c r="O174" s="215"/>
      <c r="P174" s="206">
        <f t="shared" si="54"/>
        <v>0</v>
      </c>
      <c r="Q174" s="207">
        <f t="shared" si="53"/>
        <v>2626.77</v>
      </c>
    </row>
    <row r="175" spans="1:17" x14ac:dyDescent="0.3">
      <c r="A175" s="343" t="s">
        <v>138</v>
      </c>
      <c r="B175" s="345"/>
      <c r="C175" s="347" t="s">
        <v>216</v>
      </c>
      <c r="D175" s="357"/>
      <c r="E175" s="209">
        <v>0</v>
      </c>
      <c r="F175" s="210">
        <v>0</v>
      </c>
      <c r="G175" s="210">
        <v>150</v>
      </c>
      <c r="H175" s="210">
        <v>0</v>
      </c>
      <c r="I175" s="210">
        <v>0</v>
      </c>
      <c r="J175" s="201">
        <f>SUM(E175:I175)</f>
        <v>150</v>
      </c>
      <c r="K175" s="216">
        <v>0</v>
      </c>
      <c r="L175" s="210">
        <v>0</v>
      </c>
      <c r="M175" s="212">
        <f>SUM(K175:L175)</f>
        <v>0</v>
      </c>
      <c r="N175" s="216">
        <v>0</v>
      </c>
      <c r="O175" s="210">
        <v>0</v>
      </c>
      <c r="P175" s="212">
        <f t="shared" ref="P175:P188" si="55">SUM(N175:O175)</f>
        <v>0</v>
      </c>
      <c r="Q175" s="213">
        <f t="shared" si="53"/>
        <v>150</v>
      </c>
    </row>
    <row r="176" spans="1:17" x14ac:dyDescent="0.3">
      <c r="A176" s="343"/>
      <c r="B176" s="345"/>
      <c r="C176" s="347"/>
      <c r="D176" s="357"/>
      <c r="E176" s="214"/>
      <c r="F176" s="215"/>
      <c r="G176" s="215">
        <v>133.16</v>
      </c>
      <c r="H176" s="215"/>
      <c r="I176" s="215"/>
      <c r="J176" s="206">
        <f t="shared" si="51"/>
        <v>133.16</v>
      </c>
      <c r="K176" s="227"/>
      <c r="L176" s="215"/>
      <c r="M176" s="206">
        <f t="shared" si="52"/>
        <v>0</v>
      </c>
      <c r="N176" s="227"/>
      <c r="O176" s="215"/>
      <c r="P176" s="206">
        <f t="shared" si="55"/>
        <v>0</v>
      </c>
      <c r="Q176" s="207">
        <f t="shared" si="53"/>
        <v>133.16</v>
      </c>
    </row>
    <row r="177" spans="1:17" x14ac:dyDescent="0.3">
      <c r="A177" s="343" t="s">
        <v>261</v>
      </c>
      <c r="B177" s="345"/>
      <c r="C177" s="347" t="s">
        <v>139</v>
      </c>
      <c r="D177" s="357"/>
      <c r="E177" s="209">
        <v>0</v>
      </c>
      <c r="F177" s="210">
        <v>0</v>
      </c>
      <c r="G177" s="210">
        <v>1200</v>
      </c>
      <c r="H177" s="210">
        <v>0</v>
      </c>
      <c r="I177" s="210">
        <v>0</v>
      </c>
      <c r="J177" s="201">
        <f t="shared" ref="J177:J187" si="56">SUM(E177:I177)</f>
        <v>1200</v>
      </c>
      <c r="K177" s="216">
        <v>0</v>
      </c>
      <c r="L177" s="210">
        <v>0</v>
      </c>
      <c r="M177" s="212">
        <f>SUM(K177:L177)</f>
        <v>0</v>
      </c>
      <c r="N177" s="216">
        <v>0</v>
      </c>
      <c r="O177" s="210">
        <v>0</v>
      </c>
      <c r="P177" s="212">
        <f t="shared" si="55"/>
        <v>0</v>
      </c>
      <c r="Q177" s="213">
        <f t="shared" si="53"/>
        <v>1200</v>
      </c>
    </row>
    <row r="178" spans="1:17" x14ac:dyDescent="0.3">
      <c r="A178" s="343"/>
      <c r="B178" s="345"/>
      <c r="C178" s="347"/>
      <c r="D178" s="357"/>
      <c r="E178" s="214"/>
      <c r="F178" s="215"/>
      <c r="G178" s="215">
        <v>800</v>
      </c>
      <c r="H178" s="215"/>
      <c r="I178" s="215"/>
      <c r="J178" s="206">
        <f t="shared" si="51"/>
        <v>800</v>
      </c>
      <c r="K178" s="227"/>
      <c r="L178" s="215"/>
      <c r="M178" s="206">
        <f t="shared" si="52"/>
        <v>0</v>
      </c>
      <c r="N178" s="227"/>
      <c r="O178" s="215"/>
      <c r="P178" s="206">
        <f t="shared" si="55"/>
        <v>0</v>
      </c>
      <c r="Q178" s="207">
        <f t="shared" si="53"/>
        <v>800</v>
      </c>
    </row>
    <row r="179" spans="1:17" x14ac:dyDescent="0.3">
      <c r="A179" s="343" t="s">
        <v>138</v>
      </c>
      <c r="B179" s="345"/>
      <c r="C179" s="347" t="s">
        <v>263</v>
      </c>
      <c r="D179" s="357"/>
      <c r="E179" s="209">
        <v>0</v>
      </c>
      <c r="F179" s="210">
        <v>0</v>
      </c>
      <c r="G179" s="210">
        <v>1500</v>
      </c>
      <c r="H179" s="210">
        <v>0</v>
      </c>
      <c r="I179" s="210">
        <v>0</v>
      </c>
      <c r="J179" s="201">
        <f t="shared" si="56"/>
        <v>1500</v>
      </c>
      <c r="K179" s="216">
        <v>0</v>
      </c>
      <c r="L179" s="210">
        <v>0</v>
      </c>
      <c r="M179" s="212">
        <f t="shared" si="52"/>
        <v>0</v>
      </c>
      <c r="N179" s="216">
        <v>0</v>
      </c>
      <c r="O179" s="210">
        <v>0</v>
      </c>
      <c r="P179" s="212">
        <f t="shared" si="55"/>
        <v>0</v>
      </c>
      <c r="Q179" s="213">
        <f t="shared" si="53"/>
        <v>1500</v>
      </c>
    </row>
    <row r="180" spans="1:17" x14ac:dyDescent="0.3">
      <c r="A180" s="343"/>
      <c r="B180" s="345"/>
      <c r="C180" s="347"/>
      <c r="D180" s="357"/>
      <c r="E180" s="214"/>
      <c r="F180" s="215"/>
      <c r="G180" s="215">
        <v>1000</v>
      </c>
      <c r="H180" s="215"/>
      <c r="I180" s="215"/>
      <c r="J180" s="206">
        <f t="shared" si="51"/>
        <v>1000</v>
      </c>
      <c r="K180" s="227"/>
      <c r="L180" s="215"/>
      <c r="M180" s="206">
        <f t="shared" si="52"/>
        <v>0</v>
      </c>
      <c r="N180" s="227"/>
      <c r="O180" s="215"/>
      <c r="P180" s="206">
        <f t="shared" si="55"/>
        <v>0</v>
      </c>
      <c r="Q180" s="207">
        <f t="shared" si="53"/>
        <v>1000</v>
      </c>
    </row>
    <row r="181" spans="1:17" x14ac:dyDescent="0.3">
      <c r="A181" s="343" t="s">
        <v>261</v>
      </c>
      <c r="B181" s="345"/>
      <c r="C181" s="347" t="s">
        <v>229</v>
      </c>
      <c r="D181" s="357"/>
      <c r="E181" s="209">
        <v>0</v>
      </c>
      <c r="F181" s="210">
        <v>0</v>
      </c>
      <c r="G181" s="210">
        <v>600</v>
      </c>
      <c r="H181" s="210">
        <v>0</v>
      </c>
      <c r="I181" s="210">
        <v>0</v>
      </c>
      <c r="J181" s="201">
        <f t="shared" si="56"/>
        <v>600</v>
      </c>
      <c r="K181" s="216">
        <v>0</v>
      </c>
      <c r="L181" s="210">
        <v>0</v>
      </c>
      <c r="M181" s="212">
        <f t="shared" si="52"/>
        <v>0</v>
      </c>
      <c r="N181" s="216">
        <v>0</v>
      </c>
      <c r="O181" s="210">
        <v>0</v>
      </c>
      <c r="P181" s="212">
        <f t="shared" si="55"/>
        <v>0</v>
      </c>
      <c r="Q181" s="213">
        <f t="shared" si="53"/>
        <v>600</v>
      </c>
    </row>
    <row r="182" spans="1:17" x14ac:dyDescent="0.3">
      <c r="A182" s="343"/>
      <c r="B182" s="345"/>
      <c r="C182" s="347"/>
      <c r="D182" s="357"/>
      <c r="E182" s="214"/>
      <c r="F182" s="215"/>
      <c r="G182" s="215">
        <v>2.4</v>
      </c>
      <c r="H182" s="215"/>
      <c r="I182" s="215"/>
      <c r="J182" s="206">
        <f t="shared" si="51"/>
        <v>2.4</v>
      </c>
      <c r="K182" s="227"/>
      <c r="L182" s="215"/>
      <c r="M182" s="206">
        <f t="shared" si="52"/>
        <v>0</v>
      </c>
      <c r="N182" s="227"/>
      <c r="O182" s="215"/>
      <c r="P182" s="206">
        <f t="shared" si="55"/>
        <v>0</v>
      </c>
      <c r="Q182" s="207">
        <f t="shared" si="53"/>
        <v>2.4</v>
      </c>
    </row>
    <row r="183" spans="1:17" x14ac:dyDescent="0.3">
      <c r="A183" s="343" t="s">
        <v>292</v>
      </c>
      <c r="B183" s="345"/>
      <c r="C183" s="347" t="s">
        <v>293</v>
      </c>
      <c r="D183" s="357"/>
      <c r="E183" s="209">
        <v>0</v>
      </c>
      <c r="F183" s="210">
        <v>0</v>
      </c>
      <c r="G183" s="210">
        <v>5200</v>
      </c>
      <c r="H183" s="210">
        <v>0</v>
      </c>
      <c r="I183" s="210">
        <v>0</v>
      </c>
      <c r="J183" s="201">
        <f t="shared" si="56"/>
        <v>5200</v>
      </c>
      <c r="K183" s="216">
        <v>0</v>
      </c>
      <c r="L183" s="210">
        <v>0</v>
      </c>
      <c r="M183" s="212">
        <f>SUM(K183:L183)</f>
        <v>0</v>
      </c>
      <c r="N183" s="216">
        <v>0</v>
      </c>
      <c r="O183" s="210">
        <v>0</v>
      </c>
      <c r="P183" s="212">
        <f t="shared" si="55"/>
        <v>0</v>
      </c>
      <c r="Q183" s="213">
        <f t="shared" si="53"/>
        <v>5200</v>
      </c>
    </row>
    <row r="184" spans="1:17" x14ac:dyDescent="0.3">
      <c r="A184" s="343"/>
      <c r="B184" s="345"/>
      <c r="C184" s="347"/>
      <c r="D184" s="357"/>
      <c r="E184" s="214"/>
      <c r="F184" s="215"/>
      <c r="G184" s="215">
        <v>336.2</v>
      </c>
      <c r="H184" s="215"/>
      <c r="I184" s="215"/>
      <c r="J184" s="206">
        <f t="shared" si="51"/>
        <v>336.2</v>
      </c>
      <c r="K184" s="227"/>
      <c r="L184" s="215"/>
      <c r="M184" s="206">
        <f t="shared" si="52"/>
        <v>0</v>
      </c>
      <c r="N184" s="227"/>
      <c r="O184" s="215"/>
      <c r="P184" s="206">
        <f t="shared" si="55"/>
        <v>0</v>
      </c>
      <c r="Q184" s="207">
        <f t="shared" si="53"/>
        <v>336.2</v>
      </c>
    </row>
    <row r="185" spans="1:17" ht="13.8" hidden="1" customHeight="1" x14ac:dyDescent="0.3">
      <c r="A185" s="343"/>
      <c r="B185" s="345"/>
      <c r="C185" s="347"/>
      <c r="D185" s="357"/>
      <c r="E185" s="209">
        <v>0</v>
      </c>
      <c r="F185" s="210">
        <v>0</v>
      </c>
      <c r="G185" s="210">
        <v>0</v>
      </c>
      <c r="H185" s="210">
        <v>0</v>
      </c>
      <c r="I185" s="210">
        <v>0</v>
      </c>
      <c r="J185" s="201">
        <f t="shared" si="56"/>
        <v>0</v>
      </c>
      <c r="K185" s="216">
        <v>0</v>
      </c>
      <c r="L185" s="210">
        <v>0</v>
      </c>
      <c r="M185" s="212">
        <f t="shared" si="52"/>
        <v>0</v>
      </c>
      <c r="N185" s="216">
        <v>0</v>
      </c>
      <c r="O185" s="210">
        <v>0</v>
      </c>
      <c r="P185" s="212">
        <f t="shared" si="55"/>
        <v>0</v>
      </c>
      <c r="Q185" s="213">
        <f t="shared" si="53"/>
        <v>0</v>
      </c>
    </row>
    <row r="186" spans="1:17" ht="13.8" hidden="1" customHeight="1" x14ac:dyDescent="0.3">
      <c r="A186" s="343"/>
      <c r="B186" s="345"/>
      <c r="C186" s="347"/>
      <c r="D186" s="357"/>
      <c r="E186" s="214"/>
      <c r="F186" s="215"/>
      <c r="G186" s="215"/>
      <c r="H186" s="215"/>
      <c r="I186" s="215"/>
      <c r="J186" s="206">
        <f t="shared" si="51"/>
        <v>0</v>
      </c>
      <c r="K186" s="227"/>
      <c r="L186" s="215"/>
      <c r="M186" s="206">
        <f t="shared" si="52"/>
        <v>0</v>
      </c>
      <c r="N186" s="227"/>
      <c r="O186" s="215"/>
      <c r="P186" s="206">
        <f t="shared" si="55"/>
        <v>0</v>
      </c>
      <c r="Q186" s="207">
        <f t="shared" si="53"/>
        <v>0</v>
      </c>
    </row>
    <row r="187" spans="1:17" x14ac:dyDescent="0.3">
      <c r="A187" s="343" t="s">
        <v>314</v>
      </c>
      <c r="B187" s="345"/>
      <c r="C187" s="347" t="s">
        <v>315</v>
      </c>
      <c r="D187" s="357"/>
      <c r="E187" s="209">
        <v>0</v>
      </c>
      <c r="F187" s="210">
        <v>0</v>
      </c>
      <c r="G187" s="210">
        <v>0</v>
      </c>
      <c r="H187" s="210">
        <v>0</v>
      </c>
      <c r="I187" s="210">
        <v>0</v>
      </c>
      <c r="J187" s="201">
        <f t="shared" si="56"/>
        <v>0</v>
      </c>
      <c r="K187" s="216">
        <v>0</v>
      </c>
      <c r="L187" s="210">
        <v>0</v>
      </c>
      <c r="M187" s="212">
        <f t="shared" si="52"/>
        <v>0</v>
      </c>
      <c r="N187" s="216">
        <v>0</v>
      </c>
      <c r="O187" s="210">
        <v>0</v>
      </c>
      <c r="P187" s="212">
        <f t="shared" si="55"/>
        <v>0</v>
      </c>
      <c r="Q187" s="213">
        <f t="shared" si="53"/>
        <v>0</v>
      </c>
    </row>
    <row r="188" spans="1:17" ht="14.4" thickBot="1" x14ac:dyDescent="0.35">
      <c r="A188" s="344"/>
      <c r="B188" s="346"/>
      <c r="C188" s="348"/>
      <c r="D188" s="342"/>
      <c r="E188" s="223"/>
      <c r="F188" s="217"/>
      <c r="G188" s="217">
        <v>66.59</v>
      </c>
      <c r="H188" s="217"/>
      <c r="I188" s="217"/>
      <c r="J188" s="196">
        <f t="shared" si="51"/>
        <v>66.59</v>
      </c>
      <c r="K188" s="228"/>
      <c r="L188" s="217"/>
      <c r="M188" s="196">
        <f t="shared" si="52"/>
        <v>0</v>
      </c>
      <c r="N188" s="228"/>
      <c r="O188" s="217"/>
      <c r="P188" s="196">
        <f t="shared" si="55"/>
        <v>0</v>
      </c>
      <c r="Q188" s="197">
        <f t="shared" si="53"/>
        <v>66.59</v>
      </c>
    </row>
    <row r="189" spans="1:17" s="238" customFormat="1" ht="14.4" thickBot="1" x14ac:dyDescent="0.35">
      <c r="A189" s="234"/>
      <c r="B189" s="234"/>
      <c r="C189" s="235"/>
      <c r="D189" s="234"/>
      <c r="E189" s="236"/>
      <c r="F189" s="236"/>
      <c r="G189" s="236"/>
      <c r="H189" s="236"/>
      <c r="I189" s="236"/>
      <c r="J189" s="237"/>
      <c r="K189" s="236"/>
      <c r="L189" s="236"/>
      <c r="M189" s="237"/>
      <c r="N189" s="236"/>
      <c r="O189" s="236"/>
      <c r="P189" s="237"/>
      <c r="Q189" s="237"/>
    </row>
    <row r="190" spans="1:17" ht="13.8" customHeight="1" x14ac:dyDescent="0.3">
      <c r="A190" s="352" t="s">
        <v>140</v>
      </c>
      <c r="B190" s="353"/>
      <c r="C190" s="361" t="s">
        <v>141</v>
      </c>
      <c r="D190" s="341"/>
      <c r="E190" s="188">
        <f t="shared" ref="E190:I191" si="57">E192+E194+E196+E198++E212+E214+E216+E226+E228</f>
        <v>89089</v>
      </c>
      <c r="F190" s="189">
        <f t="shared" si="57"/>
        <v>30619</v>
      </c>
      <c r="G190" s="189">
        <f t="shared" si="57"/>
        <v>332441</v>
      </c>
      <c r="H190" s="189">
        <f t="shared" si="57"/>
        <v>4178</v>
      </c>
      <c r="I190" s="189">
        <f t="shared" si="57"/>
        <v>0</v>
      </c>
      <c r="J190" s="191">
        <f>SUM(E190:I190)</f>
        <v>456327</v>
      </c>
      <c r="K190" s="224">
        <f>K192+K194+K196+K198++K212+K214+K216+K226+K228</f>
        <v>253187</v>
      </c>
      <c r="L190" s="189">
        <f>L192+L194+L196+L198++L212+L214+L216+L226+L228</f>
        <v>0</v>
      </c>
      <c r="M190" s="191">
        <f t="shared" ref="M190:M217" si="58">SUM(K190:L190)</f>
        <v>253187</v>
      </c>
      <c r="N190" s="224">
        <f>N192+N194+N196+N198++N212+N214+N216+N226+N228</f>
        <v>0</v>
      </c>
      <c r="O190" s="189">
        <f>O192+O194+O196+O198++O212+O214+O216+O226+O228</f>
        <v>120580</v>
      </c>
      <c r="P190" s="191">
        <f>SUM(N190:O190)</f>
        <v>120580</v>
      </c>
      <c r="Q190" s="192">
        <f>P190+M190+J190</f>
        <v>830094</v>
      </c>
    </row>
    <row r="191" spans="1:17" ht="14.4" customHeight="1" thickBot="1" x14ac:dyDescent="0.35">
      <c r="A191" s="354"/>
      <c r="B191" s="355"/>
      <c r="C191" s="362"/>
      <c r="D191" s="342"/>
      <c r="E191" s="193">
        <f t="shared" si="57"/>
        <v>52127.880000000005</v>
      </c>
      <c r="F191" s="194">
        <f t="shared" si="57"/>
        <v>17986.64</v>
      </c>
      <c r="G191" s="194">
        <f t="shared" si="57"/>
        <v>214622.81</v>
      </c>
      <c r="H191" s="194">
        <f t="shared" si="57"/>
        <v>2070.1999999999998</v>
      </c>
      <c r="I191" s="194">
        <f t="shared" si="57"/>
        <v>0</v>
      </c>
      <c r="J191" s="196">
        <f t="shared" ref="J191:J229" si="59">SUM(E191:I191)</f>
        <v>286807.53000000003</v>
      </c>
      <c r="K191" s="225">
        <f>K193+K195+K197+K199++K213+K215+K217+K227+K229</f>
        <v>235414.88</v>
      </c>
      <c r="L191" s="194">
        <f>L193+L195+L197+L199++L213+L215+L217+L227+L229</f>
        <v>0</v>
      </c>
      <c r="M191" s="196">
        <f t="shared" si="58"/>
        <v>235414.88</v>
      </c>
      <c r="N191" s="225">
        <f>N193+N195+N197+N199++N213+N215+N217+N227+N229</f>
        <v>0</v>
      </c>
      <c r="O191" s="194">
        <f>O193+O195+O197+O199++O213+O215+O217+O227+O229</f>
        <v>74501.91</v>
      </c>
      <c r="P191" s="196">
        <f t="shared" ref="P191:P229" si="60">SUM(N191:O191)</f>
        <v>74501.91</v>
      </c>
      <c r="Q191" s="197">
        <f t="shared" ref="Q191:Q229" si="61">P191+M191+J191</f>
        <v>596724.32000000007</v>
      </c>
    </row>
    <row r="192" spans="1:17" x14ac:dyDescent="0.3">
      <c r="A192" s="366" t="s">
        <v>142</v>
      </c>
      <c r="B192" s="350"/>
      <c r="C192" s="351" t="s">
        <v>265</v>
      </c>
      <c r="D192" s="221" t="s">
        <v>26</v>
      </c>
      <c r="E192" s="198">
        <v>40000</v>
      </c>
      <c r="F192" s="199">
        <v>13980</v>
      </c>
      <c r="G192" s="199">
        <v>14750</v>
      </c>
      <c r="H192" s="199">
        <v>250</v>
      </c>
      <c r="I192" s="199">
        <v>0</v>
      </c>
      <c r="J192" s="201">
        <f t="shared" si="59"/>
        <v>68980</v>
      </c>
      <c r="K192" s="226">
        <v>0</v>
      </c>
      <c r="L192" s="199">
        <v>0</v>
      </c>
      <c r="M192" s="201">
        <f t="shared" si="58"/>
        <v>0</v>
      </c>
      <c r="N192" s="226">
        <v>0</v>
      </c>
      <c r="O192" s="199">
        <v>0</v>
      </c>
      <c r="P192" s="201">
        <f t="shared" si="60"/>
        <v>0</v>
      </c>
      <c r="Q192" s="202">
        <f t="shared" si="61"/>
        <v>68980</v>
      </c>
    </row>
    <row r="193" spans="1:17" x14ac:dyDescent="0.3">
      <c r="A193" s="349"/>
      <c r="B193" s="345"/>
      <c r="C193" s="347"/>
      <c r="D193" s="208"/>
      <c r="E193" s="214">
        <v>18184.810000000001</v>
      </c>
      <c r="F193" s="215">
        <v>6046.95</v>
      </c>
      <c r="G193" s="215">
        <v>6618.11</v>
      </c>
      <c r="H193" s="215">
        <v>0</v>
      </c>
      <c r="I193" s="215"/>
      <c r="J193" s="206">
        <f t="shared" si="59"/>
        <v>30849.870000000003</v>
      </c>
      <c r="K193" s="227"/>
      <c r="L193" s="215"/>
      <c r="M193" s="206">
        <f t="shared" si="58"/>
        <v>0</v>
      </c>
      <c r="N193" s="227"/>
      <c r="O193" s="215"/>
      <c r="P193" s="206">
        <f t="shared" si="60"/>
        <v>0</v>
      </c>
      <c r="Q193" s="207">
        <f t="shared" si="61"/>
        <v>30849.870000000003</v>
      </c>
    </row>
    <row r="194" spans="1:17" x14ac:dyDescent="0.3">
      <c r="A194" s="343" t="s">
        <v>143</v>
      </c>
      <c r="B194" s="345"/>
      <c r="C194" s="347" t="s">
        <v>144</v>
      </c>
      <c r="D194" s="208" t="s">
        <v>145</v>
      </c>
      <c r="E194" s="209">
        <v>0</v>
      </c>
      <c r="F194" s="210">
        <v>0</v>
      </c>
      <c r="G194" s="210">
        <v>1710</v>
      </c>
      <c r="H194" s="210">
        <v>0</v>
      </c>
      <c r="I194" s="210">
        <v>0</v>
      </c>
      <c r="J194" s="201">
        <f t="shared" si="59"/>
        <v>1710</v>
      </c>
      <c r="K194" s="216">
        <v>0</v>
      </c>
      <c r="L194" s="210">
        <v>0</v>
      </c>
      <c r="M194" s="212">
        <f t="shared" si="58"/>
        <v>0</v>
      </c>
      <c r="N194" s="216">
        <v>0</v>
      </c>
      <c r="O194" s="210">
        <v>0</v>
      </c>
      <c r="P194" s="212">
        <f t="shared" si="60"/>
        <v>0</v>
      </c>
      <c r="Q194" s="213">
        <f t="shared" si="61"/>
        <v>1710</v>
      </c>
    </row>
    <row r="195" spans="1:17" x14ac:dyDescent="0.3">
      <c r="A195" s="343"/>
      <c r="B195" s="345"/>
      <c r="C195" s="347"/>
      <c r="D195" s="208"/>
      <c r="E195" s="214"/>
      <c r="F195" s="215"/>
      <c r="G195" s="215">
        <v>967.12</v>
      </c>
      <c r="H195" s="215"/>
      <c r="I195" s="215"/>
      <c r="J195" s="206">
        <f t="shared" si="59"/>
        <v>967.12</v>
      </c>
      <c r="K195" s="227"/>
      <c r="L195" s="215"/>
      <c r="M195" s="206">
        <f t="shared" si="58"/>
        <v>0</v>
      </c>
      <c r="N195" s="227"/>
      <c r="O195" s="215"/>
      <c r="P195" s="206">
        <f t="shared" si="60"/>
        <v>0</v>
      </c>
      <c r="Q195" s="207">
        <f t="shared" si="61"/>
        <v>967.12</v>
      </c>
    </row>
    <row r="196" spans="1:17" x14ac:dyDescent="0.3">
      <c r="A196" s="343" t="s">
        <v>146</v>
      </c>
      <c r="B196" s="345"/>
      <c r="C196" s="347" t="s">
        <v>147</v>
      </c>
      <c r="D196" s="208" t="s">
        <v>26</v>
      </c>
      <c r="E196" s="209">
        <v>0</v>
      </c>
      <c r="F196" s="210">
        <v>0</v>
      </c>
      <c r="G196" s="210">
        <v>22465</v>
      </c>
      <c r="H196" s="210">
        <v>0</v>
      </c>
      <c r="I196" s="210">
        <v>0</v>
      </c>
      <c r="J196" s="201">
        <f t="shared" si="59"/>
        <v>22465</v>
      </c>
      <c r="K196" s="216">
        <v>1000</v>
      </c>
      <c r="L196" s="210">
        <v>0</v>
      </c>
      <c r="M196" s="212">
        <f t="shared" si="58"/>
        <v>1000</v>
      </c>
      <c r="N196" s="216">
        <v>0</v>
      </c>
      <c r="O196" s="210">
        <v>0</v>
      </c>
      <c r="P196" s="212">
        <f t="shared" si="60"/>
        <v>0</v>
      </c>
      <c r="Q196" s="213">
        <f t="shared" si="61"/>
        <v>23465</v>
      </c>
    </row>
    <row r="197" spans="1:17" x14ac:dyDescent="0.3">
      <c r="A197" s="343"/>
      <c r="B197" s="345"/>
      <c r="C197" s="347"/>
      <c r="D197" s="208"/>
      <c r="E197" s="214"/>
      <c r="F197" s="215"/>
      <c r="G197" s="215">
        <v>9689.2999999999993</v>
      </c>
      <c r="H197" s="215"/>
      <c r="I197" s="215"/>
      <c r="J197" s="206">
        <f t="shared" si="59"/>
        <v>9689.2999999999993</v>
      </c>
      <c r="K197" s="227">
        <v>0</v>
      </c>
      <c r="L197" s="215"/>
      <c r="M197" s="206">
        <f t="shared" si="58"/>
        <v>0</v>
      </c>
      <c r="N197" s="227"/>
      <c r="O197" s="215"/>
      <c r="P197" s="206">
        <f t="shared" si="60"/>
        <v>0</v>
      </c>
      <c r="Q197" s="207">
        <f t="shared" si="61"/>
        <v>9689.2999999999993</v>
      </c>
    </row>
    <row r="198" spans="1:17" ht="13.8" customHeight="1" x14ac:dyDescent="0.3">
      <c r="A198" s="343" t="s">
        <v>148</v>
      </c>
      <c r="B198" s="345"/>
      <c r="C198" s="347" t="s">
        <v>149</v>
      </c>
      <c r="D198" s="208" t="s">
        <v>115</v>
      </c>
      <c r="E198" s="209">
        <f t="shared" ref="E198:I199" si="62">E200+E202+E204+E206+E208+E210</f>
        <v>0</v>
      </c>
      <c r="F198" s="210">
        <f t="shared" si="62"/>
        <v>0</v>
      </c>
      <c r="G198" s="210">
        <f>G200+G202+G204+G206+G208+G210</f>
        <v>8946</v>
      </c>
      <c r="H198" s="210">
        <f>H200+H202+H204+H206+H208+H210</f>
        <v>3300</v>
      </c>
      <c r="I198" s="210">
        <f>I200+I202+I204+I206+I208+I210</f>
        <v>0</v>
      </c>
      <c r="J198" s="201">
        <f>SUM(E198:I198)</f>
        <v>12246</v>
      </c>
      <c r="K198" s="216">
        <f>K200+K202+K204+K206+K208+K210</f>
        <v>0</v>
      </c>
      <c r="L198" s="210">
        <f>L200+L202+L204+L206+L208+L210</f>
        <v>0</v>
      </c>
      <c r="M198" s="212">
        <f t="shared" si="58"/>
        <v>0</v>
      </c>
      <c r="N198" s="216">
        <f>N200+N202+N204+N206+N208+N210</f>
        <v>0</v>
      </c>
      <c r="O198" s="210">
        <f>O200+O202+O204+O206+O208+O210</f>
        <v>120580</v>
      </c>
      <c r="P198" s="212">
        <f>SUM(N198:O198)</f>
        <v>120580</v>
      </c>
      <c r="Q198" s="213">
        <f>P198+M198+J198</f>
        <v>132826</v>
      </c>
    </row>
    <row r="199" spans="1:17" x14ac:dyDescent="0.3">
      <c r="A199" s="343"/>
      <c r="B199" s="345"/>
      <c r="C199" s="347"/>
      <c r="D199" s="208"/>
      <c r="E199" s="214">
        <f t="shared" si="62"/>
        <v>0</v>
      </c>
      <c r="F199" s="230">
        <f t="shared" si="62"/>
        <v>0</v>
      </c>
      <c r="G199" s="230">
        <f t="shared" si="62"/>
        <v>5187.74</v>
      </c>
      <c r="H199" s="230">
        <f t="shared" si="62"/>
        <v>1660.37</v>
      </c>
      <c r="I199" s="230">
        <f t="shared" si="62"/>
        <v>0</v>
      </c>
      <c r="J199" s="206">
        <f t="shared" si="59"/>
        <v>6848.11</v>
      </c>
      <c r="K199" s="230">
        <f>K201+K203+K205+K207+K209+K211</f>
        <v>0</v>
      </c>
      <c r="L199" s="204">
        <f>L201+L203+L205+L207+L209+L211</f>
        <v>0</v>
      </c>
      <c r="M199" s="206">
        <f t="shared" si="58"/>
        <v>0</v>
      </c>
      <c r="N199" s="230">
        <f>N201+N203+N205+N207+N209+N211</f>
        <v>0</v>
      </c>
      <c r="O199" s="204">
        <f>O201+O203+O205+O207+O209+O211</f>
        <v>74501.91</v>
      </c>
      <c r="P199" s="206">
        <f t="shared" si="60"/>
        <v>74501.91</v>
      </c>
      <c r="Q199" s="207">
        <f t="shared" si="61"/>
        <v>81350.02</v>
      </c>
    </row>
    <row r="200" spans="1:17" ht="13.8" customHeight="1" x14ac:dyDescent="0.3">
      <c r="A200" s="343"/>
      <c r="B200" s="345" t="s">
        <v>266</v>
      </c>
      <c r="C200" s="347" t="s">
        <v>271</v>
      </c>
      <c r="D200" s="208" t="s">
        <v>115</v>
      </c>
      <c r="E200" s="209">
        <v>0</v>
      </c>
      <c r="F200" s="210">
        <v>0</v>
      </c>
      <c r="G200" s="210">
        <v>1200</v>
      </c>
      <c r="H200" s="210">
        <v>0</v>
      </c>
      <c r="I200" s="210">
        <v>0</v>
      </c>
      <c r="J200" s="201">
        <f t="shared" si="59"/>
        <v>1200</v>
      </c>
      <c r="K200" s="216">
        <v>0</v>
      </c>
      <c r="L200" s="210">
        <v>0</v>
      </c>
      <c r="M200" s="212">
        <f t="shared" si="58"/>
        <v>0</v>
      </c>
      <c r="N200" s="216">
        <v>0</v>
      </c>
      <c r="O200" s="38">
        <v>10000</v>
      </c>
      <c r="P200" s="212">
        <f t="shared" si="60"/>
        <v>10000</v>
      </c>
      <c r="Q200" s="213">
        <f t="shared" si="61"/>
        <v>11200</v>
      </c>
    </row>
    <row r="201" spans="1:17" x14ac:dyDescent="0.3">
      <c r="A201" s="343"/>
      <c r="B201" s="345"/>
      <c r="C201" s="347"/>
      <c r="D201" s="208"/>
      <c r="E201" s="214"/>
      <c r="F201" s="215"/>
      <c r="G201" s="215">
        <v>891.12</v>
      </c>
      <c r="H201" s="215"/>
      <c r="I201" s="215"/>
      <c r="J201" s="206">
        <f t="shared" si="59"/>
        <v>891.12</v>
      </c>
      <c r="K201" s="227"/>
      <c r="L201" s="215"/>
      <c r="M201" s="206">
        <f t="shared" si="58"/>
        <v>0</v>
      </c>
      <c r="N201" s="227"/>
      <c r="O201" s="43">
        <v>0</v>
      </c>
      <c r="P201" s="206">
        <f t="shared" si="60"/>
        <v>0</v>
      </c>
      <c r="Q201" s="207">
        <f t="shared" si="61"/>
        <v>891.12</v>
      </c>
    </row>
    <row r="202" spans="1:17" ht="12.75" customHeight="1" x14ac:dyDescent="0.3">
      <c r="A202" s="343"/>
      <c r="B202" s="345" t="s">
        <v>266</v>
      </c>
      <c r="C202" s="347" t="s">
        <v>273</v>
      </c>
      <c r="D202" s="208" t="s">
        <v>115</v>
      </c>
      <c r="E202" s="209">
        <v>0</v>
      </c>
      <c r="F202" s="210">
        <v>0</v>
      </c>
      <c r="G202" s="210">
        <v>2100</v>
      </c>
      <c r="H202" s="210">
        <v>0</v>
      </c>
      <c r="I202" s="210">
        <v>0</v>
      </c>
      <c r="J202" s="201">
        <f t="shared" si="59"/>
        <v>2100</v>
      </c>
      <c r="K202" s="216">
        <v>0</v>
      </c>
      <c r="L202" s="210">
        <v>0</v>
      </c>
      <c r="M202" s="212">
        <f t="shared" si="58"/>
        <v>0</v>
      </c>
      <c r="N202" s="216">
        <v>0</v>
      </c>
      <c r="O202" s="38">
        <v>11244</v>
      </c>
      <c r="P202" s="212">
        <f>SUM(N202:O202)</f>
        <v>11244</v>
      </c>
      <c r="Q202" s="213">
        <f t="shared" si="61"/>
        <v>13344</v>
      </c>
    </row>
    <row r="203" spans="1:17" x14ac:dyDescent="0.3">
      <c r="A203" s="343"/>
      <c r="B203" s="345"/>
      <c r="C203" s="347"/>
      <c r="D203" s="208"/>
      <c r="E203" s="214"/>
      <c r="F203" s="215"/>
      <c r="G203" s="215">
        <v>1511.81</v>
      </c>
      <c r="H203" s="215"/>
      <c r="I203" s="215"/>
      <c r="J203" s="206">
        <f t="shared" si="59"/>
        <v>1511.81</v>
      </c>
      <c r="K203" s="227"/>
      <c r="L203" s="215"/>
      <c r="M203" s="206">
        <f t="shared" si="58"/>
        <v>0</v>
      </c>
      <c r="N203" s="227"/>
      <c r="O203" s="43">
        <v>0</v>
      </c>
      <c r="P203" s="206">
        <f t="shared" si="60"/>
        <v>0</v>
      </c>
      <c r="Q203" s="207">
        <f t="shared" si="61"/>
        <v>1511.81</v>
      </c>
    </row>
    <row r="204" spans="1:17" ht="12.75" customHeight="1" x14ac:dyDescent="0.3">
      <c r="A204" s="343"/>
      <c r="B204" s="345" t="s">
        <v>266</v>
      </c>
      <c r="C204" s="347" t="s">
        <v>272</v>
      </c>
      <c r="D204" s="208" t="s">
        <v>115</v>
      </c>
      <c r="E204" s="209">
        <v>0</v>
      </c>
      <c r="F204" s="210">
        <v>0</v>
      </c>
      <c r="G204" s="210">
        <v>1200</v>
      </c>
      <c r="H204" s="210">
        <v>0</v>
      </c>
      <c r="I204" s="210">
        <v>0</v>
      </c>
      <c r="J204" s="201">
        <f t="shared" si="59"/>
        <v>1200</v>
      </c>
      <c r="K204" s="216">
        <v>0</v>
      </c>
      <c r="L204" s="210">
        <v>0</v>
      </c>
      <c r="M204" s="212">
        <f t="shared" si="58"/>
        <v>0</v>
      </c>
      <c r="N204" s="216">
        <v>0</v>
      </c>
      <c r="O204" s="210">
        <v>53376</v>
      </c>
      <c r="P204" s="212">
        <f t="shared" si="60"/>
        <v>53376</v>
      </c>
      <c r="Q204" s="213">
        <f t="shared" si="61"/>
        <v>54576</v>
      </c>
    </row>
    <row r="205" spans="1:17" x14ac:dyDescent="0.3">
      <c r="A205" s="343"/>
      <c r="B205" s="345"/>
      <c r="C205" s="347"/>
      <c r="D205" s="208"/>
      <c r="E205" s="214"/>
      <c r="F205" s="215"/>
      <c r="G205" s="215">
        <v>643.92999999999995</v>
      </c>
      <c r="H205" s="215"/>
      <c r="I205" s="215"/>
      <c r="J205" s="206">
        <f t="shared" si="59"/>
        <v>643.92999999999995</v>
      </c>
      <c r="K205" s="227"/>
      <c r="L205" s="215"/>
      <c r="M205" s="206">
        <f t="shared" si="58"/>
        <v>0</v>
      </c>
      <c r="N205" s="227"/>
      <c r="O205" s="215">
        <v>40031.910000000003</v>
      </c>
      <c r="P205" s="206">
        <f t="shared" si="60"/>
        <v>40031.910000000003</v>
      </c>
      <c r="Q205" s="207">
        <f t="shared" si="61"/>
        <v>40675.840000000004</v>
      </c>
    </row>
    <row r="206" spans="1:17" ht="13.8" customHeight="1" x14ac:dyDescent="0.3">
      <c r="A206" s="343"/>
      <c r="B206" s="345" t="s">
        <v>266</v>
      </c>
      <c r="C206" s="347" t="s">
        <v>304</v>
      </c>
      <c r="D206" s="208" t="s">
        <v>115</v>
      </c>
      <c r="E206" s="209">
        <v>0</v>
      </c>
      <c r="F206" s="210">
        <v>0</v>
      </c>
      <c r="G206" s="210">
        <v>1200</v>
      </c>
      <c r="H206" s="210">
        <v>0</v>
      </c>
      <c r="I206" s="210">
        <v>0</v>
      </c>
      <c r="J206" s="201">
        <f t="shared" si="59"/>
        <v>1200</v>
      </c>
      <c r="K206" s="216">
        <v>0</v>
      </c>
      <c r="L206" s="210">
        <v>0</v>
      </c>
      <c r="M206" s="212">
        <f t="shared" si="58"/>
        <v>0</v>
      </c>
      <c r="N206" s="216">
        <v>0</v>
      </c>
      <c r="O206" s="210">
        <v>16080</v>
      </c>
      <c r="P206" s="212">
        <f t="shared" si="60"/>
        <v>16080</v>
      </c>
      <c r="Q206" s="213">
        <f t="shared" si="61"/>
        <v>17280</v>
      </c>
    </row>
    <row r="207" spans="1:17" x14ac:dyDescent="0.3">
      <c r="A207" s="343"/>
      <c r="B207" s="345"/>
      <c r="C207" s="347"/>
      <c r="D207" s="208"/>
      <c r="E207" s="214"/>
      <c r="F207" s="215"/>
      <c r="G207" s="43">
        <v>849.73</v>
      </c>
      <c r="H207" s="215"/>
      <c r="I207" s="215"/>
      <c r="J207" s="206">
        <f t="shared" si="59"/>
        <v>849.73</v>
      </c>
      <c r="K207" s="227"/>
      <c r="L207" s="215"/>
      <c r="M207" s="206">
        <f t="shared" si="58"/>
        <v>0</v>
      </c>
      <c r="N207" s="227"/>
      <c r="O207" s="215">
        <v>12060</v>
      </c>
      <c r="P207" s="206">
        <f t="shared" si="60"/>
        <v>12060</v>
      </c>
      <c r="Q207" s="207">
        <f t="shared" si="61"/>
        <v>12909.73</v>
      </c>
    </row>
    <row r="208" spans="1:17" ht="13.8" customHeight="1" x14ac:dyDescent="0.3">
      <c r="A208" s="343"/>
      <c r="B208" s="345" t="s">
        <v>266</v>
      </c>
      <c r="C208" s="347" t="s">
        <v>305</v>
      </c>
      <c r="D208" s="208" t="s">
        <v>115</v>
      </c>
      <c r="E208" s="209">
        <v>0</v>
      </c>
      <c r="F208" s="210">
        <v>0</v>
      </c>
      <c r="G208" s="38">
        <v>2400</v>
      </c>
      <c r="H208" s="210">
        <v>0</v>
      </c>
      <c r="I208" s="210">
        <v>0</v>
      </c>
      <c r="J208" s="201">
        <f>SUM(E208:I208)</f>
        <v>2400</v>
      </c>
      <c r="K208" s="216">
        <v>0</v>
      </c>
      <c r="L208" s="210">
        <v>0</v>
      </c>
      <c r="M208" s="212">
        <f>SUM(K208:L208)</f>
        <v>0</v>
      </c>
      <c r="N208" s="216">
        <v>0</v>
      </c>
      <c r="O208" s="210">
        <v>29880</v>
      </c>
      <c r="P208" s="212">
        <f>SUM(N208:O208)</f>
        <v>29880</v>
      </c>
      <c r="Q208" s="213">
        <f t="shared" si="61"/>
        <v>32280</v>
      </c>
    </row>
    <row r="209" spans="1:17" x14ac:dyDescent="0.3">
      <c r="A209" s="343"/>
      <c r="B209" s="345"/>
      <c r="C209" s="347"/>
      <c r="D209" s="208"/>
      <c r="E209" s="214"/>
      <c r="F209" s="215"/>
      <c r="G209" s="43">
        <v>910.01</v>
      </c>
      <c r="H209" s="215"/>
      <c r="I209" s="215"/>
      <c r="J209" s="206">
        <f>SUM(E209:I209)</f>
        <v>910.01</v>
      </c>
      <c r="K209" s="227"/>
      <c r="L209" s="215"/>
      <c r="M209" s="206">
        <f>SUM(K209:L209)</f>
        <v>0</v>
      </c>
      <c r="N209" s="227"/>
      <c r="O209" s="215">
        <v>22410</v>
      </c>
      <c r="P209" s="206">
        <f>SUM(N209:O209)</f>
        <v>22410</v>
      </c>
      <c r="Q209" s="207">
        <f t="shared" si="61"/>
        <v>23320.01</v>
      </c>
    </row>
    <row r="210" spans="1:17" ht="13.8" customHeight="1" x14ac:dyDescent="0.3">
      <c r="A210" s="343"/>
      <c r="B210" s="345" t="s">
        <v>266</v>
      </c>
      <c r="C210" s="347" t="s">
        <v>274</v>
      </c>
      <c r="D210" s="208" t="s">
        <v>64</v>
      </c>
      <c r="E210" s="209">
        <v>0</v>
      </c>
      <c r="F210" s="210">
        <v>0</v>
      </c>
      <c r="G210" s="38">
        <v>846</v>
      </c>
      <c r="H210" s="210">
        <v>3300</v>
      </c>
      <c r="I210" s="210">
        <v>0</v>
      </c>
      <c r="J210" s="201">
        <f t="shared" si="59"/>
        <v>4146</v>
      </c>
      <c r="K210" s="216">
        <v>0</v>
      </c>
      <c r="L210" s="210">
        <v>0</v>
      </c>
      <c r="M210" s="212">
        <f t="shared" si="58"/>
        <v>0</v>
      </c>
      <c r="N210" s="216">
        <v>0</v>
      </c>
      <c r="O210" s="210">
        <v>0</v>
      </c>
      <c r="P210" s="212">
        <f t="shared" si="60"/>
        <v>0</v>
      </c>
      <c r="Q210" s="213">
        <f t="shared" si="61"/>
        <v>4146</v>
      </c>
    </row>
    <row r="211" spans="1:17" x14ac:dyDescent="0.3">
      <c r="A211" s="343"/>
      <c r="B211" s="345"/>
      <c r="C211" s="347"/>
      <c r="D211" s="208"/>
      <c r="E211" s="214"/>
      <c r="F211" s="215"/>
      <c r="G211" s="215">
        <v>381.14</v>
      </c>
      <c r="H211" s="215">
        <v>1660.37</v>
      </c>
      <c r="I211" s="215"/>
      <c r="J211" s="206">
        <f t="shared" si="59"/>
        <v>2041.5099999999998</v>
      </c>
      <c r="K211" s="227"/>
      <c r="L211" s="215"/>
      <c r="M211" s="206">
        <f t="shared" si="58"/>
        <v>0</v>
      </c>
      <c r="N211" s="227"/>
      <c r="O211" s="215"/>
      <c r="P211" s="206">
        <f t="shared" si="60"/>
        <v>0</v>
      </c>
      <c r="Q211" s="207">
        <f t="shared" si="61"/>
        <v>2041.5099999999998</v>
      </c>
    </row>
    <row r="212" spans="1:17" x14ac:dyDescent="0.3">
      <c r="A212" s="343" t="s">
        <v>150</v>
      </c>
      <c r="B212" s="345"/>
      <c r="C212" s="347" t="s">
        <v>151</v>
      </c>
      <c r="D212" s="208" t="s">
        <v>145</v>
      </c>
      <c r="E212" s="209">
        <v>0</v>
      </c>
      <c r="F212" s="210">
        <v>0</v>
      </c>
      <c r="G212" s="210">
        <v>136000</v>
      </c>
      <c r="H212" s="210">
        <v>0</v>
      </c>
      <c r="I212" s="210">
        <v>0</v>
      </c>
      <c r="J212" s="201">
        <f t="shared" si="59"/>
        <v>136000</v>
      </c>
      <c r="K212" s="216">
        <v>0</v>
      </c>
      <c r="L212" s="210">
        <v>0</v>
      </c>
      <c r="M212" s="212">
        <f t="shared" si="58"/>
        <v>0</v>
      </c>
      <c r="N212" s="216">
        <v>0</v>
      </c>
      <c r="O212" s="210">
        <v>0</v>
      </c>
      <c r="P212" s="212">
        <f t="shared" si="60"/>
        <v>0</v>
      </c>
      <c r="Q212" s="213">
        <f t="shared" si="61"/>
        <v>136000</v>
      </c>
    </row>
    <row r="213" spans="1:17" x14ac:dyDescent="0.3">
      <c r="A213" s="343"/>
      <c r="B213" s="345"/>
      <c r="C213" s="347"/>
      <c r="D213" s="208"/>
      <c r="E213" s="214"/>
      <c r="F213" s="215"/>
      <c r="G213" s="215">
        <v>91172.2</v>
      </c>
      <c r="H213" s="215"/>
      <c r="I213" s="215"/>
      <c r="J213" s="206">
        <f t="shared" si="59"/>
        <v>91172.2</v>
      </c>
      <c r="K213" s="227"/>
      <c r="L213" s="215"/>
      <c r="M213" s="206">
        <f t="shared" si="58"/>
        <v>0</v>
      </c>
      <c r="N213" s="227"/>
      <c r="O213" s="215"/>
      <c r="P213" s="206">
        <f t="shared" si="60"/>
        <v>0</v>
      </c>
      <c r="Q213" s="207">
        <f t="shared" si="61"/>
        <v>91172.2</v>
      </c>
    </row>
    <row r="214" spans="1:17" ht="13.8" customHeight="1" x14ac:dyDescent="0.3">
      <c r="A214" s="343" t="s">
        <v>152</v>
      </c>
      <c r="B214" s="345"/>
      <c r="C214" s="347" t="s">
        <v>153</v>
      </c>
      <c r="D214" s="208" t="s">
        <v>26</v>
      </c>
      <c r="E214" s="209">
        <v>0</v>
      </c>
      <c r="F214" s="210">
        <v>0</v>
      </c>
      <c r="G214" s="210">
        <v>4500</v>
      </c>
      <c r="H214" s="210">
        <v>0</v>
      </c>
      <c r="I214" s="210">
        <v>0</v>
      </c>
      <c r="J214" s="201">
        <f t="shared" si="59"/>
        <v>4500</v>
      </c>
      <c r="K214" s="216">
        <v>17500</v>
      </c>
      <c r="L214" s="210">
        <v>0</v>
      </c>
      <c r="M214" s="212">
        <f t="shared" si="58"/>
        <v>17500</v>
      </c>
      <c r="N214" s="216">
        <v>0</v>
      </c>
      <c r="O214" s="210">
        <v>0</v>
      </c>
      <c r="P214" s="212">
        <f t="shared" si="60"/>
        <v>0</v>
      </c>
      <c r="Q214" s="213">
        <f t="shared" si="61"/>
        <v>22000</v>
      </c>
    </row>
    <row r="215" spans="1:17" x14ac:dyDescent="0.3">
      <c r="A215" s="343"/>
      <c r="B215" s="345"/>
      <c r="C215" s="347"/>
      <c r="D215" s="208"/>
      <c r="E215" s="214"/>
      <c r="F215" s="215"/>
      <c r="G215" s="215">
        <v>2846.44</v>
      </c>
      <c r="H215" s="215"/>
      <c r="I215" s="215"/>
      <c r="J215" s="206">
        <f t="shared" si="59"/>
        <v>2846.44</v>
      </c>
      <c r="K215" s="227">
        <v>728.13</v>
      </c>
      <c r="L215" s="215"/>
      <c r="M215" s="206">
        <f t="shared" si="58"/>
        <v>728.13</v>
      </c>
      <c r="N215" s="227"/>
      <c r="O215" s="215"/>
      <c r="P215" s="206">
        <f t="shared" si="60"/>
        <v>0</v>
      </c>
      <c r="Q215" s="207">
        <f t="shared" si="61"/>
        <v>3574.57</v>
      </c>
    </row>
    <row r="216" spans="1:17" x14ac:dyDescent="0.3">
      <c r="A216" s="343" t="s">
        <v>154</v>
      </c>
      <c r="B216" s="345"/>
      <c r="C216" s="347" t="s">
        <v>155</v>
      </c>
      <c r="D216" s="357"/>
      <c r="E216" s="209">
        <f t="shared" ref="E216:I217" si="63">E218+E220+E222+E224</f>
        <v>0</v>
      </c>
      <c r="F216" s="210">
        <f t="shared" si="63"/>
        <v>0</v>
      </c>
      <c r="G216" s="210">
        <f>G218+G220+G222+G224</f>
        <v>111510</v>
      </c>
      <c r="H216" s="210">
        <f>H218+H220+H222+H224</f>
        <v>0</v>
      </c>
      <c r="I216" s="210">
        <f>I218+I220+I222+I224</f>
        <v>0</v>
      </c>
      <c r="J216" s="201">
        <f t="shared" si="59"/>
        <v>111510</v>
      </c>
      <c r="K216" s="216">
        <f>K218+K220+K222+K224</f>
        <v>0</v>
      </c>
      <c r="L216" s="210">
        <f>L218+L220+L222+L224</f>
        <v>0</v>
      </c>
      <c r="M216" s="212">
        <f t="shared" si="58"/>
        <v>0</v>
      </c>
      <c r="N216" s="216">
        <f>N218+N220+N222+N224</f>
        <v>0</v>
      </c>
      <c r="O216" s="210">
        <f>O218+O220+O222+O224</f>
        <v>0</v>
      </c>
      <c r="P216" s="212">
        <f>SUM(N216:O216)</f>
        <v>0</v>
      </c>
      <c r="Q216" s="213">
        <f>P216+M216+J216</f>
        <v>111510</v>
      </c>
    </row>
    <row r="217" spans="1:17" x14ac:dyDescent="0.3">
      <c r="A217" s="343"/>
      <c r="B217" s="345"/>
      <c r="C217" s="347"/>
      <c r="D217" s="357"/>
      <c r="E217" s="203">
        <f t="shared" si="63"/>
        <v>0</v>
      </c>
      <c r="F217" s="204">
        <f t="shared" si="63"/>
        <v>0</v>
      </c>
      <c r="G217" s="204">
        <f t="shared" si="63"/>
        <v>74445.03</v>
      </c>
      <c r="H217" s="204">
        <f t="shared" si="63"/>
        <v>0</v>
      </c>
      <c r="I217" s="204">
        <f t="shared" si="63"/>
        <v>0</v>
      </c>
      <c r="J217" s="206">
        <f t="shared" si="59"/>
        <v>74445.03</v>
      </c>
      <c r="K217" s="230">
        <f>K219+K221+K223+K225</f>
        <v>0</v>
      </c>
      <c r="L217" s="204">
        <f>L219+L221+L223+L225</f>
        <v>0</v>
      </c>
      <c r="M217" s="206">
        <f t="shared" si="58"/>
        <v>0</v>
      </c>
      <c r="N217" s="230">
        <f>N219+N221+N223+N225</f>
        <v>0</v>
      </c>
      <c r="O217" s="204">
        <f>O219+O221+O223+O225</f>
        <v>0</v>
      </c>
      <c r="P217" s="206">
        <f>SUM(N217:O217)</f>
        <v>0</v>
      </c>
      <c r="Q217" s="207">
        <f>P217+M217+J217</f>
        <v>74445.03</v>
      </c>
    </row>
    <row r="218" spans="1:17" x14ac:dyDescent="0.3">
      <c r="A218" s="343"/>
      <c r="B218" s="345" t="s">
        <v>156</v>
      </c>
      <c r="C218" s="347" t="s">
        <v>267</v>
      </c>
      <c r="D218" s="208" t="s">
        <v>30</v>
      </c>
      <c r="E218" s="209">
        <v>0</v>
      </c>
      <c r="F218" s="210">
        <v>0</v>
      </c>
      <c r="G218" s="210">
        <v>67210</v>
      </c>
      <c r="H218" s="210">
        <v>0</v>
      </c>
      <c r="I218" s="210">
        <v>0</v>
      </c>
      <c r="J218" s="201">
        <f>SUM(E218:I218)</f>
        <v>67210</v>
      </c>
      <c r="K218" s="216">
        <v>0</v>
      </c>
      <c r="L218" s="210">
        <v>0</v>
      </c>
      <c r="M218" s="212">
        <f t="shared" ref="M218:M229" si="64">SUM(K218:L218)</f>
        <v>0</v>
      </c>
      <c r="N218" s="216">
        <v>0</v>
      </c>
      <c r="O218" s="210">
        <v>0</v>
      </c>
      <c r="P218" s="212">
        <f t="shared" si="60"/>
        <v>0</v>
      </c>
      <c r="Q218" s="213">
        <f t="shared" si="61"/>
        <v>67210</v>
      </c>
    </row>
    <row r="219" spans="1:17" x14ac:dyDescent="0.3">
      <c r="A219" s="343"/>
      <c r="B219" s="345"/>
      <c r="C219" s="347"/>
      <c r="D219" s="208"/>
      <c r="E219" s="214"/>
      <c r="F219" s="215"/>
      <c r="G219" s="215">
        <v>52781.7</v>
      </c>
      <c r="H219" s="215"/>
      <c r="I219" s="215"/>
      <c r="J219" s="206">
        <f t="shared" si="59"/>
        <v>52781.7</v>
      </c>
      <c r="K219" s="227"/>
      <c r="L219" s="215"/>
      <c r="M219" s="206">
        <f t="shared" si="64"/>
        <v>0</v>
      </c>
      <c r="N219" s="227"/>
      <c r="O219" s="215"/>
      <c r="P219" s="206">
        <f t="shared" si="60"/>
        <v>0</v>
      </c>
      <c r="Q219" s="207">
        <f t="shared" si="61"/>
        <v>52781.7</v>
      </c>
    </row>
    <row r="220" spans="1:17" x14ac:dyDescent="0.3">
      <c r="A220" s="343"/>
      <c r="B220" s="345" t="s">
        <v>156</v>
      </c>
      <c r="C220" s="347" t="s">
        <v>306</v>
      </c>
      <c r="D220" s="208" t="s">
        <v>30</v>
      </c>
      <c r="E220" s="209">
        <v>0</v>
      </c>
      <c r="F220" s="210">
        <v>0</v>
      </c>
      <c r="G220" s="210">
        <v>2500</v>
      </c>
      <c r="H220" s="210">
        <v>0</v>
      </c>
      <c r="I220" s="210">
        <v>0</v>
      </c>
      <c r="J220" s="201">
        <f>SUM(E220:I220)</f>
        <v>2500</v>
      </c>
      <c r="K220" s="216">
        <v>0</v>
      </c>
      <c r="L220" s="210">
        <v>0</v>
      </c>
      <c r="M220" s="212">
        <f t="shared" si="64"/>
        <v>0</v>
      </c>
      <c r="N220" s="216">
        <v>0</v>
      </c>
      <c r="O220" s="210">
        <v>0</v>
      </c>
      <c r="P220" s="212">
        <f>SUM(N220:O220)</f>
        <v>0</v>
      </c>
      <c r="Q220" s="213">
        <f t="shared" si="61"/>
        <v>2500</v>
      </c>
    </row>
    <row r="221" spans="1:17" x14ac:dyDescent="0.3">
      <c r="A221" s="343"/>
      <c r="B221" s="345"/>
      <c r="C221" s="347"/>
      <c r="D221" s="208"/>
      <c r="E221" s="203"/>
      <c r="F221" s="215"/>
      <c r="G221" s="215">
        <v>1188</v>
      </c>
      <c r="H221" s="215"/>
      <c r="I221" s="215"/>
      <c r="J221" s="206">
        <f>SUM(E221:I221)</f>
        <v>1188</v>
      </c>
      <c r="K221" s="227"/>
      <c r="L221" s="215"/>
      <c r="M221" s="206">
        <f t="shared" si="64"/>
        <v>0</v>
      </c>
      <c r="N221" s="227"/>
      <c r="O221" s="215"/>
      <c r="P221" s="206">
        <f>SUM(N221:O221)</f>
        <v>0</v>
      </c>
      <c r="Q221" s="207">
        <f t="shared" si="61"/>
        <v>1188</v>
      </c>
    </row>
    <row r="222" spans="1:17" x14ac:dyDescent="0.3">
      <c r="A222" s="343"/>
      <c r="B222" s="345" t="s">
        <v>156</v>
      </c>
      <c r="C222" s="347" t="s">
        <v>268</v>
      </c>
      <c r="D222" s="208" t="s">
        <v>30</v>
      </c>
      <c r="E222" s="209">
        <v>0</v>
      </c>
      <c r="F222" s="210">
        <v>0</v>
      </c>
      <c r="G222" s="210">
        <v>27800</v>
      </c>
      <c r="H222" s="210">
        <v>0</v>
      </c>
      <c r="I222" s="210">
        <v>0</v>
      </c>
      <c r="J222" s="201">
        <f t="shared" si="59"/>
        <v>27800</v>
      </c>
      <c r="K222" s="216">
        <v>0</v>
      </c>
      <c r="L222" s="210">
        <v>0</v>
      </c>
      <c r="M222" s="212">
        <f t="shared" si="64"/>
        <v>0</v>
      </c>
      <c r="N222" s="216">
        <v>0</v>
      </c>
      <c r="O222" s="210">
        <v>0</v>
      </c>
      <c r="P222" s="212">
        <f t="shared" si="60"/>
        <v>0</v>
      </c>
      <c r="Q222" s="213">
        <f t="shared" si="61"/>
        <v>27800</v>
      </c>
    </row>
    <row r="223" spans="1:17" x14ac:dyDescent="0.3">
      <c r="A223" s="343"/>
      <c r="B223" s="345"/>
      <c r="C223" s="347"/>
      <c r="D223" s="208"/>
      <c r="E223" s="203"/>
      <c r="F223" s="215"/>
      <c r="G223" s="215">
        <v>16950.8</v>
      </c>
      <c r="H223" s="215"/>
      <c r="I223" s="215"/>
      <c r="J223" s="206">
        <f t="shared" si="59"/>
        <v>16950.8</v>
      </c>
      <c r="K223" s="227"/>
      <c r="L223" s="215"/>
      <c r="M223" s="206">
        <f t="shared" si="64"/>
        <v>0</v>
      </c>
      <c r="N223" s="227"/>
      <c r="O223" s="215"/>
      <c r="P223" s="206">
        <f t="shared" si="60"/>
        <v>0</v>
      </c>
      <c r="Q223" s="207">
        <f t="shared" si="61"/>
        <v>16950.8</v>
      </c>
    </row>
    <row r="224" spans="1:17" ht="13.8" customHeight="1" x14ac:dyDescent="0.3">
      <c r="A224" s="343"/>
      <c r="B224" s="345" t="s">
        <v>156</v>
      </c>
      <c r="C224" s="347" t="s">
        <v>269</v>
      </c>
      <c r="D224" s="208" t="s">
        <v>30</v>
      </c>
      <c r="E224" s="209">
        <v>0</v>
      </c>
      <c r="F224" s="210">
        <v>0</v>
      </c>
      <c r="G224" s="210">
        <v>14000</v>
      </c>
      <c r="H224" s="210">
        <v>0</v>
      </c>
      <c r="I224" s="210">
        <v>0</v>
      </c>
      <c r="J224" s="201">
        <f t="shared" si="59"/>
        <v>14000</v>
      </c>
      <c r="K224" s="216">
        <v>0</v>
      </c>
      <c r="L224" s="210">
        <v>0</v>
      </c>
      <c r="M224" s="212">
        <f t="shared" si="64"/>
        <v>0</v>
      </c>
      <c r="N224" s="216">
        <v>0</v>
      </c>
      <c r="O224" s="210">
        <v>0</v>
      </c>
      <c r="P224" s="212">
        <f t="shared" si="60"/>
        <v>0</v>
      </c>
      <c r="Q224" s="213">
        <f t="shared" si="61"/>
        <v>14000</v>
      </c>
    </row>
    <row r="225" spans="1:17" x14ac:dyDescent="0.3">
      <c r="A225" s="343"/>
      <c r="B225" s="345"/>
      <c r="C225" s="347"/>
      <c r="D225" s="208"/>
      <c r="E225" s="203"/>
      <c r="F225" s="215"/>
      <c r="G225" s="215">
        <v>3524.53</v>
      </c>
      <c r="H225" s="215"/>
      <c r="I225" s="215"/>
      <c r="J225" s="206">
        <f t="shared" si="59"/>
        <v>3524.53</v>
      </c>
      <c r="K225" s="227"/>
      <c r="L225" s="215"/>
      <c r="M225" s="206">
        <f t="shared" si="64"/>
        <v>0</v>
      </c>
      <c r="N225" s="227"/>
      <c r="O225" s="215"/>
      <c r="P225" s="206">
        <f t="shared" si="60"/>
        <v>0</v>
      </c>
      <c r="Q225" s="207">
        <f t="shared" si="61"/>
        <v>3524.53</v>
      </c>
    </row>
    <row r="226" spans="1:17" x14ac:dyDescent="0.3">
      <c r="A226" s="343" t="s">
        <v>157</v>
      </c>
      <c r="B226" s="345"/>
      <c r="C226" s="347" t="s">
        <v>270</v>
      </c>
      <c r="D226" s="208" t="s">
        <v>67</v>
      </c>
      <c r="E226" s="209">
        <v>49089</v>
      </c>
      <c r="F226" s="210">
        <v>16639</v>
      </c>
      <c r="G226" s="210">
        <v>30560</v>
      </c>
      <c r="H226" s="210">
        <v>628</v>
      </c>
      <c r="I226" s="210">
        <v>0</v>
      </c>
      <c r="J226" s="201">
        <f t="shared" si="59"/>
        <v>96916</v>
      </c>
      <c r="K226" s="216">
        <v>0</v>
      </c>
      <c r="L226" s="210">
        <v>0</v>
      </c>
      <c r="M226" s="212">
        <f t="shared" si="64"/>
        <v>0</v>
      </c>
      <c r="N226" s="216">
        <v>0</v>
      </c>
      <c r="O226" s="210">
        <v>0</v>
      </c>
      <c r="P226" s="212">
        <f t="shared" si="60"/>
        <v>0</v>
      </c>
      <c r="Q226" s="213">
        <f t="shared" si="61"/>
        <v>96916</v>
      </c>
    </row>
    <row r="227" spans="1:17" x14ac:dyDescent="0.3">
      <c r="A227" s="343"/>
      <c r="B227" s="345"/>
      <c r="C227" s="347"/>
      <c r="D227" s="208"/>
      <c r="E227" s="214">
        <v>33943.07</v>
      </c>
      <c r="F227" s="215">
        <v>11939.69</v>
      </c>
      <c r="G227" s="215">
        <v>21798.59</v>
      </c>
      <c r="H227" s="215">
        <v>409.83</v>
      </c>
      <c r="I227" s="215"/>
      <c r="J227" s="206">
        <f t="shared" si="59"/>
        <v>68091.180000000008</v>
      </c>
      <c r="K227" s="227"/>
      <c r="L227" s="215"/>
      <c r="M227" s="206">
        <f t="shared" si="64"/>
        <v>0</v>
      </c>
      <c r="N227" s="227"/>
      <c r="O227" s="215"/>
      <c r="P227" s="206">
        <f t="shared" si="60"/>
        <v>0</v>
      </c>
      <c r="Q227" s="207">
        <f t="shared" si="61"/>
        <v>68091.180000000008</v>
      </c>
    </row>
    <row r="228" spans="1:17" x14ac:dyDescent="0.3">
      <c r="A228" s="343" t="s">
        <v>158</v>
      </c>
      <c r="B228" s="345"/>
      <c r="C228" s="347" t="s">
        <v>159</v>
      </c>
      <c r="D228" s="208" t="s">
        <v>67</v>
      </c>
      <c r="E228" s="209">
        <v>0</v>
      </c>
      <c r="F228" s="210">
        <v>0</v>
      </c>
      <c r="G228" s="210">
        <v>2000</v>
      </c>
      <c r="H228" s="210">
        <v>0</v>
      </c>
      <c r="I228" s="210">
        <v>0</v>
      </c>
      <c r="J228" s="201">
        <f t="shared" si="59"/>
        <v>2000</v>
      </c>
      <c r="K228" s="216">
        <v>234687</v>
      </c>
      <c r="L228" s="210">
        <v>0</v>
      </c>
      <c r="M228" s="212">
        <f t="shared" si="64"/>
        <v>234687</v>
      </c>
      <c r="N228" s="216">
        <v>0</v>
      </c>
      <c r="O228" s="210">
        <v>0</v>
      </c>
      <c r="P228" s="212">
        <f t="shared" si="60"/>
        <v>0</v>
      </c>
      <c r="Q228" s="213">
        <f t="shared" si="61"/>
        <v>236687</v>
      </c>
    </row>
    <row r="229" spans="1:17" ht="14.4" thickBot="1" x14ac:dyDescent="0.35">
      <c r="A229" s="344"/>
      <c r="B229" s="346"/>
      <c r="C229" s="348"/>
      <c r="D229" s="222"/>
      <c r="E229" s="223"/>
      <c r="F229" s="217"/>
      <c r="G229" s="217">
        <v>1898.28</v>
      </c>
      <c r="H229" s="217"/>
      <c r="I229" s="217"/>
      <c r="J229" s="196">
        <f t="shared" si="59"/>
        <v>1898.28</v>
      </c>
      <c r="K229" s="228">
        <v>234686.75</v>
      </c>
      <c r="L229" s="217"/>
      <c r="M229" s="196">
        <f t="shared" si="64"/>
        <v>234686.75</v>
      </c>
      <c r="N229" s="228"/>
      <c r="O229" s="217"/>
      <c r="P229" s="196">
        <f t="shared" si="60"/>
        <v>0</v>
      </c>
      <c r="Q229" s="197">
        <f t="shared" si="61"/>
        <v>236585.03</v>
      </c>
    </row>
    <row r="230" spans="1:17" ht="14.4" thickBot="1" x14ac:dyDescent="0.35">
      <c r="D230" s="220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</row>
    <row r="231" spans="1:17" ht="13.8" customHeight="1" x14ac:dyDescent="0.3">
      <c r="A231" s="352" t="s">
        <v>160</v>
      </c>
      <c r="B231" s="353"/>
      <c r="C231" s="361" t="s">
        <v>161</v>
      </c>
      <c r="D231" s="341"/>
      <c r="E231" s="188">
        <f t="shared" ref="E231:H232" si="65">E233+E235+E237+E239+E241+E243+E245+E247+E249+E251+E253</f>
        <v>127317</v>
      </c>
      <c r="F231" s="189">
        <f t="shared" si="65"/>
        <v>46728</v>
      </c>
      <c r="G231" s="189">
        <f t="shared" si="65"/>
        <v>49217</v>
      </c>
      <c r="H231" s="189">
        <f>H233+H235+H237+H239+H241+H243+H245+H247+H249+H251+H253</f>
        <v>10193</v>
      </c>
      <c r="I231" s="189">
        <f>I233+I235+I237+I239+I241+I243+I245+I247+I249+I251+I253</f>
        <v>0</v>
      </c>
      <c r="J231" s="191">
        <f t="shared" ref="J231:J254" si="66">SUM(E231:I231)</f>
        <v>233455</v>
      </c>
      <c r="K231" s="224">
        <f t="shared" ref="K231:M232" si="67">K233+K235+K237+K239+K241+K243+K245+K247+K249+K251+K253</f>
        <v>0</v>
      </c>
      <c r="L231" s="189">
        <f t="shared" si="67"/>
        <v>0</v>
      </c>
      <c r="M231" s="191">
        <f t="shared" si="67"/>
        <v>0</v>
      </c>
      <c r="N231" s="224">
        <f>N233+N235+N237+N239+N241+N243+N245+N247+N249+N253</f>
        <v>0</v>
      </c>
      <c r="O231" s="189">
        <f>O233+O235+O237+O239+O241+O243+O245+O247+O249+O251+O253</f>
        <v>0</v>
      </c>
      <c r="P231" s="191">
        <f>P233+P235+P237+P239+P241+P243+P245+P247+P249+P251+P253</f>
        <v>0</v>
      </c>
      <c r="Q231" s="192">
        <f t="shared" ref="Q231:Q254" si="68">P231+M231+J231</f>
        <v>233455</v>
      </c>
    </row>
    <row r="232" spans="1:17" ht="14.4" customHeight="1" thickBot="1" x14ac:dyDescent="0.35">
      <c r="A232" s="354"/>
      <c r="B232" s="355"/>
      <c r="C232" s="362"/>
      <c r="D232" s="342"/>
      <c r="E232" s="193">
        <f t="shared" si="65"/>
        <v>85876.64</v>
      </c>
      <c r="F232" s="194">
        <f t="shared" si="65"/>
        <v>30784.839999999997</v>
      </c>
      <c r="G232" s="194">
        <f t="shared" si="65"/>
        <v>30745.56</v>
      </c>
      <c r="H232" s="194">
        <f t="shared" si="65"/>
        <v>4689.6200000000008</v>
      </c>
      <c r="I232" s="194">
        <f>I234+I236+I238+I240+I242+I244+I246+I248+I250+I252+I254</f>
        <v>0</v>
      </c>
      <c r="J232" s="196">
        <f t="shared" si="66"/>
        <v>152096.66</v>
      </c>
      <c r="K232" s="225">
        <f t="shared" si="67"/>
        <v>0</v>
      </c>
      <c r="L232" s="194">
        <f t="shared" si="67"/>
        <v>0</v>
      </c>
      <c r="M232" s="196">
        <f t="shared" si="67"/>
        <v>0</v>
      </c>
      <c r="N232" s="225">
        <f>N234+N236+N238+N240+N242+N244+N246+N248+N250+N254</f>
        <v>0</v>
      </c>
      <c r="O232" s="194">
        <f>O234+O236+O238+O240+O242+O244+O246+O248+O250+O252+O254</f>
        <v>0</v>
      </c>
      <c r="P232" s="196">
        <f>P234+P236+P238+P240+P242+P244+P246+P248+P250+P252+P254</f>
        <v>0</v>
      </c>
      <c r="Q232" s="197">
        <f t="shared" si="68"/>
        <v>152096.66</v>
      </c>
    </row>
    <row r="233" spans="1:17" ht="13.8" customHeight="1" x14ac:dyDescent="0.3">
      <c r="A233" s="349" t="s">
        <v>162</v>
      </c>
      <c r="B233" s="350"/>
      <c r="C233" s="364" t="s">
        <v>163</v>
      </c>
      <c r="D233" s="221" t="s">
        <v>164</v>
      </c>
      <c r="E233" s="198">
        <v>0</v>
      </c>
      <c r="F233" s="199">
        <v>0</v>
      </c>
      <c r="G233" s="199">
        <v>0</v>
      </c>
      <c r="H233" s="199">
        <v>1000</v>
      </c>
      <c r="I233" s="199">
        <v>0</v>
      </c>
      <c r="J233" s="201">
        <f t="shared" si="66"/>
        <v>1000</v>
      </c>
      <c r="K233" s="226">
        <v>0</v>
      </c>
      <c r="L233" s="199">
        <v>0</v>
      </c>
      <c r="M233" s="201">
        <f>SUM(K233:L233)</f>
        <v>0</v>
      </c>
      <c r="N233" s="226">
        <v>0</v>
      </c>
      <c r="O233" s="199">
        <v>0</v>
      </c>
      <c r="P233" s="201">
        <f t="shared" ref="P233:P254" si="69">SUM(N233:O233)</f>
        <v>0</v>
      </c>
      <c r="Q233" s="202">
        <f t="shared" si="68"/>
        <v>1000</v>
      </c>
    </row>
    <row r="234" spans="1:17" x14ac:dyDescent="0.3">
      <c r="A234" s="343"/>
      <c r="B234" s="345"/>
      <c r="C234" s="365"/>
      <c r="D234" s="208"/>
      <c r="E234" s="214"/>
      <c r="F234" s="215"/>
      <c r="G234" s="215"/>
      <c r="H234" s="215">
        <v>180</v>
      </c>
      <c r="I234" s="215"/>
      <c r="J234" s="206">
        <f t="shared" si="66"/>
        <v>180</v>
      </c>
      <c r="K234" s="227"/>
      <c r="L234" s="215"/>
      <c r="M234" s="206">
        <f t="shared" ref="M234:M254" si="70">SUM(K234:L234)</f>
        <v>0</v>
      </c>
      <c r="N234" s="227"/>
      <c r="O234" s="215"/>
      <c r="P234" s="206">
        <f t="shared" si="69"/>
        <v>0</v>
      </c>
      <c r="Q234" s="207">
        <f t="shared" si="68"/>
        <v>180</v>
      </c>
    </row>
    <row r="235" spans="1:17" ht="13.8" customHeight="1" x14ac:dyDescent="0.3">
      <c r="A235" s="343" t="s">
        <v>165</v>
      </c>
      <c r="B235" s="345"/>
      <c r="C235" s="347" t="s">
        <v>166</v>
      </c>
      <c r="D235" s="208" t="s">
        <v>167</v>
      </c>
      <c r="E235" s="209">
        <v>0</v>
      </c>
      <c r="F235" s="210">
        <v>0</v>
      </c>
      <c r="G235" s="210">
        <v>0</v>
      </c>
      <c r="H235" s="210">
        <v>2162</v>
      </c>
      <c r="I235" s="210">
        <v>0</v>
      </c>
      <c r="J235" s="201">
        <f t="shared" si="66"/>
        <v>2162</v>
      </c>
      <c r="K235" s="216">
        <v>0</v>
      </c>
      <c r="L235" s="210">
        <v>0</v>
      </c>
      <c r="M235" s="212">
        <f>SUM(K235:L235)</f>
        <v>0</v>
      </c>
      <c r="N235" s="216">
        <v>0</v>
      </c>
      <c r="O235" s="210">
        <v>0</v>
      </c>
      <c r="P235" s="212">
        <f t="shared" si="69"/>
        <v>0</v>
      </c>
      <c r="Q235" s="213">
        <f t="shared" si="68"/>
        <v>2162</v>
      </c>
    </row>
    <row r="236" spans="1:17" x14ac:dyDescent="0.3">
      <c r="A236" s="343"/>
      <c r="B236" s="345"/>
      <c r="C236" s="347"/>
      <c r="D236" s="208"/>
      <c r="E236" s="214"/>
      <c r="F236" s="215"/>
      <c r="G236" s="215"/>
      <c r="H236" s="215">
        <v>1620</v>
      </c>
      <c r="I236" s="215"/>
      <c r="J236" s="206">
        <f t="shared" si="66"/>
        <v>1620</v>
      </c>
      <c r="K236" s="227"/>
      <c r="L236" s="215"/>
      <c r="M236" s="206">
        <f t="shared" si="70"/>
        <v>0</v>
      </c>
      <c r="N236" s="227"/>
      <c r="O236" s="215"/>
      <c r="P236" s="206">
        <f t="shared" si="69"/>
        <v>0</v>
      </c>
      <c r="Q236" s="207">
        <f t="shared" si="68"/>
        <v>1620</v>
      </c>
    </row>
    <row r="237" spans="1:17" x14ac:dyDescent="0.3">
      <c r="A237" s="343" t="s">
        <v>168</v>
      </c>
      <c r="B237" s="345"/>
      <c r="C237" s="347" t="s">
        <v>169</v>
      </c>
      <c r="D237" s="208" t="s">
        <v>164</v>
      </c>
      <c r="E237" s="209">
        <v>0</v>
      </c>
      <c r="F237" s="210">
        <v>0</v>
      </c>
      <c r="G237" s="210">
        <v>600</v>
      </c>
      <c r="H237" s="210">
        <v>0</v>
      </c>
      <c r="I237" s="210">
        <v>0</v>
      </c>
      <c r="J237" s="201">
        <f t="shared" si="66"/>
        <v>600</v>
      </c>
      <c r="K237" s="216">
        <v>0</v>
      </c>
      <c r="L237" s="210">
        <v>0</v>
      </c>
      <c r="M237" s="212">
        <f>SUM(K237:L237)</f>
        <v>0</v>
      </c>
      <c r="N237" s="216">
        <v>0</v>
      </c>
      <c r="O237" s="210">
        <v>0</v>
      </c>
      <c r="P237" s="212">
        <f t="shared" si="69"/>
        <v>0</v>
      </c>
      <c r="Q237" s="213">
        <f t="shared" si="68"/>
        <v>600</v>
      </c>
    </row>
    <row r="238" spans="1:17" x14ac:dyDescent="0.3">
      <c r="A238" s="343"/>
      <c r="B238" s="345"/>
      <c r="C238" s="347"/>
      <c r="D238" s="208"/>
      <c r="E238" s="214"/>
      <c r="F238" s="215"/>
      <c r="G238" s="215">
        <v>0</v>
      </c>
      <c r="H238" s="215"/>
      <c r="I238" s="215"/>
      <c r="J238" s="206">
        <f t="shared" si="66"/>
        <v>0</v>
      </c>
      <c r="K238" s="227"/>
      <c r="L238" s="215"/>
      <c r="M238" s="206">
        <f t="shared" si="70"/>
        <v>0</v>
      </c>
      <c r="N238" s="227"/>
      <c r="O238" s="215"/>
      <c r="P238" s="206">
        <f t="shared" si="69"/>
        <v>0</v>
      </c>
      <c r="Q238" s="207">
        <f t="shared" si="68"/>
        <v>0</v>
      </c>
    </row>
    <row r="239" spans="1:17" ht="13.8" customHeight="1" x14ac:dyDescent="0.3">
      <c r="A239" s="343" t="s">
        <v>170</v>
      </c>
      <c r="B239" s="345"/>
      <c r="C239" s="347" t="s">
        <v>171</v>
      </c>
      <c r="D239" s="208" t="s">
        <v>172</v>
      </c>
      <c r="E239" s="209">
        <v>20796</v>
      </c>
      <c r="F239" s="210">
        <v>7190</v>
      </c>
      <c r="G239" s="239">
        <v>1074</v>
      </c>
      <c r="H239" s="210">
        <v>174</v>
      </c>
      <c r="I239" s="210">
        <v>0</v>
      </c>
      <c r="J239" s="201">
        <f t="shared" si="66"/>
        <v>29234</v>
      </c>
      <c r="K239" s="216">
        <v>0</v>
      </c>
      <c r="L239" s="210">
        <v>0</v>
      </c>
      <c r="M239" s="212">
        <f>SUM(K239:L239)</f>
        <v>0</v>
      </c>
      <c r="N239" s="216">
        <v>0</v>
      </c>
      <c r="O239" s="210">
        <v>0</v>
      </c>
      <c r="P239" s="212">
        <f t="shared" si="69"/>
        <v>0</v>
      </c>
      <c r="Q239" s="213">
        <f t="shared" si="68"/>
        <v>29234</v>
      </c>
    </row>
    <row r="240" spans="1:17" x14ac:dyDescent="0.3">
      <c r="A240" s="343"/>
      <c r="B240" s="345"/>
      <c r="C240" s="347"/>
      <c r="D240" s="208"/>
      <c r="E240" s="214">
        <v>14928.4</v>
      </c>
      <c r="F240" s="215">
        <v>5107.1499999999996</v>
      </c>
      <c r="G240" s="215">
        <v>938.94</v>
      </c>
      <c r="H240" s="215">
        <v>135.44</v>
      </c>
      <c r="I240" s="215"/>
      <c r="J240" s="206">
        <f t="shared" si="66"/>
        <v>21109.929999999997</v>
      </c>
      <c r="K240" s="227"/>
      <c r="L240" s="215"/>
      <c r="M240" s="206">
        <f t="shared" si="70"/>
        <v>0</v>
      </c>
      <c r="N240" s="227"/>
      <c r="O240" s="215"/>
      <c r="P240" s="206">
        <f t="shared" si="69"/>
        <v>0</v>
      </c>
      <c r="Q240" s="207">
        <f t="shared" si="68"/>
        <v>21109.929999999997</v>
      </c>
    </row>
    <row r="241" spans="1:17" ht="13.8" customHeight="1" x14ac:dyDescent="0.3">
      <c r="A241" s="343" t="s">
        <v>170</v>
      </c>
      <c r="B241" s="345"/>
      <c r="C241" s="347" t="s">
        <v>171</v>
      </c>
      <c r="D241" s="208" t="s">
        <v>173</v>
      </c>
      <c r="E241" s="209">
        <v>106521</v>
      </c>
      <c r="F241" s="210">
        <v>39538</v>
      </c>
      <c r="G241" s="210">
        <v>22370</v>
      </c>
      <c r="H241" s="210">
        <v>1577</v>
      </c>
      <c r="I241" s="210">
        <v>0</v>
      </c>
      <c r="J241" s="201">
        <f t="shared" si="66"/>
        <v>170006</v>
      </c>
      <c r="K241" s="216">
        <v>0</v>
      </c>
      <c r="L241" s="210">
        <v>0</v>
      </c>
      <c r="M241" s="212">
        <f>SUM(K241:L241)</f>
        <v>0</v>
      </c>
      <c r="N241" s="216">
        <v>0</v>
      </c>
      <c r="O241" s="210">
        <v>0</v>
      </c>
      <c r="P241" s="212">
        <f t="shared" si="69"/>
        <v>0</v>
      </c>
      <c r="Q241" s="213">
        <f t="shared" si="68"/>
        <v>170006</v>
      </c>
    </row>
    <row r="242" spans="1:17" x14ac:dyDescent="0.3">
      <c r="A242" s="343"/>
      <c r="B242" s="345"/>
      <c r="C242" s="347"/>
      <c r="D242" s="208"/>
      <c r="E242" s="214">
        <v>70948.240000000005</v>
      </c>
      <c r="F242" s="215">
        <v>25677.69</v>
      </c>
      <c r="G242" s="215">
        <v>15071.86</v>
      </c>
      <c r="H242" s="215">
        <v>329.74</v>
      </c>
      <c r="I242" s="215"/>
      <c r="J242" s="206">
        <f t="shared" si="66"/>
        <v>112027.53000000001</v>
      </c>
      <c r="K242" s="227"/>
      <c r="L242" s="215"/>
      <c r="M242" s="206">
        <f t="shared" si="70"/>
        <v>0</v>
      </c>
      <c r="N242" s="227"/>
      <c r="O242" s="215"/>
      <c r="P242" s="206">
        <f t="shared" si="69"/>
        <v>0</v>
      </c>
      <c r="Q242" s="207">
        <f t="shared" si="68"/>
        <v>112027.53000000001</v>
      </c>
    </row>
    <row r="243" spans="1:17" ht="13.8" customHeight="1" x14ac:dyDescent="0.3">
      <c r="A243" s="343" t="s">
        <v>174</v>
      </c>
      <c r="B243" s="345"/>
      <c r="C243" s="347" t="s">
        <v>175</v>
      </c>
      <c r="D243" s="208" t="s">
        <v>164</v>
      </c>
      <c r="E243" s="209">
        <v>0</v>
      </c>
      <c r="F243" s="210">
        <v>0</v>
      </c>
      <c r="G243" s="210">
        <v>15000</v>
      </c>
      <c r="H243" s="210">
        <v>0</v>
      </c>
      <c r="I243" s="210">
        <v>0</v>
      </c>
      <c r="J243" s="201">
        <f t="shared" si="66"/>
        <v>15000</v>
      </c>
      <c r="K243" s="216">
        <v>0</v>
      </c>
      <c r="L243" s="210">
        <v>0</v>
      </c>
      <c r="M243" s="212">
        <f>SUM(K243:L243)</f>
        <v>0</v>
      </c>
      <c r="N243" s="216">
        <v>0</v>
      </c>
      <c r="O243" s="210">
        <v>0</v>
      </c>
      <c r="P243" s="212">
        <f t="shared" si="69"/>
        <v>0</v>
      </c>
      <c r="Q243" s="213">
        <f t="shared" si="68"/>
        <v>15000</v>
      </c>
    </row>
    <row r="244" spans="1:17" x14ac:dyDescent="0.3">
      <c r="A244" s="343"/>
      <c r="B244" s="345"/>
      <c r="C244" s="347"/>
      <c r="D244" s="208"/>
      <c r="E244" s="214"/>
      <c r="F244" s="215"/>
      <c r="G244" s="215">
        <v>11021.79</v>
      </c>
      <c r="H244" s="215"/>
      <c r="I244" s="215"/>
      <c r="J244" s="206">
        <f t="shared" si="66"/>
        <v>11021.79</v>
      </c>
      <c r="K244" s="227"/>
      <c r="L244" s="215"/>
      <c r="M244" s="206">
        <f t="shared" si="70"/>
        <v>0</v>
      </c>
      <c r="N244" s="227"/>
      <c r="O244" s="215"/>
      <c r="P244" s="206">
        <f t="shared" si="69"/>
        <v>0</v>
      </c>
      <c r="Q244" s="207">
        <f t="shared" si="68"/>
        <v>11021.79</v>
      </c>
    </row>
    <row r="245" spans="1:17" x14ac:dyDescent="0.3">
      <c r="A245" s="343" t="s">
        <v>176</v>
      </c>
      <c r="B245" s="345"/>
      <c r="C245" s="347" t="s">
        <v>177</v>
      </c>
      <c r="D245" s="208" t="s">
        <v>178</v>
      </c>
      <c r="E245" s="209">
        <v>0</v>
      </c>
      <c r="F245" s="210">
        <v>0</v>
      </c>
      <c r="G245" s="210">
        <v>7173</v>
      </c>
      <c r="H245" s="210">
        <v>0</v>
      </c>
      <c r="I245" s="210">
        <v>0</v>
      </c>
      <c r="J245" s="201">
        <f t="shared" si="66"/>
        <v>7173</v>
      </c>
      <c r="K245" s="216">
        <v>0</v>
      </c>
      <c r="L245" s="210">
        <v>0</v>
      </c>
      <c r="M245" s="212">
        <f>SUM(K245:L245)</f>
        <v>0</v>
      </c>
      <c r="N245" s="216">
        <v>0</v>
      </c>
      <c r="O245" s="210">
        <v>0</v>
      </c>
      <c r="P245" s="212">
        <f t="shared" si="69"/>
        <v>0</v>
      </c>
      <c r="Q245" s="213">
        <f t="shared" si="68"/>
        <v>7173</v>
      </c>
    </row>
    <row r="246" spans="1:17" x14ac:dyDescent="0.3">
      <c r="A246" s="343"/>
      <c r="B246" s="345"/>
      <c r="C246" s="347"/>
      <c r="D246" s="208"/>
      <c r="E246" s="214"/>
      <c r="F246" s="215"/>
      <c r="G246" s="215">
        <v>3572.17</v>
      </c>
      <c r="H246" s="215"/>
      <c r="I246" s="215"/>
      <c r="J246" s="206">
        <f t="shared" si="66"/>
        <v>3572.17</v>
      </c>
      <c r="K246" s="227"/>
      <c r="L246" s="215"/>
      <c r="M246" s="206">
        <f t="shared" si="70"/>
        <v>0</v>
      </c>
      <c r="N246" s="227"/>
      <c r="O246" s="215"/>
      <c r="P246" s="206">
        <f t="shared" si="69"/>
        <v>0</v>
      </c>
      <c r="Q246" s="207">
        <f t="shared" si="68"/>
        <v>3572.17</v>
      </c>
    </row>
    <row r="247" spans="1:17" ht="13.8" customHeight="1" x14ac:dyDescent="0.3">
      <c r="A247" s="343" t="s">
        <v>179</v>
      </c>
      <c r="B247" s="345"/>
      <c r="C247" s="347" t="s">
        <v>180</v>
      </c>
      <c r="D247" s="208" t="s">
        <v>164</v>
      </c>
      <c r="E247" s="209">
        <v>0</v>
      </c>
      <c r="F247" s="210">
        <v>0</v>
      </c>
      <c r="G247" s="210">
        <v>0</v>
      </c>
      <c r="H247" s="210">
        <v>570</v>
      </c>
      <c r="I247" s="210">
        <v>0</v>
      </c>
      <c r="J247" s="201">
        <f t="shared" si="66"/>
        <v>570</v>
      </c>
      <c r="K247" s="216">
        <v>0</v>
      </c>
      <c r="L247" s="210">
        <v>0</v>
      </c>
      <c r="M247" s="212">
        <f>SUM(K247:L247)</f>
        <v>0</v>
      </c>
      <c r="N247" s="216">
        <v>0</v>
      </c>
      <c r="O247" s="210">
        <v>0</v>
      </c>
      <c r="P247" s="212">
        <f t="shared" si="69"/>
        <v>0</v>
      </c>
      <c r="Q247" s="213">
        <f t="shared" si="68"/>
        <v>570</v>
      </c>
    </row>
    <row r="248" spans="1:17" x14ac:dyDescent="0.3">
      <c r="A248" s="343"/>
      <c r="B248" s="345"/>
      <c r="C248" s="347"/>
      <c r="D248" s="208"/>
      <c r="E248" s="214"/>
      <c r="F248" s="215"/>
      <c r="G248" s="215"/>
      <c r="H248" s="215">
        <v>399.84</v>
      </c>
      <c r="I248" s="215"/>
      <c r="J248" s="206">
        <f t="shared" si="66"/>
        <v>399.84</v>
      </c>
      <c r="K248" s="227"/>
      <c r="L248" s="215"/>
      <c r="M248" s="206">
        <f t="shared" si="70"/>
        <v>0</v>
      </c>
      <c r="N248" s="227"/>
      <c r="O248" s="215"/>
      <c r="P248" s="206">
        <f t="shared" si="69"/>
        <v>0</v>
      </c>
      <c r="Q248" s="207">
        <f t="shared" si="68"/>
        <v>399.84</v>
      </c>
    </row>
    <row r="249" spans="1:17" ht="13.8" customHeight="1" x14ac:dyDescent="0.3">
      <c r="A249" s="343" t="s">
        <v>181</v>
      </c>
      <c r="B249" s="345"/>
      <c r="C249" s="347" t="s">
        <v>182</v>
      </c>
      <c r="D249" s="208" t="s">
        <v>164</v>
      </c>
      <c r="E249" s="209">
        <v>0</v>
      </c>
      <c r="F249" s="210">
        <v>0</v>
      </c>
      <c r="G249" s="210">
        <v>0</v>
      </c>
      <c r="H249" s="210">
        <v>70</v>
      </c>
      <c r="I249" s="210">
        <v>0</v>
      </c>
      <c r="J249" s="201">
        <f t="shared" si="66"/>
        <v>70</v>
      </c>
      <c r="K249" s="216">
        <v>0</v>
      </c>
      <c r="L249" s="210">
        <v>0</v>
      </c>
      <c r="M249" s="212">
        <f>SUM(K249:L249)</f>
        <v>0</v>
      </c>
      <c r="N249" s="216">
        <v>0</v>
      </c>
      <c r="O249" s="210">
        <v>0</v>
      </c>
      <c r="P249" s="212">
        <f t="shared" si="69"/>
        <v>0</v>
      </c>
      <c r="Q249" s="213">
        <f t="shared" si="68"/>
        <v>70</v>
      </c>
    </row>
    <row r="250" spans="1:17" x14ac:dyDescent="0.3">
      <c r="A250" s="343"/>
      <c r="B250" s="345"/>
      <c r="C250" s="347"/>
      <c r="D250" s="208"/>
      <c r="E250" s="214"/>
      <c r="F250" s="215"/>
      <c r="G250" s="215"/>
      <c r="H250" s="215">
        <v>32.6</v>
      </c>
      <c r="I250" s="215"/>
      <c r="J250" s="206">
        <f t="shared" si="66"/>
        <v>32.6</v>
      </c>
      <c r="K250" s="227"/>
      <c r="L250" s="215"/>
      <c r="M250" s="206">
        <f t="shared" si="70"/>
        <v>0</v>
      </c>
      <c r="N250" s="227"/>
      <c r="O250" s="215"/>
      <c r="P250" s="206">
        <f t="shared" si="69"/>
        <v>0</v>
      </c>
      <c r="Q250" s="207">
        <f t="shared" si="68"/>
        <v>32.6</v>
      </c>
    </row>
    <row r="251" spans="1:17" x14ac:dyDescent="0.3">
      <c r="A251" s="343" t="s">
        <v>183</v>
      </c>
      <c r="B251" s="345"/>
      <c r="C251" s="347" t="s">
        <v>184</v>
      </c>
      <c r="D251" s="208" t="s">
        <v>185</v>
      </c>
      <c r="E251" s="209">
        <v>0</v>
      </c>
      <c r="F251" s="210">
        <v>0</v>
      </c>
      <c r="G251" s="210">
        <v>0</v>
      </c>
      <c r="H251" s="210">
        <v>4640</v>
      </c>
      <c r="I251" s="210">
        <v>0</v>
      </c>
      <c r="J251" s="201">
        <f>SUM(E251:I251)</f>
        <v>4640</v>
      </c>
      <c r="K251" s="216">
        <v>0</v>
      </c>
      <c r="L251" s="210">
        <v>0</v>
      </c>
      <c r="M251" s="212">
        <f>SUM(K251:L251)</f>
        <v>0</v>
      </c>
      <c r="N251" s="216">
        <v>0</v>
      </c>
      <c r="O251" s="210">
        <v>0</v>
      </c>
      <c r="P251" s="212">
        <f t="shared" si="69"/>
        <v>0</v>
      </c>
      <c r="Q251" s="213">
        <f t="shared" si="68"/>
        <v>4640</v>
      </c>
    </row>
    <row r="252" spans="1:17" x14ac:dyDescent="0.3">
      <c r="A252" s="343"/>
      <c r="B252" s="345"/>
      <c r="C252" s="347"/>
      <c r="D252" s="208"/>
      <c r="E252" s="214"/>
      <c r="F252" s="215"/>
      <c r="G252" s="215"/>
      <c r="H252" s="215">
        <v>1992</v>
      </c>
      <c r="I252" s="215"/>
      <c r="J252" s="206">
        <f>SUM(E252:I252)</f>
        <v>1992</v>
      </c>
      <c r="K252" s="227"/>
      <c r="L252" s="215"/>
      <c r="M252" s="206">
        <f>SUM(K252:L252)</f>
        <v>0</v>
      </c>
      <c r="N252" s="227"/>
      <c r="O252" s="215"/>
      <c r="P252" s="206">
        <f t="shared" si="69"/>
        <v>0</v>
      </c>
      <c r="Q252" s="207">
        <f t="shared" si="68"/>
        <v>1992</v>
      </c>
    </row>
    <row r="253" spans="1:17" x14ac:dyDescent="0.3">
      <c r="A253" s="343" t="s">
        <v>307</v>
      </c>
      <c r="B253" s="345"/>
      <c r="C253" s="347" t="s">
        <v>308</v>
      </c>
      <c r="D253" s="208" t="s">
        <v>185</v>
      </c>
      <c r="E253" s="209">
        <v>0</v>
      </c>
      <c r="F253" s="210">
        <v>0</v>
      </c>
      <c r="G253" s="210">
        <v>3000</v>
      </c>
      <c r="H253" s="210">
        <v>0</v>
      </c>
      <c r="I253" s="210">
        <v>0</v>
      </c>
      <c r="J253" s="201">
        <f t="shared" si="66"/>
        <v>3000</v>
      </c>
      <c r="K253" s="216">
        <v>0</v>
      </c>
      <c r="L253" s="210">
        <v>0</v>
      </c>
      <c r="M253" s="212">
        <f>SUM(K253:L253)</f>
        <v>0</v>
      </c>
      <c r="N253" s="216">
        <v>0</v>
      </c>
      <c r="O253" s="210">
        <v>0</v>
      </c>
      <c r="P253" s="212">
        <f t="shared" si="69"/>
        <v>0</v>
      </c>
      <c r="Q253" s="213">
        <f t="shared" si="68"/>
        <v>3000</v>
      </c>
    </row>
    <row r="254" spans="1:17" ht="14.4" thickBot="1" x14ac:dyDescent="0.35">
      <c r="A254" s="344"/>
      <c r="B254" s="346"/>
      <c r="C254" s="348"/>
      <c r="D254" s="222"/>
      <c r="E254" s="223"/>
      <c r="F254" s="217"/>
      <c r="G254" s="217">
        <v>140.80000000000001</v>
      </c>
      <c r="H254" s="217"/>
      <c r="I254" s="217"/>
      <c r="J254" s="196">
        <f t="shared" si="66"/>
        <v>140.80000000000001</v>
      </c>
      <c r="K254" s="228"/>
      <c r="L254" s="217"/>
      <c r="M254" s="196">
        <f t="shared" si="70"/>
        <v>0</v>
      </c>
      <c r="N254" s="228"/>
      <c r="O254" s="217"/>
      <c r="P254" s="196">
        <f t="shared" si="69"/>
        <v>0</v>
      </c>
      <c r="Q254" s="197">
        <f t="shared" si="68"/>
        <v>140.80000000000001</v>
      </c>
    </row>
    <row r="255" spans="1:17" ht="14.4" thickBot="1" x14ac:dyDescent="0.35">
      <c r="D255" s="220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</row>
    <row r="256" spans="1:17" ht="13.8" customHeight="1" x14ac:dyDescent="0.3">
      <c r="A256" s="352" t="s">
        <v>186</v>
      </c>
      <c r="B256" s="353"/>
      <c r="C256" s="361" t="s">
        <v>187</v>
      </c>
      <c r="D256" s="341"/>
      <c r="E256" s="188">
        <f>E258+E260+E262+E264+E266+E268+E270+E272+E274</f>
        <v>0</v>
      </c>
      <c r="F256" s="189">
        <f t="shared" ref="E256:I257" si="71">F258+F260+F262+F264+F266+F268+F270+F272+F274</f>
        <v>0</v>
      </c>
      <c r="G256" s="189">
        <f>G258+G260+G262+G264+G266+G268+G270+G272+G274</f>
        <v>99500</v>
      </c>
      <c r="H256" s="189">
        <f t="shared" si="71"/>
        <v>0</v>
      </c>
      <c r="I256" s="189">
        <f>I258+I260+I262+I264+I266+I268+I270+I272+I274</f>
        <v>13161</v>
      </c>
      <c r="J256" s="191">
        <f>SUM(E256:I256)</f>
        <v>112661</v>
      </c>
      <c r="K256" s="224">
        <f>K258+K260+K262+K264+K266+K268+K270+K272+K274</f>
        <v>13000</v>
      </c>
      <c r="L256" s="189">
        <f>L258+L260+L262+L264+L266+L268+L270+L272+L274</f>
        <v>0</v>
      </c>
      <c r="M256" s="191">
        <f>SUM(K256:L256)</f>
        <v>13000</v>
      </c>
      <c r="N256" s="224">
        <f>N258+N260+N262+N264+N266+N268+N270+N272+N274</f>
        <v>0</v>
      </c>
      <c r="O256" s="189">
        <f>O258+O260+O262+O264+O266+O268+O270+O272+O274</f>
        <v>83605</v>
      </c>
      <c r="P256" s="191">
        <f>SUM(N256:O256)</f>
        <v>83605</v>
      </c>
      <c r="Q256" s="192">
        <f>P256+M256+J256</f>
        <v>209266</v>
      </c>
    </row>
    <row r="257" spans="1:17" ht="14.4" customHeight="1" thickBot="1" x14ac:dyDescent="0.35">
      <c r="A257" s="354"/>
      <c r="B257" s="355"/>
      <c r="C257" s="362"/>
      <c r="D257" s="342"/>
      <c r="E257" s="193">
        <f t="shared" si="71"/>
        <v>0</v>
      </c>
      <c r="F257" s="194">
        <f t="shared" si="71"/>
        <v>0</v>
      </c>
      <c r="G257" s="194">
        <f t="shared" si="71"/>
        <v>49408.36</v>
      </c>
      <c r="H257" s="194">
        <f t="shared" si="71"/>
        <v>0</v>
      </c>
      <c r="I257" s="194">
        <f t="shared" si="71"/>
        <v>9938.42</v>
      </c>
      <c r="J257" s="196">
        <f t="shared" ref="J257:J275" si="72">SUM(E257:I257)</f>
        <v>59346.78</v>
      </c>
      <c r="K257" s="225">
        <f>K259+K261+K263+K265+K267+K269+K271+K273+K275</f>
        <v>498.96</v>
      </c>
      <c r="L257" s="194">
        <f>L259+L261+L263+L265+L267+L269+L271+L273+L275</f>
        <v>0</v>
      </c>
      <c r="M257" s="196">
        <f t="shared" ref="M257:M273" si="73">SUM(K257:L257)</f>
        <v>498.96</v>
      </c>
      <c r="N257" s="225">
        <f>N259+N261+N263+N265+N267+N269+N271+N273+N275</f>
        <v>0</v>
      </c>
      <c r="O257" s="194">
        <f>O259+O261+O263+O265+O267+O269+O271+O273+O275</f>
        <v>57160.92</v>
      </c>
      <c r="P257" s="196">
        <f t="shared" ref="P257:P275" si="74">SUM(N257:O257)</f>
        <v>57160.92</v>
      </c>
      <c r="Q257" s="197">
        <f t="shared" ref="Q257:Q275" si="75">P257+M257+J257</f>
        <v>117006.66</v>
      </c>
    </row>
    <row r="258" spans="1:17" ht="13.8" hidden="1" customHeight="1" x14ac:dyDescent="0.3">
      <c r="A258" s="349" t="s">
        <v>188</v>
      </c>
      <c r="B258" s="350"/>
      <c r="C258" s="351" t="s">
        <v>189</v>
      </c>
      <c r="D258" s="356"/>
      <c r="E258" s="198">
        <v>0</v>
      </c>
      <c r="F258" s="199">
        <v>0</v>
      </c>
      <c r="G258" s="199">
        <v>0</v>
      </c>
      <c r="H258" s="199">
        <v>0</v>
      </c>
      <c r="I258" s="199">
        <v>0</v>
      </c>
      <c r="J258" s="201">
        <f t="shared" si="72"/>
        <v>0</v>
      </c>
      <c r="K258" s="226">
        <v>0</v>
      </c>
      <c r="L258" s="199">
        <v>0</v>
      </c>
      <c r="M258" s="201">
        <f>SUM(K258:L258)</f>
        <v>0</v>
      </c>
      <c r="N258" s="226">
        <v>0</v>
      </c>
      <c r="O258" s="199">
        <v>0</v>
      </c>
      <c r="P258" s="201">
        <f t="shared" si="74"/>
        <v>0</v>
      </c>
      <c r="Q258" s="202">
        <f t="shared" si="75"/>
        <v>0</v>
      </c>
    </row>
    <row r="259" spans="1:17" ht="13.8" hidden="1" customHeight="1" x14ac:dyDescent="0.3">
      <c r="A259" s="343"/>
      <c r="B259" s="345"/>
      <c r="C259" s="347"/>
      <c r="D259" s="357"/>
      <c r="E259" s="214"/>
      <c r="F259" s="215"/>
      <c r="G259" s="215"/>
      <c r="H259" s="215"/>
      <c r="I259" s="215"/>
      <c r="J259" s="206"/>
      <c r="K259" s="227"/>
      <c r="L259" s="215"/>
      <c r="M259" s="206">
        <f t="shared" si="73"/>
        <v>0</v>
      </c>
      <c r="N259" s="227"/>
      <c r="O259" s="215"/>
      <c r="P259" s="206">
        <f t="shared" si="74"/>
        <v>0</v>
      </c>
      <c r="Q259" s="207">
        <f t="shared" si="75"/>
        <v>0</v>
      </c>
    </row>
    <row r="260" spans="1:17" x14ac:dyDescent="0.3">
      <c r="A260" s="343" t="s">
        <v>190</v>
      </c>
      <c r="B260" s="345"/>
      <c r="C260" s="347" t="s">
        <v>191</v>
      </c>
      <c r="D260" s="208" t="s">
        <v>26</v>
      </c>
      <c r="E260" s="209">
        <v>0</v>
      </c>
      <c r="F260" s="210">
        <v>0</v>
      </c>
      <c r="G260" s="210">
        <v>99300</v>
      </c>
      <c r="H260" s="210">
        <v>0</v>
      </c>
      <c r="I260" s="210">
        <v>0</v>
      </c>
      <c r="J260" s="201">
        <f t="shared" si="72"/>
        <v>99300</v>
      </c>
      <c r="K260" s="216">
        <v>0</v>
      </c>
      <c r="L260" s="210">
        <v>0</v>
      </c>
      <c r="M260" s="212">
        <f>SUM(K260:L260)</f>
        <v>0</v>
      </c>
      <c r="N260" s="216">
        <v>0</v>
      </c>
      <c r="O260" s="210">
        <v>0</v>
      </c>
      <c r="P260" s="212">
        <f t="shared" si="74"/>
        <v>0</v>
      </c>
      <c r="Q260" s="213">
        <f t="shared" si="75"/>
        <v>99300</v>
      </c>
    </row>
    <row r="261" spans="1:17" x14ac:dyDescent="0.3">
      <c r="A261" s="343"/>
      <c r="B261" s="345"/>
      <c r="C261" s="347"/>
      <c r="D261" s="208"/>
      <c r="E261" s="214"/>
      <c r="F261" s="215"/>
      <c r="G261" s="215">
        <v>49408.36</v>
      </c>
      <c r="H261" s="215"/>
      <c r="I261" s="215"/>
      <c r="J261" s="206">
        <f t="shared" si="72"/>
        <v>49408.36</v>
      </c>
      <c r="K261" s="227"/>
      <c r="L261" s="215"/>
      <c r="M261" s="206">
        <f t="shared" si="73"/>
        <v>0</v>
      </c>
      <c r="N261" s="227"/>
      <c r="O261" s="215"/>
      <c r="P261" s="206">
        <f t="shared" si="74"/>
        <v>0</v>
      </c>
      <c r="Q261" s="207">
        <f t="shared" si="75"/>
        <v>49408.36</v>
      </c>
    </row>
    <row r="262" spans="1:17" ht="13.8" customHeight="1" x14ac:dyDescent="0.3">
      <c r="A262" s="343" t="s">
        <v>192</v>
      </c>
      <c r="B262" s="345"/>
      <c r="C262" s="347" t="s">
        <v>309</v>
      </c>
      <c r="D262" s="208" t="s">
        <v>115</v>
      </c>
      <c r="E262" s="209">
        <v>0</v>
      </c>
      <c r="F262" s="210">
        <v>0</v>
      </c>
      <c r="G262" s="210">
        <v>0</v>
      </c>
      <c r="H262" s="210">
        <v>0</v>
      </c>
      <c r="I262" s="210">
        <v>685</v>
      </c>
      <c r="J262" s="201">
        <f t="shared" si="72"/>
        <v>685</v>
      </c>
      <c r="K262" s="216">
        <v>0</v>
      </c>
      <c r="L262" s="210">
        <v>0</v>
      </c>
      <c r="M262" s="212">
        <f>SUM(K262:L262)</f>
        <v>0</v>
      </c>
      <c r="N262" s="216">
        <v>0</v>
      </c>
      <c r="O262" s="210">
        <v>35385</v>
      </c>
      <c r="P262" s="212">
        <f t="shared" si="74"/>
        <v>35385</v>
      </c>
      <c r="Q262" s="213">
        <f t="shared" si="75"/>
        <v>36070</v>
      </c>
    </row>
    <row r="263" spans="1:17" x14ac:dyDescent="0.3">
      <c r="A263" s="343"/>
      <c r="B263" s="345"/>
      <c r="C263" s="347"/>
      <c r="D263" s="208"/>
      <c r="E263" s="214"/>
      <c r="F263" s="215"/>
      <c r="G263" s="215"/>
      <c r="H263" s="215"/>
      <c r="I263" s="215">
        <v>426.08</v>
      </c>
      <c r="J263" s="206">
        <f t="shared" si="72"/>
        <v>426.08</v>
      </c>
      <c r="K263" s="227"/>
      <c r="L263" s="215"/>
      <c r="M263" s="206">
        <f t="shared" si="73"/>
        <v>0</v>
      </c>
      <c r="N263" s="227"/>
      <c r="O263" s="215">
        <v>21151.17</v>
      </c>
      <c r="P263" s="206">
        <f t="shared" si="74"/>
        <v>21151.17</v>
      </c>
      <c r="Q263" s="207">
        <f t="shared" si="75"/>
        <v>21577.25</v>
      </c>
    </row>
    <row r="264" spans="1:17" ht="13.8" customHeight="1" x14ac:dyDescent="0.3">
      <c r="A264" s="343" t="s">
        <v>192</v>
      </c>
      <c r="B264" s="345"/>
      <c r="C264" s="347" t="s">
        <v>310</v>
      </c>
      <c r="D264" s="208" t="s">
        <v>26</v>
      </c>
      <c r="E264" s="209">
        <v>0</v>
      </c>
      <c r="F264" s="210">
        <v>0</v>
      </c>
      <c r="G264" s="210">
        <v>0</v>
      </c>
      <c r="H264" s="210">
        <v>0</v>
      </c>
      <c r="I264" s="210">
        <v>0</v>
      </c>
      <c r="J264" s="201">
        <f t="shared" si="72"/>
        <v>0</v>
      </c>
      <c r="K264" s="216">
        <v>5000</v>
      </c>
      <c r="L264" s="210">
        <v>0</v>
      </c>
      <c r="M264" s="212">
        <f>SUM(K264:L264)</f>
        <v>5000</v>
      </c>
      <c r="N264" s="216">
        <v>0</v>
      </c>
      <c r="O264" s="210">
        <v>0</v>
      </c>
      <c r="P264" s="212">
        <f t="shared" si="74"/>
        <v>0</v>
      </c>
      <c r="Q264" s="213">
        <f t="shared" si="75"/>
        <v>5000</v>
      </c>
    </row>
    <row r="265" spans="1:17" x14ac:dyDescent="0.3">
      <c r="A265" s="343"/>
      <c r="B265" s="345"/>
      <c r="C265" s="347"/>
      <c r="D265" s="208"/>
      <c r="E265" s="214"/>
      <c r="F265" s="215"/>
      <c r="G265" s="215"/>
      <c r="H265" s="215"/>
      <c r="I265" s="215"/>
      <c r="J265" s="206">
        <f t="shared" si="72"/>
        <v>0</v>
      </c>
      <c r="K265" s="227">
        <v>498.96</v>
      </c>
      <c r="L265" s="215"/>
      <c r="M265" s="206">
        <f t="shared" si="73"/>
        <v>498.96</v>
      </c>
      <c r="N265" s="227"/>
      <c r="O265" s="215"/>
      <c r="P265" s="206">
        <f t="shared" si="74"/>
        <v>0</v>
      </c>
      <c r="Q265" s="207">
        <f t="shared" si="75"/>
        <v>498.96</v>
      </c>
    </row>
    <row r="266" spans="1:17" x14ac:dyDescent="0.3">
      <c r="A266" s="343" t="s">
        <v>193</v>
      </c>
      <c r="B266" s="345"/>
      <c r="C266" s="347" t="s">
        <v>194</v>
      </c>
      <c r="D266" s="208" t="s">
        <v>26</v>
      </c>
      <c r="E266" s="209">
        <v>0</v>
      </c>
      <c r="F266" s="210">
        <v>0</v>
      </c>
      <c r="G266" s="210">
        <v>200</v>
      </c>
      <c r="H266" s="210">
        <v>0</v>
      </c>
      <c r="I266" s="210">
        <v>0</v>
      </c>
      <c r="J266" s="201">
        <f t="shared" si="72"/>
        <v>200</v>
      </c>
      <c r="K266" s="216">
        <v>8000</v>
      </c>
      <c r="L266" s="210">
        <v>0</v>
      </c>
      <c r="M266" s="212">
        <f>SUM(K266:L266)</f>
        <v>8000</v>
      </c>
      <c r="N266" s="216">
        <v>0</v>
      </c>
      <c r="O266" s="210">
        <v>0</v>
      </c>
      <c r="P266" s="212">
        <f t="shared" si="74"/>
        <v>0</v>
      </c>
      <c r="Q266" s="213">
        <f t="shared" si="75"/>
        <v>8200</v>
      </c>
    </row>
    <row r="267" spans="1:17" x14ac:dyDescent="0.3">
      <c r="A267" s="343"/>
      <c r="B267" s="345"/>
      <c r="C267" s="347"/>
      <c r="D267" s="208"/>
      <c r="E267" s="214"/>
      <c r="F267" s="215"/>
      <c r="G267" s="215">
        <v>0</v>
      </c>
      <c r="H267" s="215"/>
      <c r="I267" s="215"/>
      <c r="J267" s="206">
        <f t="shared" si="72"/>
        <v>0</v>
      </c>
      <c r="K267" s="227">
        <v>0</v>
      </c>
      <c r="L267" s="215"/>
      <c r="M267" s="206">
        <f t="shared" si="73"/>
        <v>0</v>
      </c>
      <c r="N267" s="227"/>
      <c r="O267" s="215"/>
      <c r="P267" s="206">
        <f t="shared" si="74"/>
        <v>0</v>
      </c>
      <c r="Q267" s="207">
        <f t="shared" si="75"/>
        <v>0</v>
      </c>
    </row>
    <row r="268" spans="1:17" ht="13.8" customHeight="1" x14ac:dyDescent="0.3">
      <c r="A268" s="343" t="s">
        <v>195</v>
      </c>
      <c r="B268" s="345"/>
      <c r="C268" s="347" t="s">
        <v>198</v>
      </c>
      <c r="D268" s="208" t="s">
        <v>115</v>
      </c>
      <c r="E268" s="209">
        <v>0</v>
      </c>
      <c r="F268" s="210">
        <v>0</v>
      </c>
      <c r="G268" s="210">
        <v>0</v>
      </c>
      <c r="H268" s="210">
        <v>0</v>
      </c>
      <c r="I268" s="210">
        <v>3449</v>
      </c>
      <c r="J268" s="201">
        <f t="shared" si="72"/>
        <v>3449</v>
      </c>
      <c r="K268" s="216">
        <v>0</v>
      </c>
      <c r="L268" s="210">
        <v>0</v>
      </c>
      <c r="M268" s="212">
        <f>SUM(K268:L268)</f>
        <v>0</v>
      </c>
      <c r="N268" s="216">
        <v>0</v>
      </c>
      <c r="O268" s="210">
        <v>15147</v>
      </c>
      <c r="P268" s="212">
        <f t="shared" si="74"/>
        <v>15147</v>
      </c>
      <c r="Q268" s="213">
        <f t="shared" si="75"/>
        <v>18596</v>
      </c>
    </row>
    <row r="269" spans="1:17" x14ac:dyDescent="0.3">
      <c r="A269" s="343"/>
      <c r="B269" s="345"/>
      <c r="C269" s="347"/>
      <c r="D269" s="208"/>
      <c r="E269" s="214"/>
      <c r="F269" s="215"/>
      <c r="G269" s="215"/>
      <c r="H269" s="215"/>
      <c r="I269" s="215">
        <v>2631.5</v>
      </c>
      <c r="J269" s="206">
        <f t="shared" si="72"/>
        <v>2631.5</v>
      </c>
      <c r="K269" s="227"/>
      <c r="L269" s="215"/>
      <c r="M269" s="206">
        <f t="shared" si="73"/>
        <v>0</v>
      </c>
      <c r="N269" s="227"/>
      <c r="O269" s="215">
        <v>11315.71</v>
      </c>
      <c r="P269" s="206">
        <f t="shared" si="74"/>
        <v>11315.71</v>
      </c>
      <c r="Q269" s="207">
        <f t="shared" si="75"/>
        <v>13947.21</v>
      </c>
    </row>
    <row r="270" spans="1:17" x14ac:dyDescent="0.3">
      <c r="A270" s="343" t="s">
        <v>195</v>
      </c>
      <c r="B270" s="345"/>
      <c r="C270" s="358" t="s">
        <v>196</v>
      </c>
      <c r="D270" s="208" t="s">
        <v>115</v>
      </c>
      <c r="E270" s="209">
        <v>0</v>
      </c>
      <c r="F270" s="210">
        <v>0</v>
      </c>
      <c r="G270" s="210">
        <v>0</v>
      </c>
      <c r="H270" s="210">
        <v>0</v>
      </c>
      <c r="I270" s="210">
        <v>4210</v>
      </c>
      <c r="J270" s="201">
        <f t="shared" si="72"/>
        <v>4210</v>
      </c>
      <c r="K270" s="216">
        <v>0</v>
      </c>
      <c r="L270" s="210">
        <v>0</v>
      </c>
      <c r="M270" s="212">
        <f>SUM(K270:L270)</f>
        <v>0</v>
      </c>
      <c r="N270" s="216">
        <v>0</v>
      </c>
      <c r="O270" s="210">
        <v>16573</v>
      </c>
      <c r="P270" s="212">
        <f t="shared" si="74"/>
        <v>16573</v>
      </c>
      <c r="Q270" s="213">
        <f t="shared" si="75"/>
        <v>20783</v>
      </c>
    </row>
    <row r="271" spans="1:17" x14ac:dyDescent="0.3">
      <c r="A271" s="343"/>
      <c r="B271" s="345"/>
      <c r="C271" s="351"/>
      <c r="D271" s="208"/>
      <c r="E271" s="214"/>
      <c r="F271" s="215"/>
      <c r="G271" s="215"/>
      <c r="H271" s="215"/>
      <c r="I271" s="215">
        <v>3209.9</v>
      </c>
      <c r="J271" s="206">
        <f t="shared" si="72"/>
        <v>3209.9</v>
      </c>
      <c r="K271" s="227"/>
      <c r="L271" s="215"/>
      <c r="M271" s="206">
        <f t="shared" si="73"/>
        <v>0</v>
      </c>
      <c r="N271" s="227"/>
      <c r="O271" s="215">
        <v>12377.2</v>
      </c>
      <c r="P271" s="206">
        <f t="shared" si="74"/>
        <v>12377.2</v>
      </c>
      <c r="Q271" s="207">
        <f t="shared" si="75"/>
        <v>15587.1</v>
      </c>
    </row>
    <row r="272" spans="1:17" ht="12.75" customHeight="1" x14ac:dyDescent="0.3">
      <c r="A272" s="343" t="s">
        <v>195</v>
      </c>
      <c r="B272" s="345"/>
      <c r="C272" s="358" t="s">
        <v>197</v>
      </c>
      <c r="D272" s="208" t="s">
        <v>115</v>
      </c>
      <c r="E272" s="209">
        <v>0</v>
      </c>
      <c r="F272" s="210">
        <v>0</v>
      </c>
      <c r="G272" s="210">
        <v>0</v>
      </c>
      <c r="H272" s="210">
        <v>0</v>
      </c>
      <c r="I272" s="210">
        <v>4817</v>
      </c>
      <c r="J272" s="201">
        <f t="shared" si="72"/>
        <v>4817</v>
      </c>
      <c r="K272" s="216">
        <v>0</v>
      </c>
      <c r="L272" s="210">
        <v>0</v>
      </c>
      <c r="M272" s="212">
        <f>SUM(K272:L272)</f>
        <v>0</v>
      </c>
      <c r="N272" s="216">
        <v>0</v>
      </c>
      <c r="O272" s="210">
        <v>16500</v>
      </c>
      <c r="P272" s="212">
        <f t="shared" si="74"/>
        <v>16500</v>
      </c>
      <c r="Q272" s="213">
        <f t="shared" si="75"/>
        <v>21317</v>
      </c>
    </row>
    <row r="273" spans="1:17" x14ac:dyDescent="0.3">
      <c r="A273" s="343"/>
      <c r="B273" s="345"/>
      <c r="C273" s="351"/>
      <c r="D273" s="208"/>
      <c r="E273" s="214"/>
      <c r="F273" s="215"/>
      <c r="G273" s="215"/>
      <c r="H273" s="215"/>
      <c r="I273" s="215">
        <v>3670.94</v>
      </c>
      <c r="J273" s="206">
        <f t="shared" si="72"/>
        <v>3670.94</v>
      </c>
      <c r="K273" s="227"/>
      <c r="L273" s="215"/>
      <c r="M273" s="206">
        <f t="shared" si="73"/>
        <v>0</v>
      </c>
      <c r="N273" s="227"/>
      <c r="O273" s="215">
        <v>12316.84</v>
      </c>
      <c r="P273" s="206">
        <f t="shared" si="74"/>
        <v>12316.84</v>
      </c>
      <c r="Q273" s="207">
        <f t="shared" si="75"/>
        <v>15987.78</v>
      </c>
    </row>
    <row r="274" spans="1:17" ht="13.8" hidden="1" customHeight="1" x14ac:dyDescent="0.3">
      <c r="A274" s="343" t="s">
        <v>195</v>
      </c>
      <c r="B274" s="345"/>
      <c r="C274" s="347" t="s">
        <v>199</v>
      </c>
      <c r="D274" s="208" t="s">
        <v>26</v>
      </c>
      <c r="E274" s="209">
        <v>0</v>
      </c>
      <c r="F274" s="210">
        <v>0</v>
      </c>
      <c r="G274" s="210">
        <v>0</v>
      </c>
      <c r="H274" s="210">
        <v>0</v>
      </c>
      <c r="I274" s="210">
        <v>0</v>
      </c>
      <c r="J274" s="201">
        <f t="shared" si="72"/>
        <v>0</v>
      </c>
      <c r="K274" s="216">
        <v>0</v>
      </c>
      <c r="L274" s="210">
        <v>0</v>
      </c>
      <c r="M274" s="212">
        <f>SUM(K274:L274)</f>
        <v>0</v>
      </c>
      <c r="N274" s="216">
        <v>0</v>
      </c>
      <c r="O274" s="210">
        <v>0</v>
      </c>
      <c r="P274" s="212">
        <f t="shared" si="74"/>
        <v>0</v>
      </c>
      <c r="Q274" s="213">
        <f t="shared" si="75"/>
        <v>0</v>
      </c>
    </row>
    <row r="275" spans="1:17" ht="14.4" hidden="1" customHeight="1" thickBot="1" x14ac:dyDescent="0.35">
      <c r="A275" s="344"/>
      <c r="B275" s="346"/>
      <c r="C275" s="348"/>
      <c r="D275" s="222"/>
      <c r="E275" s="223"/>
      <c r="F275" s="217"/>
      <c r="G275" s="217"/>
      <c r="H275" s="217"/>
      <c r="I275" s="217"/>
      <c r="J275" s="196">
        <f t="shared" si="72"/>
        <v>0</v>
      </c>
      <c r="K275" s="228"/>
      <c r="L275" s="217"/>
      <c r="M275" s="196">
        <v>0</v>
      </c>
      <c r="N275" s="228"/>
      <c r="O275" s="217"/>
      <c r="P275" s="196">
        <f t="shared" si="74"/>
        <v>0</v>
      </c>
      <c r="Q275" s="197">
        <f t="shared" si="75"/>
        <v>0</v>
      </c>
    </row>
    <row r="276" spans="1:17" ht="14.4" thickBot="1" x14ac:dyDescent="0.35">
      <c r="D276" s="220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</row>
    <row r="277" spans="1:17" ht="13.8" customHeight="1" x14ac:dyDescent="0.3">
      <c r="A277" s="352" t="s">
        <v>200</v>
      </c>
      <c r="B277" s="353"/>
      <c r="C277" s="361" t="s">
        <v>201</v>
      </c>
      <c r="D277" s="341"/>
      <c r="E277" s="188">
        <f>E279+E281+E283+E285+E303+E305+E307+E329+E331+E333</f>
        <v>355830</v>
      </c>
      <c r="F277" s="189">
        <f>F279+F281+F283+F285+F303+F305+F307+F329+F331+F333</f>
        <v>128281</v>
      </c>
      <c r="G277" s="189">
        <f>G279+G281+G283+G285+G303+G305+G307+G331+G333</f>
        <v>105543</v>
      </c>
      <c r="H277" s="189">
        <f>H279+H281+H283+H285+H303+H305+H307+H331+H333+H335</f>
        <v>14495</v>
      </c>
      <c r="I277" s="189">
        <f>I279+I281+I283+I285+I303+I305+I307+I329+I331+I333</f>
        <v>0</v>
      </c>
      <c r="J277" s="191">
        <f>SUM(E277:I277)</f>
        <v>604149</v>
      </c>
      <c r="K277" s="224">
        <f>K279+K281+K283+K285+K303+K305+K307+K329+K331+K333</f>
        <v>0</v>
      </c>
      <c r="L277" s="189">
        <f>L279+L281+L283+L285+L303+L305+L307+L329+L331+L333</f>
        <v>0</v>
      </c>
      <c r="M277" s="191">
        <f>SUM(K277:L277)</f>
        <v>0</v>
      </c>
      <c r="N277" s="224">
        <f>N279+N281+N283+N285+N303+N305+N307+N329+N331+N333</f>
        <v>0</v>
      </c>
      <c r="O277" s="189">
        <f>O279+O281+O283+O285+O303+O305+O307+O329+O331+O333</f>
        <v>0</v>
      </c>
      <c r="P277" s="190">
        <f>SUM(N277:O277)</f>
        <v>0</v>
      </c>
      <c r="Q277" s="240">
        <f>P277+M277+J277</f>
        <v>604149</v>
      </c>
    </row>
    <row r="278" spans="1:17" ht="14.4" customHeight="1" thickBot="1" x14ac:dyDescent="0.35">
      <c r="A278" s="354"/>
      <c r="B278" s="355"/>
      <c r="C278" s="362"/>
      <c r="D278" s="342"/>
      <c r="E278" s="193">
        <f>E280+E282+E284+E286+E304+E306+E308+E330+E332+E334</f>
        <v>252019.63</v>
      </c>
      <c r="F278" s="194">
        <f>F280+F282+F284+F286+F304+F306+F308+F330+F332+F334</f>
        <v>90531.62</v>
      </c>
      <c r="G278" s="194">
        <f>G280+G282+G284+G286+G304+G306+G308+G332+G334</f>
        <v>72282.06</v>
      </c>
      <c r="H278" s="194">
        <f>H280+H282+H284+H286+H304+H306+H308+H336+H332+H334</f>
        <v>8792.880000000001</v>
      </c>
      <c r="I278" s="194">
        <f>I280+I282+I284+I286+I304+I306+I308+I330+I332+I334</f>
        <v>0</v>
      </c>
      <c r="J278" s="196">
        <f>SUM(E278:I278)</f>
        <v>423626.19</v>
      </c>
      <c r="K278" s="225">
        <f>K280+K282+K284+K286+K304+K306+K308+K330+K332+K334</f>
        <v>0</v>
      </c>
      <c r="L278" s="194">
        <f>L280+L282+L284+L286+L304+L306+L308+L330+L332+L334</f>
        <v>0</v>
      </c>
      <c r="M278" s="196">
        <f>SUM(K278:L278)</f>
        <v>0</v>
      </c>
      <c r="N278" s="225">
        <f>N280+N282+N284+N286+N304+N306+N308+N330+N332+N334</f>
        <v>0</v>
      </c>
      <c r="O278" s="194">
        <f>O280+O282+O284+O286+O304+O306+O308+O330+O332+O334+O336</f>
        <v>0</v>
      </c>
      <c r="P278" s="195">
        <f>SUM(N278:O278)</f>
        <v>0</v>
      </c>
      <c r="Q278" s="241">
        <f>P278+M278+J278</f>
        <v>423626.19</v>
      </c>
    </row>
    <row r="279" spans="1:17" ht="13.8" customHeight="1" x14ac:dyDescent="0.3">
      <c r="A279" s="349" t="s">
        <v>202</v>
      </c>
      <c r="B279" s="350"/>
      <c r="C279" s="351" t="s">
        <v>203</v>
      </c>
      <c r="D279" s="221" t="s">
        <v>42</v>
      </c>
      <c r="E279" s="198">
        <v>355830</v>
      </c>
      <c r="F279" s="199">
        <v>128281</v>
      </c>
      <c r="G279" s="199">
        <v>0</v>
      </c>
      <c r="H279" s="199">
        <v>0</v>
      </c>
      <c r="I279" s="199">
        <v>0</v>
      </c>
      <c r="J279" s="201">
        <f t="shared" ref="J279:J305" si="76">SUM(E279:I279)</f>
        <v>484111</v>
      </c>
      <c r="K279" s="226"/>
      <c r="L279" s="199">
        <v>0</v>
      </c>
      <c r="M279" s="201">
        <f t="shared" ref="M279:M291" si="77">SUM(K279:L279)</f>
        <v>0</v>
      </c>
      <c r="N279" s="226">
        <v>0</v>
      </c>
      <c r="O279" s="199">
        <v>0</v>
      </c>
      <c r="P279" s="200">
        <f t="shared" ref="P279:P334" si="78">SUM(N279:O279)</f>
        <v>0</v>
      </c>
      <c r="Q279" s="242">
        <f t="shared" ref="Q279:Q334" si="79">P279+M279+J279</f>
        <v>484111</v>
      </c>
    </row>
    <row r="280" spans="1:17" x14ac:dyDescent="0.3">
      <c r="A280" s="343"/>
      <c r="B280" s="345"/>
      <c r="C280" s="347"/>
      <c r="D280" s="208"/>
      <c r="E280" s="214">
        <v>252019.63</v>
      </c>
      <c r="F280" s="215">
        <v>90531.62</v>
      </c>
      <c r="G280" s="215"/>
      <c r="H280" s="215"/>
      <c r="I280" s="215"/>
      <c r="J280" s="206">
        <f t="shared" si="76"/>
        <v>342551.25</v>
      </c>
      <c r="K280" s="227"/>
      <c r="L280" s="215"/>
      <c r="M280" s="206">
        <f t="shared" si="77"/>
        <v>0</v>
      </c>
      <c r="N280" s="227"/>
      <c r="O280" s="215"/>
      <c r="P280" s="205">
        <f t="shared" si="78"/>
        <v>0</v>
      </c>
      <c r="Q280" s="243">
        <f t="shared" si="79"/>
        <v>342551.25</v>
      </c>
    </row>
    <row r="281" spans="1:17" ht="13.8" customHeight="1" x14ac:dyDescent="0.3">
      <c r="A281" s="343" t="s">
        <v>202</v>
      </c>
      <c r="B281" s="345"/>
      <c r="C281" s="347" t="s">
        <v>204</v>
      </c>
      <c r="D281" s="208"/>
      <c r="E281" s="209">
        <v>0</v>
      </c>
      <c r="F281" s="210">
        <v>0</v>
      </c>
      <c r="G281" s="210">
        <v>2000</v>
      </c>
      <c r="H281" s="210">
        <v>0</v>
      </c>
      <c r="I281" s="210">
        <v>0</v>
      </c>
      <c r="J281" s="212">
        <f t="shared" si="76"/>
        <v>2000</v>
      </c>
      <c r="K281" s="216">
        <v>0</v>
      </c>
      <c r="L281" s="210">
        <v>0</v>
      </c>
      <c r="M281" s="212">
        <f t="shared" si="77"/>
        <v>0</v>
      </c>
      <c r="N281" s="216">
        <v>0</v>
      </c>
      <c r="O281" s="210">
        <v>0</v>
      </c>
      <c r="P281" s="211">
        <f t="shared" si="78"/>
        <v>0</v>
      </c>
      <c r="Q281" s="244">
        <f t="shared" si="79"/>
        <v>2000</v>
      </c>
    </row>
    <row r="282" spans="1:17" x14ac:dyDescent="0.3">
      <c r="A282" s="343"/>
      <c r="B282" s="345"/>
      <c r="C282" s="347"/>
      <c r="D282" s="208"/>
      <c r="E282" s="214"/>
      <c r="F282" s="215"/>
      <c r="G282" s="215">
        <v>1447.65</v>
      </c>
      <c r="H282" s="215"/>
      <c r="I282" s="215"/>
      <c r="J282" s="206">
        <f t="shared" si="76"/>
        <v>1447.65</v>
      </c>
      <c r="K282" s="227"/>
      <c r="L282" s="215"/>
      <c r="M282" s="206">
        <f t="shared" si="77"/>
        <v>0</v>
      </c>
      <c r="N282" s="227"/>
      <c r="O282" s="215"/>
      <c r="P282" s="205">
        <f t="shared" si="78"/>
        <v>0</v>
      </c>
      <c r="Q282" s="243">
        <f t="shared" si="79"/>
        <v>1447.65</v>
      </c>
    </row>
    <row r="283" spans="1:17" ht="13.8" customHeight="1" x14ac:dyDescent="0.3">
      <c r="A283" s="343" t="s">
        <v>202</v>
      </c>
      <c r="B283" s="345"/>
      <c r="C283" s="347" t="s">
        <v>205</v>
      </c>
      <c r="D283" s="208"/>
      <c r="E283" s="209">
        <v>0</v>
      </c>
      <c r="F283" s="210">
        <v>0</v>
      </c>
      <c r="G283" s="210">
        <v>15800</v>
      </c>
      <c r="H283" s="210">
        <v>0</v>
      </c>
      <c r="I283" s="210">
        <v>0</v>
      </c>
      <c r="J283" s="212">
        <f t="shared" si="76"/>
        <v>15800</v>
      </c>
      <c r="K283" s="216">
        <v>0</v>
      </c>
      <c r="L283" s="210">
        <v>0</v>
      </c>
      <c r="M283" s="212">
        <f t="shared" si="77"/>
        <v>0</v>
      </c>
      <c r="N283" s="216">
        <v>0</v>
      </c>
      <c r="O283" s="210">
        <v>0</v>
      </c>
      <c r="P283" s="211">
        <f t="shared" si="78"/>
        <v>0</v>
      </c>
      <c r="Q283" s="244">
        <f t="shared" si="79"/>
        <v>15800</v>
      </c>
    </row>
    <row r="284" spans="1:17" x14ac:dyDescent="0.3">
      <c r="A284" s="343"/>
      <c r="B284" s="345"/>
      <c r="C284" s="347"/>
      <c r="D284" s="208"/>
      <c r="E284" s="214"/>
      <c r="F284" s="215"/>
      <c r="G284" s="215">
        <v>12171.06</v>
      </c>
      <c r="H284" s="215"/>
      <c r="I284" s="215"/>
      <c r="J284" s="206">
        <f t="shared" si="76"/>
        <v>12171.06</v>
      </c>
      <c r="K284" s="227"/>
      <c r="L284" s="215"/>
      <c r="M284" s="206">
        <f t="shared" si="77"/>
        <v>0</v>
      </c>
      <c r="N284" s="227"/>
      <c r="O284" s="215"/>
      <c r="P284" s="205">
        <f t="shared" si="78"/>
        <v>0</v>
      </c>
      <c r="Q284" s="243">
        <f t="shared" si="79"/>
        <v>12171.06</v>
      </c>
    </row>
    <row r="285" spans="1:17" x14ac:dyDescent="0.3">
      <c r="A285" s="343" t="s">
        <v>202</v>
      </c>
      <c r="B285" s="345"/>
      <c r="C285" s="347" t="s">
        <v>206</v>
      </c>
      <c r="D285" s="208"/>
      <c r="E285" s="209">
        <f t="shared" ref="E285:I286" si="80">E287+E289+E291+E293+E295+E297+E299+E301</f>
        <v>0</v>
      </c>
      <c r="F285" s="210">
        <f t="shared" si="80"/>
        <v>0</v>
      </c>
      <c r="G285" s="210">
        <f t="shared" si="80"/>
        <v>17250</v>
      </c>
      <c r="H285" s="210">
        <f t="shared" si="80"/>
        <v>0</v>
      </c>
      <c r="I285" s="210">
        <f t="shared" si="80"/>
        <v>0</v>
      </c>
      <c r="J285" s="212">
        <f t="shared" si="76"/>
        <v>17250</v>
      </c>
      <c r="K285" s="216">
        <f>K287+K289+K291+K293+K295+K297+K299+K301</f>
        <v>0</v>
      </c>
      <c r="L285" s="210">
        <f>L287+L289+L291+L293+L295+L297+L299+L301</f>
        <v>0</v>
      </c>
      <c r="M285" s="212">
        <f t="shared" si="77"/>
        <v>0</v>
      </c>
      <c r="N285" s="216">
        <f>N287+N289+N291+N293+N295+N297+N299+N301</f>
        <v>0</v>
      </c>
      <c r="O285" s="210">
        <f>O287+O289+O291+O293+O295+O297+O299+O301</f>
        <v>0</v>
      </c>
      <c r="P285" s="211">
        <f t="shared" si="78"/>
        <v>0</v>
      </c>
      <c r="Q285" s="244">
        <f t="shared" si="79"/>
        <v>17250</v>
      </c>
    </row>
    <row r="286" spans="1:17" x14ac:dyDescent="0.3">
      <c r="A286" s="343"/>
      <c r="B286" s="345"/>
      <c r="C286" s="347"/>
      <c r="D286" s="208"/>
      <c r="E286" s="203">
        <f t="shared" si="80"/>
        <v>0</v>
      </c>
      <c r="F286" s="204">
        <f t="shared" si="80"/>
        <v>0</v>
      </c>
      <c r="G286" s="204">
        <f t="shared" si="80"/>
        <v>9037.4700000000012</v>
      </c>
      <c r="H286" s="204">
        <f t="shared" si="80"/>
        <v>0</v>
      </c>
      <c r="I286" s="204">
        <f t="shared" si="80"/>
        <v>0</v>
      </c>
      <c r="J286" s="206">
        <f t="shared" si="76"/>
        <v>9037.4700000000012</v>
      </c>
      <c r="K286" s="230">
        <f>K288+K290+K292+K294+K296+K298+K300+K302</f>
        <v>0</v>
      </c>
      <c r="L286" s="204">
        <f>L288+L290+L292+L294+L296+L298+L300+L302</f>
        <v>0</v>
      </c>
      <c r="M286" s="206">
        <f t="shared" si="77"/>
        <v>0</v>
      </c>
      <c r="N286" s="230">
        <f>N288+N290+N292+N294+N296+N298+N300+N302</f>
        <v>0</v>
      </c>
      <c r="O286" s="204">
        <f>O288+O290+O292+O294+O296+O298+O300+O302</f>
        <v>0</v>
      </c>
      <c r="P286" s="205">
        <f t="shared" si="78"/>
        <v>0</v>
      </c>
      <c r="Q286" s="243">
        <f t="shared" si="79"/>
        <v>9037.4700000000012</v>
      </c>
    </row>
    <row r="287" spans="1:17" x14ac:dyDescent="0.3">
      <c r="A287" s="343"/>
      <c r="B287" s="345" t="s">
        <v>207</v>
      </c>
      <c r="C287" s="347" t="s">
        <v>208</v>
      </c>
      <c r="D287" s="208"/>
      <c r="E287" s="209">
        <v>0</v>
      </c>
      <c r="F287" s="210">
        <v>0</v>
      </c>
      <c r="G287" s="210">
        <v>3500</v>
      </c>
      <c r="H287" s="210">
        <v>0</v>
      </c>
      <c r="I287" s="210">
        <v>0</v>
      </c>
      <c r="J287" s="212">
        <f t="shared" si="76"/>
        <v>3500</v>
      </c>
      <c r="K287" s="216">
        <v>0</v>
      </c>
      <c r="L287" s="210">
        <v>0</v>
      </c>
      <c r="M287" s="212">
        <f t="shared" si="77"/>
        <v>0</v>
      </c>
      <c r="N287" s="216">
        <v>0</v>
      </c>
      <c r="O287" s="210">
        <v>0</v>
      </c>
      <c r="P287" s="211">
        <f t="shared" si="78"/>
        <v>0</v>
      </c>
      <c r="Q287" s="244">
        <f t="shared" si="79"/>
        <v>3500</v>
      </c>
    </row>
    <row r="288" spans="1:17" x14ac:dyDescent="0.3">
      <c r="A288" s="343"/>
      <c r="B288" s="345"/>
      <c r="C288" s="347"/>
      <c r="D288" s="208"/>
      <c r="E288" s="214"/>
      <c r="F288" s="215"/>
      <c r="G288" s="215">
        <v>2698</v>
      </c>
      <c r="H288" s="215"/>
      <c r="I288" s="215"/>
      <c r="J288" s="206">
        <f t="shared" si="76"/>
        <v>2698</v>
      </c>
      <c r="K288" s="227"/>
      <c r="L288" s="215"/>
      <c r="M288" s="206">
        <f t="shared" si="77"/>
        <v>0</v>
      </c>
      <c r="N288" s="227"/>
      <c r="O288" s="215"/>
      <c r="P288" s="205">
        <f t="shared" si="78"/>
        <v>0</v>
      </c>
      <c r="Q288" s="243">
        <f t="shared" si="79"/>
        <v>2698</v>
      </c>
    </row>
    <row r="289" spans="1:17" x14ac:dyDescent="0.3">
      <c r="A289" s="343"/>
      <c r="B289" s="345" t="s">
        <v>209</v>
      </c>
      <c r="C289" s="347" t="s">
        <v>210</v>
      </c>
      <c r="D289" s="208"/>
      <c r="E289" s="209">
        <v>0</v>
      </c>
      <c r="F289" s="210">
        <v>0</v>
      </c>
      <c r="G289" s="210">
        <v>50</v>
      </c>
      <c r="H289" s="210">
        <v>0</v>
      </c>
      <c r="I289" s="210">
        <v>0</v>
      </c>
      <c r="J289" s="212">
        <f t="shared" si="76"/>
        <v>50</v>
      </c>
      <c r="K289" s="216">
        <v>0</v>
      </c>
      <c r="L289" s="210">
        <v>0</v>
      </c>
      <c r="M289" s="212">
        <f t="shared" si="77"/>
        <v>0</v>
      </c>
      <c r="N289" s="216">
        <v>0</v>
      </c>
      <c r="O289" s="210">
        <v>0</v>
      </c>
      <c r="P289" s="211">
        <f t="shared" si="78"/>
        <v>0</v>
      </c>
      <c r="Q289" s="244">
        <f t="shared" si="79"/>
        <v>50</v>
      </c>
    </row>
    <row r="290" spans="1:17" x14ac:dyDescent="0.3">
      <c r="A290" s="343"/>
      <c r="B290" s="345"/>
      <c r="C290" s="347"/>
      <c r="D290" s="208"/>
      <c r="E290" s="214"/>
      <c r="F290" s="215"/>
      <c r="G290" s="215">
        <v>7.97</v>
      </c>
      <c r="H290" s="215"/>
      <c r="I290" s="215"/>
      <c r="J290" s="206">
        <f t="shared" si="76"/>
        <v>7.97</v>
      </c>
      <c r="K290" s="227"/>
      <c r="L290" s="215"/>
      <c r="M290" s="206">
        <f t="shared" si="77"/>
        <v>0</v>
      </c>
      <c r="N290" s="227"/>
      <c r="O290" s="215"/>
      <c r="P290" s="205">
        <f t="shared" si="78"/>
        <v>0</v>
      </c>
      <c r="Q290" s="243">
        <f t="shared" si="79"/>
        <v>7.97</v>
      </c>
    </row>
    <row r="291" spans="1:17" ht="13.8" customHeight="1" x14ac:dyDescent="0.3">
      <c r="A291" s="343"/>
      <c r="B291" s="345" t="s">
        <v>211</v>
      </c>
      <c r="C291" s="347" t="s">
        <v>212</v>
      </c>
      <c r="D291" s="208"/>
      <c r="E291" s="209">
        <v>0</v>
      </c>
      <c r="F291" s="210">
        <v>0</v>
      </c>
      <c r="G291" s="210">
        <v>3000</v>
      </c>
      <c r="H291" s="210">
        <v>0</v>
      </c>
      <c r="I291" s="210">
        <v>0</v>
      </c>
      <c r="J291" s="212">
        <f t="shared" si="76"/>
        <v>3000</v>
      </c>
      <c r="K291" s="216">
        <v>0</v>
      </c>
      <c r="L291" s="210">
        <v>0</v>
      </c>
      <c r="M291" s="212">
        <f t="shared" si="77"/>
        <v>0</v>
      </c>
      <c r="N291" s="216">
        <v>0</v>
      </c>
      <c r="O291" s="210">
        <v>0</v>
      </c>
      <c r="P291" s="211">
        <f t="shared" si="78"/>
        <v>0</v>
      </c>
      <c r="Q291" s="244">
        <f t="shared" si="79"/>
        <v>3000</v>
      </c>
    </row>
    <row r="292" spans="1:17" x14ac:dyDescent="0.3">
      <c r="A292" s="343"/>
      <c r="B292" s="345"/>
      <c r="C292" s="347"/>
      <c r="D292" s="208"/>
      <c r="E292" s="214"/>
      <c r="F292" s="215"/>
      <c r="G292" s="215">
        <v>573.6</v>
      </c>
      <c r="H292" s="215"/>
      <c r="I292" s="215"/>
      <c r="J292" s="206">
        <f t="shared" si="76"/>
        <v>573.6</v>
      </c>
      <c r="K292" s="227"/>
      <c r="L292" s="215"/>
      <c r="M292" s="206">
        <f t="shared" ref="M292:M334" si="81">SUM(K292:L292)</f>
        <v>0</v>
      </c>
      <c r="N292" s="227"/>
      <c r="O292" s="215"/>
      <c r="P292" s="205">
        <f t="shared" si="78"/>
        <v>0</v>
      </c>
      <c r="Q292" s="243">
        <f t="shared" si="79"/>
        <v>573.6</v>
      </c>
    </row>
    <row r="293" spans="1:17" x14ac:dyDescent="0.3">
      <c r="A293" s="343"/>
      <c r="B293" s="345" t="s">
        <v>213</v>
      </c>
      <c r="C293" s="347" t="s">
        <v>214</v>
      </c>
      <c r="D293" s="208"/>
      <c r="E293" s="209">
        <v>0</v>
      </c>
      <c r="F293" s="210">
        <v>0</v>
      </c>
      <c r="G293" s="210">
        <v>300</v>
      </c>
      <c r="H293" s="210">
        <v>0</v>
      </c>
      <c r="I293" s="210">
        <v>0</v>
      </c>
      <c r="J293" s="212">
        <f t="shared" si="76"/>
        <v>300</v>
      </c>
      <c r="K293" s="216">
        <v>0</v>
      </c>
      <c r="L293" s="210">
        <v>0</v>
      </c>
      <c r="M293" s="212">
        <f t="shared" si="81"/>
        <v>0</v>
      </c>
      <c r="N293" s="216">
        <v>0</v>
      </c>
      <c r="O293" s="210">
        <v>0</v>
      </c>
      <c r="P293" s="211">
        <f t="shared" si="78"/>
        <v>0</v>
      </c>
      <c r="Q293" s="244">
        <f t="shared" si="79"/>
        <v>300</v>
      </c>
    </row>
    <row r="294" spans="1:17" x14ac:dyDescent="0.3">
      <c r="A294" s="343"/>
      <c r="B294" s="345"/>
      <c r="C294" s="347"/>
      <c r="D294" s="208"/>
      <c r="E294" s="214"/>
      <c r="F294" s="215"/>
      <c r="G294" s="215">
        <v>289</v>
      </c>
      <c r="H294" s="215"/>
      <c r="I294" s="215"/>
      <c r="J294" s="206">
        <f t="shared" si="76"/>
        <v>289</v>
      </c>
      <c r="K294" s="227"/>
      <c r="L294" s="215"/>
      <c r="M294" s="206">
        <f t="shared" si="81"/>
        <v>0</v>
      </c>
      <c r="N294" s="227"/>
      <c r="O294" s="215"/>
      <c r="P294" s="205">
        <f t="shared" si="78"/>
        <v>0</v>
      </c>
      <c r="Q294" s="243">
        <f t="shared" si="79"/>
        <v>289</v>
      </c>
    </row>
    <row r="295" spans="1:17" x14ac:dyDescent="0.3">
      <c r="A295" s="343"/>
      <c r="B295" s="345" t="s">
        <v>215</v>
      </c>
      <c r="C295" s="347" t="s">
        <v>216</v>
      </c>
      <c r="D295" s="208"/>
      <c r="E295" s="209">
        <v>0</v>
      </c>
      <c r="F295" s="210">
        <v>0</v>
      </c>
      <c r="G295" s="210">
        <v>8000</v>
      </c>
      <c r="H295" s="210">
        <v>0</v>
      </c>
      <c r="I295" s="210">
        <v>0</v>
      </c>
      <c r="J295" s="212">
        <f t="shared" si="76"/>
        <v>8000</v>
      </c>
      <c r="K295" s="216">
        <v>0</v>
      </c>
      <c r="L295" s="210">
        <v>0</v>
      </c>
      <c r="M295" s="212">
        <f t="shared" si="81"/>
        <v>0</v>
      </c>
      <c r="N295" s="216">
        <v>0</v>
      </c>
      <c r="O295" s="210">
        <v>0</v>
      </c>
      <c r="P295" s="211">
        <f t="shared" si="78"/>
        <v>0</v>
      </c>
      <c r="Q295" s="244">
        <f t="shared" si="79"/>
        <v>8000</v>
      </c>
    </row>
    <row r="296" spans="1:17" x14ac:dyDescent="0.3">
      <c r="A296" s="343"/>
      <c r="B296" s="345"/>
      <c r="C296" s="347"/>
      <c r="D296" s="208"/>
      <c r="E296" s="214"/>
      <c r="F296" s="215"/>
      <c r="G296" s="215">
        <v>4290.05</v>
      </c>
      <c r="H296" s="215"/>
      <c r="I296" s="215"/>
      <c r="J296" s="206">
        <f t="shared" si="76"/>
        <v>4290.05</v>
      </c>
      <c r="K296" s="227"/>
      <c r="L296" s="215"/>
      <c r="M296" s="206">
        <f t="shared" si="81"/>
        <v>0</v>
      </c>
      <c r="N296" s="227"/>
      <c r="O296" s="215"/>
      <c r="P296" s="205">
        <f t="shared" si="78"/>
        <v>0</v>
      </c>
      <c r="Q296" s="243">
        <f t="shared" si="79"/>
        <v>4290.05</v>
      </c>
    </row>
    <row r="297" spans="1:17" ht="13.8" customHeight="1" x14ac:dyDescent="0.3">
      <c r="A297" s="343"/>
      <c r="B297" s="345" t="s">
        <v>217</v>
      </c>
      <c r="C297" s="347" t="s">
        <v>218</v>
      </c>
      <c r="D297" s="208"/>
      <c r="E297" s="209">
        <v>0</v>
      </c>
      <c r="F297" s="210">
        <v>0</v>
      </c>
      <c r="G297" s="210">
        <v>400</v>
      </c>
      <c r="H297" s="210">
        <v>0</v>
      </c>
      <c r="I297" s="210">
        <v>0</v>
      </c>
      <c r="J297" s="212">
        <f t="shared" si="76"/>
        <v>400</v>
      </c>
      <c r="K297" s="216">
        <v>0</v>
      </c>
      <c r="L297" s="210">
        <v>0</v>
      </c>
      <c r="M297" s="212">
        <f t="shared" si="81"/>
        <v>0</v>
      </c>
      <c r="N297" s="216">
        <v>0</v>
      </c>
      <c r="O297" s="210">
        <v>0</v>
      </c>
      <c r="P297" s="211">
        <f t="shared" si="78"/>
        <v>0</v>
      </c>
      <c r="Q297" s="244">
        <f t="shared" si="79"/>
        <v>400</v>
      </c>
    </row>
    <row r="298" spans="1:17" x14ac:dyDescent="0.3">
      <c r="A298" s="343"/>
      <c r="B298" s="345"/>
      <c r="C298" s="347"/>
      <c r="D298" s="208"/>
      <c r="E298" s="214"/>
      <c r="F298" s="215"/>
      <c r="G298" s="215">
        <v>257.85000000000002</v>
      </c>
      <c r="H298" s="215"/>
      <c r="I298" s="215"/>
      <c r="J298" s="206">
        <f t="shared" si="76"/>
        <v>257.85000000000002</v>
      </c>
      <c r="K298" s="227"/>
      <c r="L298" s="215"/>
      <c r="M298" s="206">
        <f t="shared" si="81"/>
        <v>0</v>
      </c>
      <c r="N298" s="227"/>
      <c r="O298" s="215"/>
      <c r="P298" s="205">
        <f t="shared" si="78"/>
        <v>0</v>
      </c>
      <c r="Q298" s="243">
        <f t="shared" si="79"/>
        <v>257.85000000000002</v>
      </c>
    </row>
    <row r="299" spans="1:17" ht="13.8" customHeight="1" x14ac:dyDescent="0.3">
      <c r="A299" s="343"/>
      <c r="B299" s="345" t="s">
        <v>219</v>
      </c>
      <c r="C299" s="347" t="s">
        <v>220</v>
      </c>
      <c r="D299" s="208"/>
      <c r="E299" s="209">
        <v>0</v>
      </c>
      <c r="F299" s="210">
        <v>0</v>
      </c>
      <c r="G299" s="210">
        <v>500</v>
      </c>
      <c r="H299" s="210">
        <v>0</v>
      </c>
      <c r="I299" s="210">
        <v>0</v>
      </c>
      <c r="J299" s="212">
        <f t="shared" si="76"/>
        <v>500</v>
      </c>
      <c r="K299" s="216">
        <v>0</v>
      </c>
      <c r="L299" s="210">
        <v>0</v>
      </c>
      <c r="M299" s="212">
        <f t="shared" si="81"/>
        <v>0</v>
      </c>
      <c r="N299" s="216">
        <v>0</v>
      </c>
      <c r="O299" s="210">
        <v>0</v>
      </c>
      <c r="P299" s="211">
        <f t="shared" si="78"/>
        <v>0</v>
      </c>
      <c r="Q299" s="244">
        <f t="shared" si="79"/>
        <v>500</v>
      </c>
    </row>
    <row r="300" spans="1:17" x14ac:dyDescent="0.3">
      <c r="A300" s="343"/>
      <c r="B300" s="345"/>
      <c r="C300" s="347"/>
      <c r="D300" s="208"/>
      <c r="E300" s="214"/>
      <c r="F300" s="215"/>
      <c r="G300" s="215">
        <v>100</v>
      </c>
      <c r="H300" s="215"/>
      <c r="I300" s="215"/>
      <c r="J300" s="206">
        <f t="shared" si="76"/>
        <v>100</v>
      </c>
      <c r="K300" s="227"/>
      <c r="L300" s="215"/>
      <c r="M300" s="206">
        <f t="shared" si="81"/>
        <v>0</v>
      </c>
      <c r="N300" s="227"/>
      <c r="O300" s="215"/>
      <c r="P300" s="205">
        <f t="shared" si="78"/>
        <v>0</v>
      </c>
      <c r="Q300" s="243">
        <f t="shared" si="79"/>
        <v>100</v>
      </c>
    </row>
    <row r="301" spans="1:17" ht="13.8" customHeight="1" x14ac:dyDescent="0.3">
      <c r="A301" s="343"/>
      <c r="B301" s="345" t="s">
        <v>221</v>
      </c>
      <c r="C301" s="347" t="s">
        <v>222</v>
      </c>
      <c r="D301" s="208"/>
      <c r="E301" s="209">
        <v>0</v>
      </c>
      <c r="F301" s="210">
        <v>0</v>
      </c>
      <c r="G301" s="210">
        <v>1500</v>
      </c>
      <c r="H301" s="210">
        <v>0</v>
      </c>
      <c r="I301" s="210">
        <v>0</v>
      </c>
      <c r="J301" s="212">
        <f t="shared" si="76"/>
        <v>1500</v>
      </c>
      <c r="K301" s="216">
        <v>0</v>
      </c>
      <c r="L301" s="210">
        <v>0</v>
      </c>
      <c r="M301" s="212">
        <f t="shared" si="81"/>
        <v>0</v>
      </c>
      <c r="N301" s="216">
        <v>0</v>
      </c>
      <c r="O301" s="210">
        <v>0</v>
      </c>
      <c r="P301" s="211">
        <f t="shared" si="78"/>
        <v>0</v>
      </c>
      <c r="Q301" s="244">
        <f t="shared" si="79"/>
        <v>1500</v>
      </c>
    </row>
    <row r="302" spans="1:17" x14ac:dyDescent="0.3">
      <c r="A302" s="343"/>
      <c r="B302" s="345"/>
      <c r="C302" s="347"/>
      <c r="D302" s="208"/>
      <c r="E302" s="214"/>
      <c r="F302" s="215"/>
      <c r="G302" s="215">
        <v>821</v>
      </c>
      <c r="H302" s="215"/>
      <c r="I302" s="215"/>
      <c r="J302" s="206">
        <f t="shared" si="76"/>
        <v>821</v>
      </c>
      <c r="K302" s="227"/>
      <c r="L302" s="215"/>
      <c r="M302" s="206">
        <f t="shared" si="81"/>
        <v>0</v>
      </c>
      <c r="N302" s="227"/>
      <c r="O302" s="215"/>
      <c r="P302" s="205">
        <f t="shared" si="78"/>
        <v>0</v>
      </c>
      <c r="Q302" s="243">
        <f t="shared" si="79"/>
        <v>821</v>
      </c>
    </row>
    <row r="303" spans="1:17" ht="13.8" customHeight="1" x14ac:dyDescent="0.3">
      <c r="A303" s="343" t="s">
        <v>202</v>
      </c>
      <c r="B303" s="363"/>
      <c r="C303" s="358" t="s">
        <v>223</v>
      </c>
      <c r="D303" s="208"/>
      <c r="E303" s="209">
        <v>0</v>
      </c>
      <c r="F303" s="210">
        <v>0</v>
      </c>
      <c r="G303" s="210">
        <v>14800</v>
      </c>
      <c r="H303" s="210">
        <v>0</v>
      </c>
      <c r="I303" s="210">
        <v>0</v>
      </c>
      <c r="J303" s="212">
        <f t="shared" si="76"/>
        <v>14800</v>
      </c>
      <c r="K303" s="216">
        <v>0</v>
      </c>
      <c r="L303" s="210">
        <v>0</v>
      </c>
      <c r="M303" s="212">
        <f t="shared" si="81"/>
        <v>0</v>
      </c>
      <c r="N303" s="216">
        <v>0</v>
      </c>
      <c r="O303" s="210">
        <v>0</v>
      </c>
      <c r="P303" s="211">
        <f t="shared" si="78"/>
        <v>0</v>
      </c>
      <c r="Q303" s="244">
        <f t="shared" si="79"/>
        <v>14800</v>
      </c>
    </row>
    <row r="304" spans="1:17" x14ac:dyDescent="0.3">
      <c r="A304" s="343"/>
      <c r="B304" s="350"/>
      <c r="C304" s="351"/>
      <c r="D304" s="208"/>
      <c r="E304" s="214"/>
      <c r="F304" s="215"/>
      <c r="G304" s="215">
        <v>7935.14</v>
      </c>
      <c r="H304" s="215"/>
      <c r="I304" s="215"/>
      <c r="J304" s="206">
        <f t="shared" si="76"/>
        <v>7935.14</v>
      </c>
      <c r="K304" s="227"/>
      <c r="L304" s="215"/>
      <c r="M304" s="206">
        <f t="shared" si="81"/>
        <v>0</v>
      </c>
      <c r="N304" s="227"/>
      <c r="O304" s="215"/>
      <c r="P304" s="205">
        <f t="shared" si="78"/>
        <v>0</v>
      </c>
      <c r="Q304" s="243">
        <f t="shared" si="79"/>
        <v>7935.14</v>
      </c>
    </row>
    <row r="305" spans="1:17" x14ac:dyDescent="0.3">
      <c r="A305" s="343" t="s">
        <v>202</v>
      </c>
      <c r="B305" s="363"/>
      <c r="C305" s="358" t="s">
        <v>224</v>
      </c>
      <c r="D305" s="208"/>
      <c r="E305" s="209">
        <v>0</v>
      </c>
      <c r="F305" s="210">
        <v>0</v>
      </c>
      <c r="G305" s="210">
        <v>1200</v>
      </c>
      <c r="H305" s="210">
        <v>0</v>
      </c>
      <c r="I305" s="210">
        <v>0</v>
      </c>
      <c r="J305" s="212">
        <f t="shared" si="76"/>
        <v>1200</v>
      </c>
      <c r="K305" s="216">
        <v>0</v>
      </c>
      <c r="L305" s="210">
        <v>0</v>
      </c>
      <c r="M305" s="212">
        <f t="shared" si="81"/>
        <v>0</v>
      </c>
      <c r="N305" s="216">
        <v>0</v>
      </c>
      <c r="O305" s="210">
        <v>0</v>
      </c>
      <c r="P305" s="211">
        <f t="shared" si="78"/>
        <v>0</v>
      </c>
      <c r="Q305" s="244">
        <f t="shared" si="79"/>
        <v>1200</v>
      </c>
    </row>
    <row r="306" spans="1:17" x14ac:dyDescent="0.3">
      <c r="A306" s="343"/>
      <c r="B306" s="350"/>
      <c r="C306" s="351"/>
      <c r="D306" s="208"/>
      <c r="E306" s="214"/>
      <c r="F306" s="215"/>
      <c r="G306" s="215">
        <v>432</v>
      </c>
      <c r="H306" s="215"/>
      <c r="I306" s="215"/>
      <c r="J306" s="206">
        <f t="shared" ref="J306:J334" si="82">SUM(E306:I306)</f>
        <v>432</v>
      </c>
      <c r="K306" s="227"/>
      <c r="L306" s="215"/>
      <c r="M306" s="206">
        <f t="shared" si="81"/>
        <v>0</v>
      </c>
      <c r="N306" s="227"/>
      <c r="O306" s="215"/>
      <c r="P306" s="205">
        <f t="shared" si="78"/>
        <v>0</v>
      </c>
      <c r="Q306" s="243">
        <f t="shared" si="79"/>
        <v>432</v>
      </c>
    </row>
    <row r="307" spans="1:17" x14ac:dyDescent="0.3">
      <c r="A307" s="343" t="s">
        <v>202</v>
      </c>
      <c r="B307" s="345"/>
      <c r="C307" s="347" t="s">
        <v>225</v>
      </c>
      <c r="D307" s="208"/>
      <c r="E307" s="209">
        <f>E309+E311+E313+E315+E317+E323+E325+E327</f>
        <v>0</v>
      </c>
      <c r="F307" s="210">
        <f>F309+F311+F313+F315+F317+F323+F325+F327</f>
        <v>0</v>
      </c>
      <c r="G307" s="210">
        <f>G309+G311+G313+G315+G317+G319+G321+G323+G325+G327+G329</f>
        <v>54493</v>
      </c>
      <c r="H307" s="210">
        <f>H309+H311+H313+H315+H317+H323+H325+H327</f>
        <v>0</v>
      </c>
      <c r="I307" s="210">
        <f>I309+I311+I313+I315+I317+I323+I325+I327</f>
        <v>0</v>
      </c>
      <c r="J307" s="212">
        <f t="shared" si="82"/>
        <v>54493</v>
      </c>
      <c r="K307" s="216">
        <f>K309+K311+K313+K315+K317+K319+K321+K323</f>
        <v>0</v>
      </c>
      <c r="L307" s="210">
        <f>L309+L311+L313+L315+L317+L319+L321+L323</f>
        <v>0</v>
      </c>
      <c r="M307" s="212">
        <f t="shared" si="81"/>
        <v>0</v>
      </c>
      <c r="N307" s="216">
        <f>N309+N311+N313+N315+N317+N319+N321+N323</f>
        <v>0</v>
      </c>
      <c r="O307" s="210">
        <f>O309+O311+O313+O315+O317+O319+O321+O323</f>
        <v>0</v>
      </c>
      <c r="P307" s="211">
        <f t="shared" si="78"/>
        <v>0</v>
      </c>
      <c r="Q307" s="244">
        <f t="shared" si="79"/>
        <v>54493</v>
      </c>
    </row>
    <row r="308" spans="1:17" x14ac:dyDescent="0.3">
      <c r="A308" s="343"/>
      <c r="B308" s="345"/>
      <c r="C308" s="347"/>
      <c r="D308" s="208"/>
      <c r="E308" s="203">
        <f>E310+E312+E314+E316+E318+E320+E322+E324+E326+E328</f>
        <v>0</v>
      </c>
      <c r="F308" s="204">
        <f>F310+F312+F314+F316+F318+F320+F322+F324+F326+F328</f>
        <v>0</v>
      </c>
      <c r="G308" s="204">
        <f>G310+G312+G314+G316+G318+G320+G322+G324+G326+G328+G330</f>
        <v>41258.74</v>
      </c>
      <c r="H308" s="204">
        <f>H310+H312+H314+H316+H318+H320+H322+H324+H326+H328</f>
        <v>0</v>
      </c>
      <c r="I308" s="204">
        <f>I310+I312+I314+I316+I318+I320+I322+I324+I326+I328</f>
        <v>0</v>
      </c>
      <c r="J308" s="206">
        <f t="shared" si="82"/>
        <v>41258.74</v>
      </c>
      <c r="K308" s="230">
        <f>K310+K312+K314+K316+K318+K320+K322+K324+K326+K328</f>
        <v>0</v>
      </c>
      <c r="L308" s="204">
        <f>L310+L312+L314+L316+L318+L320+L322+L324+L326+L328</f>
        <v>0</v>
      </c>
      <c r="M308" s="206">
        <f t="shared" si="81"/>
        <v>0</v>
      </c>
      <c r="N308" s="230">
        <f>N310+N312+N314+N316+N318+N320+N322+N324+N326+N328</f>
        <v>0</v>
      </c>
      <c r="O308" s="204">
        <f>O310+O312+O314+O316+O318+O320+O322+O324+O326+O328</f>
        <v>0</v>
      </c>
      <c r="P308" s="205">
        <f t="shared" si="78"/>
        <v>0</v>
      </c>
      <c r="Q308" s="243">
        <f t="shared" si="79"/>
        <v>41258.74</v>
      </c>
    </row>
    <row r="309" spans="1:17" ht="13.8" customHeight="1" x14ac:dyDescent="0.3">
      <c r="A309" s="343"/>
      <c r="B309" s="345" t="s">
        <v>226</v>
      </c>
      <c r="C309" s="347" t="s">
        <v>227</v>
      </c>
      <c r="D309" s="208"/>
      <c r="E309" s="209">
        <v>0</v>
      </c>
      <c r="F309" s="210">
        <v>0</v>
      </c>
      <c r="G309" s="210">
        <v>2500</v>
      </c>
      <c r="H309" s="210">
        <v>0</v>
      </c>
      <c r="I309" s="210">
        <v>0</v>
      </c>
      <c r="J309" s="212">
        <f t="shared" si="82"/>
        <v>2500</v>
      </c>
      <c r="K309" s="216">
        <v>0</v>
      </c>
      <c r="L309" s="210">
        <v>0</v>
      </c>
      <c r="M309" s="212">
        <f t="shared" si="81"/>
        <v>0</v>
      </c>
      <c r="N309" s="216">
        <v>0</v>
      </c>
      <c r="O309" s="210">
        <v>0</v>
      </c>
      <c r="P309" s="211">
        <f t="shared" si="78"/>
        <v>0</v>
      </c>
      <c r="Q309" s="244">
        <f t="shared" si="79"/>
        <v>2500</v>
      </c>
    </row>
    <row r="310" spans="1:17" x14ac:dyDescent="0.3">
      <c r="A310" s="343"/>
      <c r="B310" s="345"/>
      <c r="C310" s="347"/>
      <c r="D310" s="208"/>
      <c r="E310" s="214"/>
      <c r="F310" s="215"/>
      <c r="G310" s="215">
        <v>1805</v>
      </c>
      <c r="H310" s="215"/>
      <c r="I310" s="215"/>
      <c r="J310" s="206">
        <f t="shared" si="82"/>
        <v>1805</v>
      </c>
      <c r="K310" s="227"/>
      <c r="L310" s="215"/>
      <c r="M310" s="206">
        <f t="shared" si="81"/>
        <v>0</v>
      </c>
      <c r="N310" s="227"/>
      <c r="O310" s="215"/>
      <c r="P310" s="205">
        <f t="shared" si="78"/>
        <v>0</v>
      </c>
      <c r="Q310" s="243">
        <f t="shared" si="79"/>
        <v>1805</v>
      </c>
    </row>
    <row r="311" spans="1:17" x14ac:dyDescent="0.3">
      <c r="A311" s="343"/>
      <c r="B311" s="345" t="s">
        <v>228</v>
      </c>
      <c r="C311" s="347" t="s">
        <v>229</v>
      </c>
      <c r="D311" s="208"/>
      <c r="E311" s="209">
        <v>0</v>
      </c>
      <c r="F311" s="210">
        <v>0</v>
      </c>
      <c r="G311" s="210">
        <v>6500</v>
      </c>
      <c r="H311" s="210">
        <v>0</v>
      </c>
      <c r="I311" s="210">
        <v>0</v>
      </c>
      <c r="J311" s="212">
        <f t="shared" si="82"/>
        <v>6500</v>
      </c>
      <c r="K311" s="216">
        <v>0</v>
      </c>
      <c r="L311" s="210">
        <v>0</v>
      </c>
      <c r="M311" s="212">
        <f t="shared" si="81"/>
        <v>0</v>
      </c>
      <c r="N311" s="216">
        <v>0</v>
      </c>
      <c r="O311" s="210">
        <v>0</v>
      </c>
      <c r="P311" s="211">
        <f t="shared" si="78"/>
        <v>0</v>
      </c>
      <c r="Q311" s="244">
        <f t="shared" si="79"/>
        <v>6500</v>
      </c>
    </row>
    <row r="312" spans="1:17" x14ac:dyDescent="0.3">
      <c r="A312" s="343"/>
      <c r="B312" s="345"/>
      <c r="C312" s="347"/>
      <c r="D312" s="208"/>
      <c r="E312" s="214"/>
      <c r="F312" s="215"/>
      <c r="G312" s="215">
        <v>2288.56</v>
      </c>
      <c r="H312" s="215"/>
      <c r="I312" s="215"/>
      <c r="J312" s="206">
        <f t="shared" si="82"/>
        <v>2288.56</v>
      </c>
      <c r="K312" s="227"/>
      <c r="L312" s="215"/>
      <c r="M312" s="206">
        <f t="shared" si="81"/>
        <v>0</v>
      </c>
      <c r="N312" s="227"/>
      <c r="O312" s="215"/>
      <c r="P312" s="205">
        <f t="shared" si="78"/>
        <v>0</v>
      </c>
      <c r="Q312" s="243">
        <f t="shared" si="79"/>
        <v>2288.56</v>
      </c>
    </row>
    <row r="313" spans="1:17" x14ac:dyDescent="0.3">
      <c r="A313" s="343"/>
      <c r="B313" s="345" t="s">
        <v>230</v>
      </c>
      <c r="C313" s="347" t="s">
        <v>231</v>
      </c>
      <c r="D313" s="208"/>
      <c r="E313" s="209">
        <v>0</v>
      </c>
      <c r="F313" s="210">
        <v>0</v>
      </c>
      <c r="G313" s="210">
        <v>1038</v>
      </c>
      <c r="H313" s="210">
        <v>0</v>
      </c>
      <c r="I313" s="210">
        <v>0</v>
      </c>
      <c r="J313" s="212">
        <f t="shared" si="82"/>
        <v>1038</v>
      </c>
      <c r="K313" s="216">
        <v>0</v>
      </c>
      <c r="L313" s="210">
        <v>0</v>
      </c>
      <c r="M313" s="212">
        <f t="shared" si="81"/>
        <v>0</v>
      </c>
      <c r="N313" s="216">
        <v>0</v>
      </c>
      <c r="O313" s="210">
        <v>0</v>
      </c>
      <c r="P313" s="211">
        <f t="shared" si="78"/>
        <v>0</v>
      </c>
      <c r="Q313" s="244">
        <f t="shared" si="79"/>
        <v>1038</v>
      </c>
    </row>
    <row r="314" spans="1:17" x14ac:dyDescent="0.3">
      <c r="A314" s="343"/>
      <c r="B314" s="345"/>
      <c r="C314" s="347"/>
      <c r="D314" s="208"/>
      <c r="E314" s="214"/>
      <c r="F314" s="215"/>
      <c r="G314" s="215">
        <v>1038</v>
      </c>
      <c r="H314" s="215"/>
      <c r="I314" s="215"/>
      <c r="J314" s="206">
        <f t="shared" si="82"/>
        <v>1038</v>
      </c>
      <c r="K314" s="227"/>
      <c r="L314" s="215"/>
      <c r="M314" s="206">
        <f t="shared" si="81"/>
        <v>0</v>
      </c>
      <c r="N314" s="227"/>
      <c r="O314" s="215"/>
      <c r="P314" s="205">
        <f t="shared" si="78"/>
        <v>0</v>
      </c>
      <c r="Q314" s="243">
        <f t="shared" si="79"/>
        <v>1038</v>
      </c>
    </row>
    <row r="315" spans="1:17" x14ac:dyDescent="0.3">
      <c r="A315" s="343"/>
      <c r="B315" s="345" t="s">
        <v>232</v>
      </c>
      <c r="C315" s="347" t="s">
        <v>233</v>
      </c>
      <c r="D315" s="208"/>
      <c r="E315" s="209">
        <v>0</v>
      </c>
      <c r="F315" s="210">
        <v>0</v>
      </c>
      <c r="G315" s="210">
        <v>110</v>
      </c>
      <c r="H315" s="210">
        <v>0</v>
      </c>
      <c r="I315" s="210">
        <v>0</v>
      </c>
      <c r="J315" s="212">
        <f t="shared" si="82"/>
        <v>110</v>
      </c>
      <c r="K315" s="216">
        <v>0</v>
      </c>
      <c r="L315" s="210">
        <v>0</v>
      </c>
      <c r="M315" s="212">
        <f t="shared" si="81"/>
        <v>0</v>
      </c>
      <c r="N315" s="216">
        <v>0</v>
      </c>
      <c r="O315" s="210">
        <v>0</v>
      </c>
      <c r="P315" s="211">
        <f t="shared" si="78"/>
        <v>0</v>
      </c>
      <c r="Q315" s="244">
        <f t="shared" si="79"/>
        <v>110</v>
      </c>
    </row>
    <row r="316" spans="1:17" x14ac:dyDescent="0.3">
      <c r="A316" s="343"/>
      <c r="B316" s="345"/>
      <c r="C316" s="347"/>
      <c r="D316" s="208"/>
      <c r="E316" s="214"/>
      <c r="F316" s="215"/>
      <c r="G316" s="215">
        <v>0</v>
      </c>
      <c r="H316" s="215"/>
      <c r="I316" s="215"/>
      <c r="J316" s="206">
        <f t="shared" si="82"/>
        <v>0</v>
      </c>
      <c r="K316" s="227"/>
      <c r="L316" s="215"/>
      <c r="M316" s="206">
        <f t="shared" si="81"/>
        <v>0</v>
      </c>
      <c r="N316" s="227"/>
      <c r="O316" s="215"/>
      <c r="P316" s="205">
        <f t="shared" si="78"/>
        <v>0</v>
      </c>
      <c r="Q316" s="243">
        <f t="shared" si="79"/>
        <v>0</v>
      </c>
    </row>
    <row r="317" spans="1:17" x14ac:dyDescent="0.3">
      <c r="A317" s="343"/>
      <c r="B317" s="345" t="s">
        <v>234</v>
      </c>
      <c r="C317" s="347" t="s">
        <v>235</v>
      </c>
      <c r="D317" s="208"/>
      <c r="E317" s="209">
        <v>0</v>
      </c>
      <c r="F317" s="210">
        <v>0</v>
      </c>
      <c r="G317" s="210">
        <v>2300</v>
      </c>
      <c r="H317" s="210">
        <v>0</v>
      </c>
      <c r="I317" s="210">
        <v>0</v>
      </c>
      <c r="J317" s="212">
        <f t="shared" si="82"/>
        <v>2300</v>
      </c>
      <c r="K317" s="216">
        <v>0</v>
      </c>
      <c r="L317" s="210">
        <v>0</v>
      </c>
      <c r="M317" s="212">
        <f t="shared" si="81"/>
        <v>0</v>
      </c>
      <c r="N317" s="216">
        <v>0</v>
      </c>
      <c r="O317" s="210">
        <v>0</v>
      </c>
      <c r="P317" s="211">
        <f t="shared" si="78"/>
        <v>0</v>
      </c>
      <c r="Q317" s="244">
        <f t="shared" si="79"/>
        <v>2300</v>
      </c>
    </row>
    <row r="318" spans="1:17" x14ac:dyDescent="0.3">
      <c r="A318" s="343"/>
      <c r="B318" s="345"/>
      <c r="C318" s="347"/>
      <c r="D318" s="208"/>
      <c r="E318" s="214"/>
      <c r="F318" s="215"/>
      <c r="G318" s="215">
        <v>2412.2399999999998</v>
      </c>
      <c r="H318" s="215"/>
      <c r="I318" s="215"/>
      <c r="J318" s="206">
        <f t="shared" si="82"/>
        <v>2412.2399999999998</v>
      </c>
      <c r="K318" s="227"/>
      <c r="L318" s="215"/>
      <c r="M318" s="206">
        <f t="shared" si="81"/>
        <v>0</v>
      </c>
      <c r="N318" s="227"/>
      <c r="O318" s="215"/>
      <c r="P318" s="205">
        <f t="shared" si="78"/>
        <v>0</v>
      </c>
      <c r="Q318" s="243">
        <f t="shared" si="79"/>
        <v>2412.2399999999998</v>
      </c>
    </row>
    <row r="319" spans="1:17" x14ac:dyDescent="0.3">
      <c r="A319" s="343"/>
      <c r="B319" s="345" t="s">
        <v>236</v>
      </c>
      <c r="C319" s="347" t="s">
        <v>237</v>
      </c>
      <c r="D319" s="208"/>
      <c r="E319" s="209">
        <v>0</v>
      </c>
      <c r="F319" s="210">
        <v>0</v>
      </c>
      <c r="G319" s="210">
        <v>15700</v>
      </c>
      <c r="H319" s="210">
        <v>0</v>
      </c>
      <c r="I319" s="210">
        <v>0</v>
      </c>
      <c r="J319" s="212">
        <f t="shared" si="82"/>
        <v>15700</v>
      </c>
      <c r="K319" s="216">
        <v>0</v>
      </c>
      <c r="L319" s="210">
        <v>0</v>
      </c>
      <c r="M319" s="212">
        <f t="shared" si="81"/>
        <v>0</v>
      </c>
      <c r="N319" s="216">
        <v>0</v>
      </c>
      <c r="O319" s="210">
        <v>0</v>
      </c>
      <c r="P319" s="211">
        <f t="shared" si="78"/>
        <v>0</v>
      </c>
      <c r="Q319" s="244">
        <f t="shared" si="79"/>
        <v>15700</v>
      </c>
    </row>
    <row r="320" spans="1:17" x14ac:dyDescent="0.3">
      <c r="A320" s="343"/>
      <c r="B320" s="345"/>
      <c r="C320" s="347"/>
      <c r="D320" s="208"/>
      <c r="E320" s="214"/>
      <c r="F320" s="215"/>
      <c r="G320" s="215">
        <v>13882.39</v>
      </c>
      <c r="H320" s="215"/>
      <c r="I320" s="215"/>
      <c r="J320" s="206">
        <f t="shared" si="82"/>
        <v>13882.39</v>
      </c>
      <c r="K320" s="227"/>
      <c r="L320" s="215"/>
      <c r="M320" s="206">
        <f t="shared" si="81"/>
        <v>0</v>
      </c>
      <c r="N320" s="227"/>
      <c r="O320" s="215"/>
      <c r="P320" s="205">
        <f t="shared" si="78"/>
        <v>0</v>
      </c>
      <c r="Q320" s="243">
        <f t="shared" si="79"/>
        <v>13882.39</v>
      </c>
    </row>
    <row r="321" spans="1:17" x14ac:dyDescent="0.3">
      <c r="A321" s="343"/>
      <c r="B321" s="345" t="s">
        <v>238</v>
      </c>
      <c r="C321" s="347" t="s">
        <v>239</v>
      </c>
      <c r="D321" s="208"/>
      <c r="E321" s="209">
        <v>0</v>
      </c>
      <c r="F321" s="210">
        <v>0</v>
      </c>
      <c r="G321" s="210">
        <v>8200</v>
      </c>
      <c r="H321" s="210">
        <v>0</v>
      </c>
      <c r="I321" s="210">
        <v>0</v>
      </c>
      <c r="J321" s="212">
        <f t="shared" si="82"/>
        <v>8200</v>
      </c>
      <c r="K321" s="216">
        <v>0</v>
      </c>
      <c r="L321" s="210">
        <v>0</v>
      </c>
      <c r="M321" s="212">
        <f t="shared" si="81"/>
        <v>0</v>
      </c>
      <c r="N321" s="216">
        <v>0</v>
      </c>
      <c r="O321" s="210">
        <v>0</v>
      </c>
      <c r="P321" s="211">
        <f t="shared" si="78"/>
        <v>0</v>
      </c>
      <c r="Q321" s="244">
        <f t="shared" si="79"/>
        <v>8200</v>
      </c>
    </row>
    <row r="322" spans="1:17" x14ac:dyDescent="0.3">
      <c r="A322" s="343"/>
      <c r="B322" s="345"/>
      <c r="C322" s="347"/>
      <c r="D322" s="208"/>
      <c r="E322" s="214"/>
      <c r="F322" s="215"/>
      <c r="G322" s="215">
        <v>5736.32</v>
      </c>
      <c r="H322" s="215"/>
      <c r="I322" s="215"/>
      <c r="J322" s="206">
        <f t="shared" si="82"/>
        <v>5736.32</v>
      </c>
      <c r="K322" s="227"/>
      <c r="L322" s="215"/>
      <c r="M322" s="206">
        <f t="shared" si="81"/>
        <v>0</v>
      </c>
      <c r="N322" s="227"/>
      <c r="O322" s="215"/>
      <c r="P322" s="205">
        <f t="shared" si="78"/>
        <v>0</v>
      </c>
      <c r="Q322" s="243">
        <f t="shared" si="79"/>
        <v>5736.32</v>
      </c>
    </row>
    <row r="323" spans="1:17" x14ac:dyDescent="0.3">
      <c r="A323" s="343"/>
      <c r="B323" s="345" t="s">
        <v>240</v>
      </c>
      <c r="C323" s="347" t="s">
        <v>241</v>
      </c>
      <c r="D323" s="208"/>
      <c r="E323" s="209">
        <v>0</v>
      </c>
      <c r="F323" s="210">
        <v>0</v>
      </c>
      <c r="G323" s="210">
        <v>3228</v>
      </c>
      <c r="H323" s="210">
        <v>0</v>
      </c>
      <c r="I323" s="210">
        <v>0</v>
      </c>
      <c r="J323" s="212">
        <f t="shared" si="82"/>
        <v>3228</v>
      </c>
      <c r="K323" s="216">
        <v>0</v>
      </c>
      <c r="L323" s="210">
        <v>0</v>
      </c>
      <c r="M323" s="212">
        <f t="shared" si="81"/>
        <v>0</v>
      </c>
      <c r="N323" s="216">
        <v>0</v>
      </c>
      <c r="O323" s="210">
        <v>0</v>
      </c>
      <c r="P323" s="211">
        <f t="shared" si="78"/>
        <v>0</v>
      </c>
      <c r="Q323" s="244">
        <f t="shared" si="79"/>
        <v>3228</v>
      </c>
    </row>
    <row r="324" spans="1:17" x14ac:dyDescent="0.3">
      <c r="A324" s="343"/>
      <c r="B324" s="345"/>
      <c r="C324" s="347"/>
      <c r="D324" s="208"/>
      <c r="E324" s="214"/>
      <c r="F324" s="215"/>
      <c r="G324" s="215">
        <v>2184.9699999999998</v>
      </c>
      <c r="H324" s="215"/>
      <c r="I324" s="215"/>
      <c r="J324" s="206">
        <f t="shared" si="82"/>
        <v>2184.9699999999998</v>
      </c>
      <c r="K324" s="227"/>
      <c r="L324" s="215"/>
      <c r="M324" s="206">
        <f t="shared" si="81"/>
        <v>0</v>
      </c>
      <c r="N324" s="227"/>
      <c r="O324" s="215"/>
      <c r="P324" s="205">
        <f t="shared" si="78"/>
        <v>0</v>
      </c>
      <c r="Q324" s="243">
        <f t="shared" si="79"/>
        <v>2184.9699999999998</v>
      </c>
    </row>
    <row r="325" spans="1:17" ht="13.8" customHeight="1" x14ac:dyDescent="0.3">
      <c r="A325" s="343"/>
      <c r="B325" s="345" t="s">
        <v>242</v>
      </c>
      <c r="C325" s="347" t="s">
        <v>243</v>
      </c>
      <c r="D325" s="208"/>
      <c r="E325" s="209">
        <v>0</v>
      </c>
      <c r="F325" s="210">
        <v>0</v>
      </c>
      <c r="G325" s="210">
        <v>13803</v>
      </c>
      <c r="H325" s="210">
        <v>0</v>
      </c>
      <c r="I325" s="210">
        <v>0</v>
      </c>
      <c r="J325" s="212">
        <f t="shared" si="82"/>
        <v>13803</v>
      </c>
      <c r="K325" s="216">
        <v>0</v>
      </c>
      <c r="L325" s="210">
        <v>0</v>
      </c>
      <c r="M325" s="212">
        <f t="shared" si="81"/>
        <v>0</v>
      </c>
      <c r="N325" s="216">
        <v>0</v>
      </c>
      <c r="O325" s="210">
        <v>0</v>
      </c>
      <c r="P325" s="211">
        <f t="shared" si="78"/>
        <v>0</v>
      </c>
      <c r="Q325" s="244">
        <f t="shared" si="79"/>
        <v>13803</v>
      </c>
    </row>
    <row r="326" spans="1:17" x14ac:dyDescent="0.3">
      <c r="A326" s="343"/>
      <c r="B326" s="345"/>
      <c r="C326" s="347"/>
      <c r="D326" s="208"/>
      <c r="E326" s="214"/>
      <c r="F326" s="215"/>
      <c r="G326" s="215">
        <v>10932.22</v>
      </c>
      <c r="H326" s="215"/>
      <c r="I326" s="215"/>
      <c r="J326" s="206">
        <f t="shared" si="82"/>
        <v>10932.22</v>
      </c>
      <c r="K326" s="227"/>
      <c r="L326" s="215"/>
      <c r="M326" s="206">
        <f t="shared" si="81"/>
        <v>0</v>
      </c>
      <c r="N326" s="227"/>
      <c r="O326" s="215"/>
      <c r="P326" s="205">
        <f t="shared" si="78"/>
        <v>0</v>
      </c>
      <c r="Q326" s="243">
        <f t="shared" si="79"/>
        <v>10932.22</v>
      </c>
    </row>
    <row r="327" spans="1:17" ht="13.8" customHeight="1" x14ac:dyDescent="0.3">
      <c r="A327" s="343"/>
      <c r="B327" s="345" t="s">
        <v>244</v>
      </c>
      <c r="C327" s="347" t="s">
        <v>318</v>
      </c>
      <c r="D327" s="208"/>
      <c r="E327" s="209">
        <v>0</v>
      </c>
      <c r="F327" s="210">
        <v>0</v>
      </c>
      <c r="G327" s="210">
        <v>14</v>
      </c>
      <c r="H327" s="210">
        <v>0</v>
      </c>
      <c r="I327" s="210">
        <v>0</v>
      </c>
      <c r="J327" s="212">
        <f t="shared" si="82"/>
        <v>14</v>
      </c>
      <c r="K327" s="216">
        <v>0</v>
      </c>
      <c r="L327" s="210">
        <v>0</v>
      </c>
      <c r="M327" s="212">
        <f t="shared" si="81"/>
        <v>0</v>
      </c>
      <c r="N327" s="216">
        <v>0</v>
      </c>
      <c r="O327" s="210">
        <v>0</v>
      </c>
      <c r="P327" s="211">
        <f t="shared" si="78"/>
        <v>0</v>
      </c>
      <c r="Q327" s="244">
        <f t="shared" si="79"/>
        <v>14</v>
      </c>
    </row>
    <row r="328" spans="1:17" ht="13.8" customHeight="1" x14ac:dyDescent="0.3">
      <c r="A328" s="343"/>
      <c r="B328" s="345"/>
      <c r="C328" s="347"/>
      <c r="D328" s="208"/>
      <c r="E328" s="214"/>
      <c r="F328" s="215"/>
      <c r="G328" s="215">
        <v>0</v>
      </c>
      <c r="H328" s="215"/>
      <c r="I328" s="215"/>
      <c r="J328" s="206">
        <f t="shared" si="82"/>
        <v>0</v>
      </c>
      <c r="K328" s="227"/>
      <c r="L328" s="215"/>
      <c r="M328" s="206">
        <f t="shared" si="81"/>
        <v>0</v>
      </c>
      <c r="N328" s="227"/>
      <c r="O328" s="215"/>
      <c r="P328" s="205">
        <f t="shared" si="78"/>
        <v>0</v>
      </c>
      <c r="Q328" s="243">
        <f t="shared" si="79"/>
        <v>0</v>
      </c>
    </row>
    <row r="329" spans="1:17" x14ac:dyDescent="0.3">
      <c r="A329" s="343"/>
      <c r="B329" s="345" t="s">
        <v>246</v>
      </c>
      <c r="C329" s="347" t="s">
        <v>247</v>
      </c>
      <c r="D329" s="208"/>
      <c r="E329" s="209">
        <v>0</v>
      </c>
      <c r="F329" s="210">
        <v>0</v>
      </c>
      <c r="G329" s="210">
        <v>1100</v>
      </c>
      <c r="H329" s="210">
        <v>0</v>
      </c>
      <c r="I329" s="210">
        <v>0</v>
      </c>
      <c r="J329" s="212">
        <f t="shared" si="82"/>
        <v>1100</v>
      </c>
      <c r="K329" s="216">
        <v>0</v>
      </c>
      <c r="L329" s="210">
        <v>0</v>
      </c>
      <c r="M329" s="212">
        <f t="shared" si="81"/>
        <v>0</v>
      </c>
      <c r="N329" s="216">
        <v>0</v>
      </c>
      <c r="O329" s="210">
        <v>0</v>
      </c>
      <c r="P329" s="211">
        <f t="shared" si="78"/>
        <v>0</v>
      </c>
      <c r="Q329" s="244">
        <f t="shared" si="79"/>
        <v>1100</v>
      </c>
    </row>
    <row r="330" spans="1:17" x14ac:dyDescent="0.3">
      <c r="A330" s="343"/>
      <c r="B330" s="345"/>
      <c r="C330" s="347"/>
      <c r="D330" s="208"/>
      <c r="E330" s="214"/>
      <c r="F330" s="215"/>
      <c r="G330" s="215">
        <v>979.04</v>
      </c>
      <c r="H330" s="215"/>
      <c r="I330" s="215"/>
      <c r="J330" s="206">
        <f t="shared" si="82"/>
        <v>979.04</v>
      </c>
      <c r="K330" s="227"/>
      <c r="L330" s="215"/>
      <c r="M330" s="206">
        <f t="shared" si="81"/>
        <v>0</v>
      </c>
      <c r="N330" s="227"/>
      <c r="O330" s="215"/>
      <c r="P330" s="205">
        <f t="shared" si="78"/>
        <v>0</v>
      </c>
      <c r="Q330" s="243">
        <f t="shared" si="79"/>
        <v>979.04</v>
      </c>
    </row>
    <row r="331" spans="1:17" x14ac:dyDescent="0.3">
      <c r="A331" s="343" t="s">
        <v>202</v>
      </c>
      <c r="B331" s="345"/>
      <c r="C331" s="347" t="s">
        <v>248</v>
      </c>
      <c r="D331" s="208"/>
      <c r="E331" s="209">
        <v>0</v>
      </c>
      <c r="F331" s="210">
        <v>0</v>
      </c>
      <c r="G331" s="210">
        <v>0</v>
      </c>
      <c r="H331" s="210">
        <v>8506</v>
      </c>
      <c r="I331" s="210">
        <v>0</v>
      </c>
      <c r="J331" s="212">
        <f t="shared" si="82"/>
        <v>8506</v>
      </c>
      <c r="K331" s="216">
        <v>0</v>
      </c>
      <c r="L331" s="210">
        <v>0</v>
      </c>
      <c r="M331" s="212">
        <f t="shared" si="81"/>
        <v>0</v>
      </c>
      <c r="N331" s="216">
        <v>0</v>
      </c>
      <c r="O331" s="210">
        <v>0</v>
      </c>
      <c r="P331" s="211">
        <f t="shared" si="78"/>
        <v>0</v>
      </c>
      <c r="Q331" s="244">
        <f t="shared" si="79"/>
        <v>8506</v>
      </c>
    </row>
    <row r="332" spans="1:17" x14ac:dyDescent="0.3">
      <c r="A332" s="343"/>
      <c r="B332" s="345"/>
      <c r="C332" s="347"/>
      <c r="D332" s="208"/>
      <c r="E332" s="214"/>
      <c r="F332" s="215"/>
      <c r="G332" s="215"/>
      <c r="H332" s="215">
        <v>4220.04</v>
      </c>
      <c r="I332" s="215"/>
      <c r="J332" s="206">
        <f t="shared" si="82"/>
        <v>4220.04</v>
      </c>
      <c r="K332" s="227"/>
      <c r="L332" s="215"/>
      <c r="M332" s="206">
        <f t="shared" si="81"/>
        <v>0</v>
      </c>
      <c r="N332" s="227"/>
      <c r="O332" s="215"/>
      <c r="P332" s="205">
        <f t="shared" si="78"/>
        <v>0</v>
      </c>
      <c r="Q332" s="243">
        <f t="shared" si="79"/>
        <v>4220.04</v>
      </c>
    </row>
    <row r="333" spans="1:17" x14ac:dyDescent="0.3">
      <c r="A333" s="343" t="s">
        <v>202</v>
      </c>
      <c r="B333" s="345"/>
      <c r="C333" s="347" t="s">
        <v>275</v>
      </c>
      <c r="D333" s="208"/>
      <c r="E333" s="209">
        <v>0</v>
      </c>
      <c r="F333" s="210">
        <v>0</v>
      </c>
      <c r="G333" s="210">
        <v>0</v>
      </c>
      <c r="H333" s="210">
        <v>5989</v>
      </c>
      <c r="I333" s="210">
        <v>0</v>
      </c>
      <c r="J333" s="212">
        <f t="shared" si="82"/>
        <v>5989</v>
      </c>
      <c r="K333" s="216">
        <v>0</v>
      </c>
      <c r="L333" s="210">
        <v>0</v>
      </c>
      <c r="M333" s="212">
        <f t="shared" si="81"/>
        <v>0</v>
      </c>
      <c r="N333" s="216">
        <v>0</v>
      </c>
      <c r="O333" s="210">
        <v>0</v>
      </c>
      <c r="P333" s="211">
        <f t="shared" si="78"/>
        <v>0</v>
      </c>
      <c r="Q333" s="244">
        <f t="shared" si="79"/>
        <v>5989</v>
      </c>
    </row>
    <row r="334" spans="1:17" x14ac:dyDescent="0.3">
      <c r="A334" s="343"/>
      <c r="B334" s="345"/>
      <c r="C334" s="347"/>
      <c r="D334" s="208"/>
      <c r="E334" s="214"/>
      <c r="F334" s="215"/>
      <c r="G334" s="215"/>
      <c r="H334" s="215">
        <v>4572.84</v>
      </c>
      <c r="I334" s="215"/>
      <c r="J334" s="206">
        <f t="shared" si="82"/>
        <v>4572.84</v>
      </c>
      <c r="K334" s="227"/>
      <c r="L334" s="215"/>
      <c r="M334" s="206">
        <f t="shared" si="81"/>
        <v>0</v>
      </c>
      <c r="N334" s="227"/>
      <c r="O334" s="215"/>
      <c r="P334" s="205">
        <f t="shared" si="78"/>
        <v>0</v>
      </c>
      <c r="Q334" s="243">
        <f t="shared" si="79"/>
        <v>4572.84</v>
      </c>
    </row>
    <row r="335" spans="1:17" hidden="1" x14ac:dyDescent="0.3">
      <c r="A335" s="343" t="s">
        <v>202</v>
      </c>
      <c r="B335" s="345"/>
      <c r="C335" s="347" t="s">
        <v>201</v>
      </c>
      <c r="D335" s="208" t="s">
        <v>115</v>
      </c>
      <c r="E335" s="209">
        <v>0</v>
      </c>
      <c r="F335" s="210">
        <v>0</v>
      </c>
      <c r="G335" s="210">
        <v>0</v>
      </c>
      <c r="H335" s="210">
        <v>0</v>
      </c>
      <c r="I335" s="210">
        <v>0</v>
      </c>
      <c r="J335" s="212">
        <f t="shared" ref="J335" si="83">SUM(E335:I335)</f>
        <v>0</v>
      </c>
      <c r="K335" s="216">
        <v>0</v>
      </c>
      <c r="L335" s="210">
        <v>0</v>
      </c>
      <c r="M335" s="212">
        <f t="shared" ref="M335" si="84">SUM(K335:L335)</f>
        <v>0</v>
      </c>
      <c r="N335" s="216">
        <v>0</v>
      </c>
      <c r="O335" s="210">
        <v>0</v>
      </c>
      <c r="P335" s="211">
        <f t="shared" ref="P335" si="85">SUM(N335:O335)</f>
        <v>0</v>
      </c>
      <c r="Q335" s="244">
        <f t="shared" ref="Q335:Q336" si="86">P335+M335+J335</f>
        <v>0</v>
      </c>
    </row>
    <row r="336" spans="1:17" ht="14.4" hidden="1" thickBot="1" x14ac:dyDescent="0.35">
      <c r="A336" s="344"/>
      <c r="B336" s="346"/>
      <c r="C336" s="348"/>
      <c r="D336" s="245"/>
      <c r="E336" s="223"/>
      <c r="F336" s="217"/>
      <c r="G336" s="217"/>
      <c r="H336" s="217"/>
      <c r="I336" s="217"/>
      <c r="J336" s="196">
        <f>SUM(E336:I336)</f>
        <v>0</v>
      </c>
      <c r="K336" s="228"/>
      <c r="L336" s="217"/>
      <c r="M336" s="196">
        <f>SUM(K336:L336)</f>
        <v>0</v>
      </c>
      <c r="N336" s="228"/>
      <c r="O336" s="217"/>
      <c r="P336" s="195">
        <f>SUM(N336:O336)</f>
        <v>0</v>
      </c>
      <c r="Q336" s="241">
        <f t="shared" si="86"/>
        <v>0</v>
      </c>
    </row>
  </sheetData>
  <sheetProtection sheet="1" objects="1" scenarios="1"/>
  <mergeCells count="51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  <vt:lpstr>XI.</vt:lpstr>
      <vt:lpstr>XII.</vt:lpstr>
      <vt:lpstr>Sumár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Kontrolor</cp:lastModifiedBy>
  <cp:lastPrinted>2017-05-19T09:02:36Z</cp:lastPrinted>
  <dcterms:created xsi:type="dcterms:W3CDTF">2016-02-04T10:45:47Z</dcterms:created>
  <dcterms:modified xsi:type="dcterms:W3CDTF">2017-12-21T14:24:48Z</dcterms:modified>
</cp:coreProperties>
</file>