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Príjmy" sheetId="1" r:id="rId1"/>
    <sheet name="ZŠ 5-9" sheetId="2" r:id="rId2"/>
    <sheet name="ZŠ 1-4" sheetId="3" r:id="rId3"/>
    <sheet name="ŠJ 5-9" sheetId="4" r:id="rId4"/>
    <sheet name="ŠJ 1-4" sheetId="5" r:id="rId5"/>
    <sheet name="ŠKD" sheetId="6" r:id="rId6"/>
  </sheets>
  <definedNames/>
  <calcPr fullCalcOnLoad="1"/>
</workbook>
</file>

<file path=xl/sharedStrings.xml><?xml version="1.0" encoding="utf-8"?>
<sst xmlns="http://schemas.openxmlformats.org/spreadsheetml/2006/main" count="735" uniqueCount="285">
  <si>
    <t>Bežné príjmy</t>
  </si>
  <si>
    <t>Názov</t>
  </si>
  <si>
    <t>PROGRAM 8: Vzdelávanie</t>
  </si>
  <si>
    <t>Pod-</t>
  </si>
  <si>
    <t>Funkčná,</t>
  </si>
  <si>
    <t>Položka</t>
  </si>
  <si>
    <t>prog-</t>
  </si>
  <si>
    <t>ekonomic.</t>
  </si>
  <si>
    <t>Podpo-</t>
  </si>
  <si>
    <t>Rozpočet</t>
  </si>
  <si>
    <t>ram</t>
  </si>
  <si>
    <t>klasifik.</t>
  </si>
  <si>
    <t>ložka</t>
  </si>
  <si>
    <t xml:space="preserve">v </t>
  </si>
  <si>
    <t>BEŽNÉ VÝDAVKY SPOLU:</t>
  </si>
  <si>
    <t>tom:</t>
  </si>
  <si>
    <t>KAPITÁLOVÉ VÝDAVKY SPOLU:</t>
  </si>
  <si>
    <t>FINANČNÉ OPERÁCIE SPOLU:</t>
  </si>
  <si>
    <t>Základná škola Nováky</t>
  </si>
  <si>
    <t>Bežné výdavky spolu:</t>
  </si>
  <si>
    <t xml:space="preserve"> Mzdy, platy, služobné príjmy a ostatné …</t>
  </si>
  <si>
    <t>611.41</t>
  </si>
  <si>
    <t>Tarifný plat školského pedagóga</t>
  </si>
  <si>
    <t xml:space="preserve"> Príplatky spolu</t>
  </si>
  <si>
    <t>Osobný príplatok</t>
  </si>
  <si>
    <t>612002.41</t>
  </si>
  <si>
    <t>Ostatný príplatok špeciálny pedagóg</t>
  </si>
  <si>
    <t>Ostatné príplatky</t>
  </si>
  <si>
    <t xml:space="preserve"> Odmeny</t>
  </si>
  <si>
    <t>Odmeny vzdel. poukazy</t>
  </si>
  <si>
    <t>614.41</t>
  </si>
  <si>
    <t xml:space="preserve"> Poistné a príspevok do poisťovní</t>
  </si>
  <si>
    <t xml:space="preserve"> Príspevok do Všeobecnej zdravotnej poisťovne</t>
  </si>
  <si>
    <t>Prísp. Do VšZP - vzdel. Poukazy</t>
  </si>
  <si>
    <t>621.41</t>
  </si>
  <si>
    <t>Príspevok do VšZP - špec.pedagóg</t>
  </si>
  <si>
    <t xml:space="preserve"> Poistné do ost. ZP</t>
  </si>
  <si>
    <t>Poistné do ost. ZP - vzdel.poukazy</t>
  </si>
  <si>
    <t>Sociálne poistenie</t>
  </si>
  <si>
    <t xml:space="preserve">   Na nemocenské poistenie</t>
  </si>
  <si>
    <t>625001.41</t>
  </si>
  <si>
    <t>Na nemocenské poistenie - špec. pedag.</t>
  </si>
  <si>
    <t xml:space="preserve">   Na starobné poistenie</t>
  </si>
  <si>
    <t>Na starobné poistenie - vzdelávacie poukazy</t>
  </si>
  <si>
    <t>625002.41</t>
  </si>
  <si>
    <t>Na starobné poistenie - špec. pedag.</t>
  </si>
  <si>
    <t xml:space="preserve">   Na úrazové poistenie</t>
  </si>
  <si>
    <t>Na úrazové poistenie - vzdelávacie pouk.</t>
  </si>
  <si>
    <t>625003.41</t>
  </si>
  <si>
    <t>Na úrazové poistenie - špec. pedag.</t>
  </si>
  <si>
    <t xml:space="preserve">   Na invalidné poistenie</t>
  </si>
  <si>
    <t>Na invalidné poistenie - vzdelávacie poukazy</t>
  </si>
  <si>
    <t>625004.41</t>
  </si>
  <si>
    <t>Na invalidné poistenie - špec. pedag.</t>
  </si>
  <si>
    <t xml:space="preserve">   Na poistenie v nezamestnanosti</t>
  </si>
  <si>
    <t>625005.41</t>
  </si>
  <si>
    <t>Na poistenie v nezamest. - špec. pedag.</t>
  </si>
  <si>
    <t xml:space="preserve">   Na poistenie  do rezervného fondu solidarity</t>
  </si>
  <si>
    <t>625007.41</t>
  </si>
  <si>
    <t>Na poistenie do rezer.fondu-špec. pedag.</t>
  </si>
  <si>
    <t xml:space="preserve"> Tovary a služby</t>
  </si>
  <si>
    <t xml:space="preserve"> Cestovné náhrady</t>
  </si>
  <si>
    <t xml:space="preserve">   Tuzemské</t>
  </si>
  <si>
    <t xml:space="preserve">   Zahraničné</t>
  </si>
  <si>
    <t xml:space="preserve"> Energie, voda a komunikácie</t>
  </si>
  <si>
    <t xml:space="preserve">   Vodné ,stočné</t>
  </si>
  <si>
    <t xml:space="preserve">   Poštové a telekomunikačné služby</t>
  </si>
  <si>
    <t>Materiál</t>
  </si>
  <si>
    <t xml:space="preserve">   Interiérové vybavenie</t>
  </si>
  <si>
    <t xml:space="preserve">   Výpočtová technika</t>
  </si>
  <si>
    <t>Telekomunikačná technika</t>
  </si>
  <si>
    <t xml:space="preserve">   Prevádzkové stroje,prístroje, …</t>
  </si>
  <si>
    <t xml:space="preserve">Knihy , časopisy, uč.pomôcky </t>
  </si>
  <si>
    <t>Pracovné odevy,obuv a prac. Pomôcky</t>
  </si>
  <si>
    <t>Softvér a licencie</t>
  </si>
  <si>
    <t>Palivá a zdroj energie</t>
  </si>
  <si>
    <t>Reprezentačné</t>
  </si>
  <si>
    <t>Prepravné</t>
  </si>
  <si>
    <t xml:space="preserve"> Rutinná a štandardná údržba</t>
  </si>
  <si>
    <t>Úddržba interiérového vybavenia</t>
  </si>
  <si>
    <t>Rutinná a štand. údržba prevádz. strojov, prístr.</t>
  </si>
  <si>
    <t>Rutinná a štand. údržba budov</t>
  </si>
  <si>
    <t>Rutinná a štand.údržba softwéru a aplikácii</t>
  </si>
  <si>
    <t xml:space="preserve"> Služby</t>
  </si>
  <si>
    <t xml:space="preserve">   Školenia, kurzy,semináre, …</t>
  </si>
  <si>
    <t xml:space="preserve">   Všeobecné služby</t>
  </si>
  <si>
    <t xml:space="preserve">   Špeciálne služby</t>
  </si>
  <si>
    <t>Poplatky, odvody</t>
  </si>
  <si>
    <t>Poistné</t>
  </si>
  <si>
    <t xml:space="preserve">   Prídel do sociálneho fondu</t>
  </si>
  <si>
    <t>Dane</t>
  </si>
  <si>
    <t xml:space="preserve"> Bežné transfery</t>
  </si>
  <si>
    <t>Bežné transféry - odstupné</t>
  </si>
  <si>
    <t>Transféry - odchodné</t>
  </si>
  <si>
    <t>Transfery jednotlivcovi dopravné žiakom</t>
  </si>
  <si>
    <t>Transfer na nemocenské dávky</t>
  </si>
  <si>
    <t xml:space="preserve">Bežné výdavky </t>
  </si>
  <si>
    <t>Kapitálové výdavky</t>
  </si>
  <si>
    <t>Tarifný plat spolu</t>
  </si>
  <si>
    <t>Odmeny spolu</t>
  </si>
  <si>
    <t>VšZP spolu</t>
  </si>
  <si>
    <t>Ost. ZP spolu</t>
  </si>
  <si>
    <t>Rekonštrukcia a modernizácia- náter strechy na Pribinovej</t>
  </si>
  <si>
    <t>Rekonštrukcia a modernizácia- plastové okná Špeciálna ZŠ</t>
  </si>
  <si>
    <t>Na nemocenské poistenie - Vzdel. poukazy</t>
  </si>
  <si>
    <t>Odmeny špec. pedagóg</t>
  </si>
  <si>
    <t>Na poistenie do rezer.fondu - vzdel. pouk.</t>
  </si>
  <si>
    <t>Na poiste. V nezamestn. - vzdel. poukazy</t>
  </si>
  <si>
    <t>09.2.1.1.</t>
  </si>
  <si>
    <r>
      <t xml:space="preserve"> </t>
    </r>
    <r>
      <rPr>
        <i/>
        <sz val="7"/>
        <rFont val="Arial"/>
        <family val="2"/>
      </rPr>
      <t>Tarifný plat</t>
    </r>
  </si>
  <si>
    <t>1,PRENESENÉ KOMPETENCIE</t>
  </si>
  <si>
    <t>a)BEŽNÝ TRANSFER ZO ŠR</t>
  </si>
  <si>
    <t>NENORMATÍV.P.-SZP</t>
  </si>
  <si>
    <t>b)BEŽNÝ TRANSFER ÚPSVaR</t>
  </si>
  <si>
    <t>c)BEŽNÝ TRANSFER Z ROZPOČTU MESTA</t>
  </si>
  <si>
    <t>schválený</t>
  </si>
  <si>
    <t>návrh</t>
  </si>
  <si>
    <t>Základná škola</t>
  </si>
  <si>
    <t>Kapitálové príjmy</t>
  </si>
  <si>
    <t>a)KAPITÁLOVÝ TRANSFER Z ROZPOČTU MESTA</t>
  </si>
  <si>
    <t>KT-NÁTER STRECHY NA ZŠ UL.PRIBINOVA</t>
  </si>
  <si>
    <t>KT-PLASTOVÉ OKNÁ NA ŠZŠ UL.PRIBINOVA</t>
  </si>
  <si>
    <t>ŠKOLSKÁ JEDÁLEŇ</t>
  </si>
  <si>
    <t>Bežný transfer</t>
  </si>
  <si>
    <t>1)ORIGINÁLNE KOMPETENCIE</t>
  </si>
  <si>
    <t>a)BEŹNÝ TRANSFER Z ROZPOČTU MESTA</t>
  </si>
  <si>
    <t>CELKOVÉ PRÍJMY</t>
  </si>
  <si>
    <t xml:space="preserve">CELKOVÉ PRÍJMY: </t>
  </si>
  <si>
    <t>Odmeny pracovníkov mimo pr. Pomeru zo VP</t>
  </si>
  <si>
    <t>Energie-tepelná a elektrická</t>
  </si>
  <si>
    <t>Všeobecný materiál</t>
  </si>
  <si>
    <t>Údržba výpočtovej techniky</t>
  </si>
  <si>
    <t>Stravovanie</t>
  </si>
  <si>
    <t>09.1.2.1.</t>
  </si>
  <si>
    <t>Základná škola Nováky ul.Pribinova</t>
  </si>
  <si>
    <t>PROGRAM 9: Vzdelávanie</t>
  </si>
  <si>
    <t>Školské stravovanie</t>
  </si>
  <si>
    <t>09.6.0.2.</t>
  </si>
  <si>
    <t>Základná škola Nováky - školské stravovanie</t>
  </si>
  <si>
    <t xml:space="preserve"> Príplatky</t>
  </si>
  <si>
    <t>Poistné do sociálnej poisťovne</t>
  </si>
  <si>
    <t xml:space="preserve">   Energie</t>
  </si>
  <si>
    <t xml:space="preserve">  Všeobecný materiál</t>
  </si>
  <si>
    <t>Pracovné odevy, obuv</t>
  </si>
  <si>
    <t>Opravy a údržba</t>
  </si>
  <si>
    <t>Údržba interiérového vybavenia</t>
  </si>
  <si>
    <t xml:space="preserve">   Údržba výpočtovej techniky</t>
  </si>
  <si>
    <t>Rutinná a štand. údržba prev. strojov</t>
  </si>
  <si>
    <t>Odmena - dohoda o vyk. Práce</t>
  </si>
  <si>
    <t>Transfery na odchodné</t>
  </si>
  <si>
    <t>Bežné výdavky</t>
  </si>
  <si>
    <t>Rekonštrukcia a modernizácia</t>
  </si>
  <si>
    <t xml:space="preserve">   Stravovanie</t>
  </si>
  <si>
    <t>Školský klub detí</t>
  </si>
  <si>
    <t>Prvok č. 3</t>
  </si>
  <si>
    <t>09.5.0.0</t>
  </si>
  <si>
    <t>Základná škola Nováky -Školský klub detí</t>
  </si>
  <si>
    <t>Doplatok k platu</t>
  </si>
  <si>
    <t>Údržba strojov,prístrojov, zariadení</t>
  </si>
  <si>
    <t>Rutinná a štandardná údržba budov</t>
  </si>
  <si>
    <t>Odmeny na základe dohôd</t>
  </si>
  <si>
    <t>Bežné transfery - odchodné</t>
  </si>
  <si>
    <t>Transféry na nemocenské dávky</t>
  </si>
  <si>
    <t>BT-VRÁTENÉ VLASTNÉ PRÍJMY-RÉŽIE</t>
  </si>
  <si>
    <t>634004.111</t>
  </si>
  <si>
    <t>Prepravné ŠR</t>
  </si>
  <si>
    <t xml:space="preserve">Knihy , časopisy, uč.pomôcky-ŠR </t>
  </si>
  <si>
    <r>
      <t xml:space="preserve"> </t>
    </r>
    <r>
      <rPr>
        <i/>
        <sz val="7"/>
        <rFont val="Arial"/>
        <family val="2"/>
      </rPr>
      <t>Tarifný plat-PROJEKT</t>
    </r>
  </si>
  <si>
    <t>Príspevok do VšZP - PROJEKT</t>
  </si>
  <si>
    <t xml:space="preserve">   Na nemocenské poistenie-PROJEKT</t>
  </si>
  <si>
    <t xml:space="preserve">   Na starobné poistenie-PROJEKT</t>
  </si>
  <si>
    <t xml:space="preserve">   Na invalidné poistenie-PROJEKT</t>
  </si>
  <si>
    <t xml:space="preserve">   Na poistenie v nezamestnanosti-PROJEKT</t>
  </si>
  <si>
    <t xml:space="preserve">   Všeobecné služby-ŠPROJEKT</t>
  </si>
  <si>
    <t xml:space="preserve">  Všeobecný materiál-PROJEKT</t>
  </si>
  <si>
    <t xml:space="preserve">   Školenia, kurzy,semináre-PROJEKT</t>
  </si>
  <si>
    <t>Propagácia, reklama, inzercia-PROJEKT</t>
  </si>
  <si>
    <t>Rutinná a štand. údržba budov PROJEKT</t>
  </si>
  <si>
    <t>očakávaná skutočnosť</t>
  </si>
  <si>
    <t>skutočnosť</t>
  </si>
  <si>
    <t>očákavaná skutočnosť</t>
  </si>
  <si>
    <t>NORMATÍVNY PRÍSPEVOK</t>
  </si>
  <si>
    <t>BT-NAVÝŠENIE</t>
  </si>
  <si>
    <t>NENORMATÍV.P.- HAVÁRIE</t>
  </si>
  <si>
    <t>f)PROJEKTY</t>
  </si>
  <si>
    <t>BEŽNÝ TRANSFER OD ZRIAĎOVATEĽA</t>
  </si>
  <si>
    <t>BEŽNÝ TRANSFER OD ZRIAĎOVATEĽA-NAVÝŠENIE</t>
  </si>
  <si>
    <t>KT-PLASTOVÉ OKNÁ NA ZŠ UL.PRIBINOVA</t>
  </si>
  <si>
    <t>Na úrazové poistenie - vzdelávacie poukazy</t>
  </si>
  <si>
    <t>Na úrazové poistenie - špec.pedagóg</t>
  </si>
  <si>
    <t>Odmeny pracovníkov mimo prac.pomeru</t>
  </si>
  <si>
    <t>Rekonštrukcia a modernizácia-plast.okná telocv. J.C.Hronského</t>
  </si>
  <si>
    <t>Rekonštrukcia a modernizácia-plast.okná ZŠ J.C.Hronského</t>
  </si>
  <si>
    <t>Rekonštrukcia a mod.-elektroinštalácia</t>
  </si>
  <si>
    <t>Rekonštrukcia a mod.-hygienických zariadení</t>
  </si>
  <si>
    <t xml:space="preserve">   Špeciálne stroje,prístroje, …-PROJEKT</t>
  </si>
  <si>
    <t>09.6.0.3.</t>
  </si>
  <si>
    <t>Rekonštrukcia a modernizácia- oprava chodníka ZŠ Pribinova</t>
  </si>
  <si>
    <t>Rekonštrukcia a modernizácia- telocvične ZŠ Pribinova</t>
  </si>
  <si>
    <t>Rekonštrukcia a modernizácia- telocvične ZŠ Hronského</t>
  </si>
  <si>
    <t>KT- REKONŠTRUKCIA TELOCVIČNÍ</t>
  </si>
  <si>
    <t>KT-REKONŠTRUKCIA ELEKTROINŠTALÁCIA</t>
  </si>
  <si>
    <t>Kapitálový transfer</t>
  </si>
  <si>
    <t>b)KAPITÁLOVÝ TRANSFER Z ROZPOČTU MESTA</t>
  </si>
  <si>
    <t>Dôvodová správa</t>
  </si>
  <si>
    <t>ŠKOLSKÝ KLUB DETÍ</t>
  </si>
  <si>
    <t>BT-VRÁTENÉ VLASTNÉ PRÍJMY-POPLATKY ŠKD</t>
  </si>
  <si>
    <t xml:space="preserve">zdôvodnenie požiadaviek </t>
  </si>
  <si>
    <t>požiadavka ÚVZ Bojnice - hygiena</t>
  </si>
  <si>
    <t>KT-REKONŠTRUKCIA VÝDAJŇA NA ZŠ J.C.HRONSKEHO</t>
  </si>
  <si>
    <t>Prísp. Do VšZP - vzdel. poukazy</t>
  </si>
  <si>
    <t>stoly, stoličky,</t>
  </si>
  <si>
    <t>výmena PC v odb. učebniach</t>
  </si>
  <si>
    <t>Pracovné odevy,obuv a prac. pomôcky</t>
  </si>
  <si>
    <t>POOP pre upratovačky</t>
  </si>
  <si>
    <t>licencie</t>
  </si>
  <si>
    <t>cestovné na súťaže žiakov</t>
  </si>
  <si>
    <t>údržba a servis výp. Techniky</t>
  </si>
  <si>
    <t>aktualizácie</t>
  </si>
  <si>
    <t>Modrá škola  - PROJEKT</t>
  </si>
  <si>
    <t>doplatok k minim. mzde</t>
  </si>
  <si>
    <t>stoly, stoličky, podlahovina</t>
  </si>
  <si>
    <t>výmena PC v učebniach</t>
  </si>
  <si>
    <t>dlažba na chodbách prízemie</t>
  </si>
  <si>
    <t>vzdel. poukazy</t>
  </si>
  <si>
    <t>nebezpečenstvo vypadnutia drev. okien</t>
  </si>
  <si>
    <t>Odmena - dohoda o vyk. práce</t>
  </si>
  <si>
    <t>Rekonštrukcia a modernizácia-vyregulovanie vnút.rozvodov tepla ZŠ Pribinova</t>
  </si>
  <si>
    <t>KT-REKONŠTRUKCIA VYREGULOVANIE TEPLA</t>
  </si>
  <si>
    <t>pracovné oblečenie pre zam.</t>
  </si>
  <si>
    <t>zdôvodnenie požiadaviek</t>
  </si>
  <si>
    <t xml:space="preserve">výmena okien na budove ŠJ </t>
  </si>
  <si>
    <t xml:space="preserve">náter hrdzavej plechovej strechy </t>
  </si>
  <si>
    <t>NENORMATÍV.P.-VP</t>
  </si>
  <si>
    <t>NENORMATÍV.P.-AU</t>
  </si>
  <si>
    <t>NENORMATÍV.P.- UP</t>
  </si>
  <si>
    <t>vzdelávacie poukazy</t>
  </si>
  <si>
    <t>soc.znevýhodnený žiaci</t>
  </si>
  <si>
    <t>asistent učiteľa</t>
  </si>
  <si>
    <t>učebné pomôcky</t>
  </si>
  <si>
    <t xml:space="preserve">HN na školské potreby </t>
  </si>
  <si>
    <t xml:space="preserve">HN na stravovu pre žiakov </t>
  </si>
  <si>
    <t>SZP</t>
  </si>
  <si>
    <t>BT-NAVÝŠENIE-ŠP</t>
  </si>
  <si>
    <t>BT-VRÁTENIE VP</t>
  </si>
  <si>
    <t>NENORMATÍV.P.-DOP</t>
  </si>
  <si>
    <t>dopravné</t>
  </si>
  <si>
    <t>vlastné príjmy</t>
  </si>
  <si>
    <t>vyregulovanie tepla</t>
  </si>
  <si>
    <t>elektroinštalácia</t>
  </si>
  <si>
    <t>plastové okná</t>
  </si>
  <si>
    <t>plastovéokná</t>
  </si>
  <si>
    <t>KT-REKONŠTRUKCIA HYG.ZARIADENÍ</t>
  </si>
  <si>
    <t>vzdelávacie poukazy, dohoda</t>
  </si>
  <si>
    <t>NENORMATÍV.P.- ODCHODNHÉ</t>
  </si>
  <si>
    <t>Zostatok projektu na depozite</t>
  </si>
  <si>
    <t>Cudzie príjmy</t>
  </si>
  <si>
    <t>NENORMATÍV.P.- ŠvP,LK</t>
  </si>
  <si>
    <t>havárie</t>
  </si>
  <si>
    <t>odchodné</t>
  </si>
  <si>
    <t>škola v prírode, lyžiarsky kurz</t>
  </si>
  <si>
    <t>navýšenie</t>
  </si>
  <si>
    <t>KT-NÁKUP PREVÁDZKOVÝCH STROJOV</t>
  </si>
  <si>
    <t>Prevádzkové stroje</t>
  </si>
  <si>
    <t>Prevádzkové stroje, prístroje..</t>
  </si>
  <si>
    <t>Nákup prevádzkových strojov</t>
  </si>
  <si>
    <t>KT-REKONŠTRUKCIA STRECHA NA ZŠ PRIBINOVA</t>
  </si>
  <si>
    <t>rekonštrukcia zatekajúcej strechy</t>
  </si>
  <si>
    <t>zákonné zvýšenie miezd</t>
  </si>
  <si>
    <t>poplatky ŠKD</t>
  </si>
  <si>
    <t>réžie</t>
  </si>
  <si>
    <t>normatív+zákonné zvýšenie miezd</t>
  </si>
  <si>
    <t>špeciálny pedagóg+ zák.zvýšenie mzdy</t>
  </si>
  <si>
    <t>výmena starých rozvodov</t>
  </si>
  <si>
    <t>nákup nových PC</t>
  </si>
  <si>
    <t>zvýšenie položky na teplo</t>
  </si>
  <si>
    <t>rekonštrukcia strechy</t>
  </si>
  <si>
    <t>nákup prev.strojov</t>
  </si>
  <si>
    <t>dotácia ŠR</t>
  </si>
  <si>
    <t>Štátny rozpočet</t>
  </si>
  <si>
    <t>Rozpočet mesta</t>
  </si>
  <si>
    <t>štátny rozpočet</t>
  </si>
  <si>
    <t>rozpočet mesta</t>
  </si>
  <si>
    <t>nákup trojrúra,panvy</t>
  </si>
  <si>
    <t>1000€ rozpočet mesta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</si>
</sst>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"/>
    <numFmt numFmtId="174" formatCode="#,##0.0"/>
    <numFmt numFmtId="175" formatCode="0.0000"/>
    <numFmt numFmtId="176" formatCode="#,##0.000"/>
    <numFmt numFmtId="177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/>
      <bottom style="thick">
        <color indexed="8"/>
      </bottom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ck">
        <color indexed="8"/>
      </top>
      <bottom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>
        <color indexed="63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26" borderId="1" applyNumberFormat="0" applyAlignment="0" applyProtection="0"/>
    <xf numFmtId="0" fontId="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9" borderId="7" applyNumberFormat="0" applyFont="0" applyAlignment="0" applyProtection="0"/>
    <xf numFmtId="0" fontId="0" fillId="7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1" borderId="11" applyNumberFormat="0" applyAlignment="0" applyProtection="0"/>
    <xf numFmtId="0" fontId="19" fillId="5" borderId="11" applyNumberFormat="0" applyAlignment="0" applyProtection="0"/>
    <xf numFmtId="0" fontId="20" fillId="30" borderId="11" applyNumberFormat="0" applyAlignment="0" applyProtection="0"/>
    <xf numFmtId="0" fontId="20" fillId="31" borderId="11" applyNumberFormat="0" applyAlignment="0" applyProtection="0"/>
    <xf numFmtId="0" fontId="21" fillId="30" borderId="12" applyNumberFormat="0" applyAlignment="0" applyProtection="0"/>
    <xf numFmtId="0" fontId="21" fillId="31" borderId="1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38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</cellStyleXfs>
  <cellXfs count="590">
    <xf numFmtId="0" fontId="0" fillId="0" borderId="0" xfId="0" applyAlignment="1">
      <alignment/>
    </xf>
    <xf numFmtId="0" fontId="24" fillId="0" borderId="13" xfId="57" applyFont="1" applyBorder="1">
      <alignment/>
      <protection/>
    </xf>
    <xf numFmtId="0" fontId="24" fillId="0" borderId="14" xfId="57" applyFont="1" applyBorder="1">
      <alignment/>
      <protection/>
    </xf>
    <xf numFmtId="0" fontId="24" fillId="0" borderId="15" xfId="57" applyFont="1" applyBorder="1">
      <alignment/>
      <protection/>
    </xf>
    <xf numFmtId="0" fontId="24" fillId="0" borderId="16" xfId="57" applyFont="1" applyBorder="1">
      <alignment/>
      <protection/>
    </xf>
    <xf numFmtId="0" fontId="25" fillId="0" borderId="17" xfId="57" applyFont="1" applyBorder="1" applyAlignment="1">
      <alignment horizontal="center"/>
      <protection/>
    </xf>
    <xf numFmtId="0" fontId="24" fillId="0" borderId="18" xfId="57" applyFont="1" applyBorder="1">
      <alignment/>
      <protection/>
    </xf>
    <xf numFmtId="0" fontId="24" fillId="0" borderId="19" xfId="57" applyFont="1" applyBorder="1">
      <alignment/>
      <protection/>
    </xf>
    <xf numFmtId="0" fontId="24" fillId="0" borderId="20" xfId="57" applyFont="1" applyBorder="1">
      <alignment/>
      <protection/>
    </xf>
    <xf numFmtId="0" fontId="24" fillId="41" borderId="21" xfId="57" applyFont="1" applyFill="1" applyBorder="1">
      <alignment/>
      <protection/>
    </xf>
    <xf numFmtId="0" fontId="25" fillId="41" borderId="16" xfId="57" applyFont="1" applyFill="1" applyBorder="1">
      <alignment/>
      <protection/>
    </xf>
    <xf numFmtId="0" fontId="24" fillId="41" borderId="22" xfId="57" applyFont="1" applyFill="1" applyBorder="1">
      <alignment/>
      <protection/>
    </xf>
    <xf numFmtId="0" fontId="24" fillId="41" borderId="16" xfId="57" applyFont="1" applyFill="1" applyBorder="1">
      <alignment/>
      <protection/>
    </xf>
    <xf numFmtId="0" fontId="25" fillId="41" borderId="19" xfId="57" applyFont="1" applyFill="1" applyBorder="1">
      <alignment/>
      <protection/>
    </xf>
    <xf numFmtId="0" fontId="24" fillId="41" borderId="19" xfId="57" applyFont="1" applyFill="1" applyBorder="1">
      <alignment/>
      <protection/>
    </xf>
    <xf numFmtId="0" fontId="24" fillId="41" borderId="20" xfId="57" applyFont="1" applyFill="1" applyBorder="1">
      <alignment/>
      <protection/>
    </xf>
    <xf numFmtId="0" fontId="28" fillId="0" borderId="16" xfId="57" applyFont="1" applyBorder="1" applyAlignment="1">
      <alignment horizontal="center"/>
      <protection/>
    </xf>
    <xf numFmtId="0" fontId="28" fillId="0" borderId="16" xfId="57" applyFont="1" applyBorder="1">
      <alignment/>
      <protection/>
    </xf>
    <xf numFmtId="0" fontId="25" fillId="0" borderId="23" xfId="57" applyFont="1" applyBorder="1">
      <alignment/>
      <protection/>
    </xf>
    <xf numFmtId="0" fontId="28" fillId="0" borderId="16" xfId="57" applyFont="1" applyBorder="1" applyAlignment="1">
      <alignment horizontal="left"/>
      <protection/>
    </xf>
    <xf numFmtId="0" fontId="24" fillId="0" borderId="16" xfId="57" applyFont="1" applyBorder="1" applyAlignment="1">
      <alignment horizontal="center"/>
      <protection/>
    </xf>
    <xf numFmtId="0" fontId="25" fillId="0" borderId="16" xfId="57" applyFont="1" applyBorder="1">
      <alignment/>
      <protection/>
    </xf>
    <xf numFmtId="0" fontId="24" fillId="0" borderId="23" xfId="57" applyFont="1" applyBorder="1">
      <alignment/>
      <protection/>
    </xf>
    <xf numFmtId="0" fontId="24" fillId="0" borderId="24" xfId="57" applyFont="1" applyBorder="1">
      <alignment/>
      <protection/>
    </xf>
    <xf numFmtId="0" fontId="24" fillId="30" borderId="25" xfId="57" applyFont="1" applyFill="1" applyBorder="1" applyAlignment="1">
      <alignment horizontal="center"/>
      <protection/>
    </xf>
    <xf numFmtId="0" fontId="24" fillId="0" borderId="26" xfId="57" applyFont="1" applyBorder="1" applyAlignment="1">
      <alignment horizontal="center"/>
      <protection/>
    </xf>
    <xf numFmtId="0" fontId="32" fillId="0" borderId="27" xfId="57" applyFont="1" applyBorder="1">
      <alignment/>
      <protection/>
    </xf>
    <xf numFmtId="0" fontId="29" fillId="0" borderId="27" xfId="57" applyFont="1" applyBorder="1">
      <alignment/>
      <protection/>
    </xf>
    <xf numFmtId="0" fontId="24" fillId="30" borderId="26" xfId="57" applyFont="1" applyFill="1" applyBorder="1" applyAlignment="1">
      <alignment horizontal="center"/>
      <protection/>
    </xf>
    <xf numFmtId="0" fontId="31" fillId="30" borderId="27" xfId="57" applyFont="1" applyFill="1" applyBorder="1">
      <alignment/>
      <protection/>
    </xf>
    <xf numFmtId="0" fontId="31" fillId="0" borderId="27" xfId="57" applyFont="1" applyBorder="1">
      <alignment/>
      <protection/>
    </xf>
    <xf numFmtId="0" fontId="29" fillId="30" borderId="27" xfId="57" applyFont="1" applyFill="1" applyBorder="1">
      <alignment/>
      <protection/>
    </xf>
    <xf numFmtId="0" fontId="24" fillId="0" borderId="28" xfId="57" applyFont="1" applyBorder="1" applyAlignment="1">
      <alignment horizontal="center"/>
      <protection/>
    </xf>
    <xf numFmtId="49" fontId="25" fillId="0" borderId="16" xfId="57" applyNumberFormat="1" applyFont="1" applyBorder="1" applyAlignment="1">
      <alignment horizontal="center"/>
      <protection/>
    </xf>
    <xf numFmtId="0" fontId="0" fillId="0" borderId="16" xfId="57" applyBorder="1">
      <alignment/>
      <protection/>
    </xf>
    <xf numFmtId="0" fontId="0" fillId="0" borderId="0" xfId="57">
      <alignment/>
      <protection/>
    </xf>
    <xf numFmtId="0" fontId="1" fillId="0" borderId="0" xfId="78">
      <alignment/>
      <protection/>
    </xf>
    <xf numFmtId="0" fontId="24" fillId="0" borderId="0" xfId="57" applyFont="1" applyBorder="1">
      <alignment/>
      <protection/>
    </xf>
    <xf numFmtId="0" fontId="26" fillId="0" borderId="29" xfId="78" applyFont="1" applyBorder="1" applyAlignment="1">
      <alignment horizontal="center"/>
      <protection/>
    </xf>
    <xf numFmtId="0" fontId="1" fillId="0" borderId="30" xfId="78" applyBorder="1">
      <alignment/>
      <protection/>
    </xf>
    <xf numFmtId="0" fontId="1" fillId="0" borderId="0" xfId="78" applyBorder="1">
      <alignment/>
      <protection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3" fillId="0" borderId="3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3" fontId="0" fillId="0" borderId="27" xfId="0" applyNumberFormat="1" applyBorder="1" applyAlignment="1">
      <alignment/>
    </xf>
    <xf numFmtId="0" fontId="33" fillId="0" borderId="19" xfId="0" applyFont="1" applyBorder="1" applyAlignment="1">
      <alignment horizontal="left"/>
    </xf>
    <xf numFmtId="0" fontId="25" fillId="0" borderId="37" xfId="57" applyFont="1" applyFill="1" applyBorder="1" applyAlignment="1">
      <alignment horizontal="center"/>
      <protection/>
    </xf>
    <xf numFmtId="0" fontId="31" fillId="0" borderId="38" xfId="57" applyFont="1" applyBorder="1">
      <alignment/>
      <protection/>
    </xf>
    <xf numFmtId="0" fontId="25" fillId="0" borderId="0" xfId="57" applyFont="1">
      <alignment/>
      <protection/>
    </xf>
    <xf numFmtId="0" fontId="1" fillId="0" borderId="0" xfId="79">
      <alignment/>
      <protection/>
    </xf>
    <xf numFmtId="0" fontId="24" fillId="0" borderId="39" xfId="57" applyFont="1" applyBorder="1">
      <alignment/>
      <protection/>
    </xf>
    <xf numFmtId="0" fontId="24" fillId="0" borderId="40" xfId="57" applyFont="1" applyBorder="1">
      <alignment/>
      <protection/>
    </xf>
    <xf numFmtId="0" fontId="24" fillId="0" borderId="41" xfId="57" applyFont="1" applyBorder="1">
      <alignment/>
      <protection/>
    </xf>
    <xf numFmtId="0" fontId="24" fillId="0" borderId="42" xfId="57" applyFont="1" applyBorder="1">
      <alignment/>
      <protection/>
    </xf>
    <xf numFmtId="0" fontId="24" fillId="0" borderId="43" xfId="57" applyFont="1" applyBorder="1">
      <alignment/>
      <protection/>
    </xf>
    <xf numFmtId="0" fontId="25" fillId="0" borderId="0" xfId="57" applyFont="1" applyBorder="1" applyAlignment="1">
      <alignment horizontal="center"/>
      <protection/>
    </xf>
    <xf numFmtId="0" fontId="24" fillId="0" borderId="44" xfId="57" applyFont="1" applyBorder="1">
      <alignment/>
      <protection/>
    </xf>
    <xf numFmtId="0" fontId="24" fillId="0" borderId="45" xfId="57" applyFont="1" applyBorder="1">
      <alignment/>
      <protection/>
    </xf>
    <xf numFmtId="0" fontId="25" fillId="41" borderId="14" xfId="57" applyFont="1" applyFill="1" applyBorder="1">
      <alignment/>
      <protection/>
    </xf>
    <xf numFmtId="0" fontId="25" fillId="41" borderId="46" xfId="57" applyFont="1" applyFill="1" applyBorder="1">
      <alignment/>
      <protection/>
    </xf>
    <xf numFmtId="0" fontId="24" fillId="41" borderId="15" xfId="57" applyFont="1" applyFill="1" applyBorder="1">
      <alignment/>
      <protection/>
    </xf>
    <xf numFmtId="0" fontId="24" fillId="41" borderId="0" xfId="57" applyFont="1" applyFill="1" applyBorder="1">
      <alignment/>
      <protection/>
    </xf>
    <xf numFmtId="0" fontId="25" fillId="41" borderId="43" xfId="57" applyFont="1" applyFill="1" applyBorder="1">
      <alignment/>
      <protection/>
    </xf>
    <xf numFmtId="0" fontId="24" fillId="41" borderId="47" xfId="57" applyFont="1" applyFill="1" applyBorder="1">
      <alignment/>
      <protection/>
    </xf>
    <xf numFmtId="0" fontId="24" fillId="41" borderId="23" xfId="57" applyFont="1" applyFill="1" applyBorder="1">
      <alignment/>
      <protection/>
    </xf>
    <xf numFmtId="0" fontId="25" fillId="41" borderId="44" xfId="57" applyFont="1" applyFill="1" applyBorder="1">
      <alignment/>
      <protection/>
    </xf>
    <xf numFmtId="0" fontId="24" fillId="41" borderId="45" xfId="57" applyFont="1" applyFill="1" applyBorder="1">
      <alignment/>
      <protection/>
    </xf>
    <xf numFmtId="0" fontId="24" fillId="41" borderId="24" xfId="57" applyFont="1" applyFill="1" applyBorder="1">
      <alignment/>
      <protection/>
    </xf>
    <xf numFmtId="0" fontId="28" fillId="0" borderId="43" xfId="57" applyFont="1" applyBorder="1">
      <alignment/>
      <protection/>
    </xf>
    <xf numFmtId="0" fontId="25" fillId="0" borderId="47" xfId="57" applyFont="1" applyBorder="1">
      <alignment/>
      <protection/>
    </xf>
    <xf numFmtId="0" fontId="28" fillId="0" borderId="43" xfId="57" applyFont="1" applyBorder="1" applyAlignment="1">
      <alignment horizontal="left"/>
      <protection/>
    </xf>
    <xf numFmtId="0" fontId="28" fillId="0" borderId="23" xfId="57" applyFont="1" applyBorder="1">
      <alignment/>
      <protection/>
    </xf>
    <xf numFmtId="0" fontId="24" fillId="0" borderId="43" xfId="57" applyFont="1" applyBorder="1" applyAlignment="1">
      <alignment horizontal="center"/>
      <protection/>
    </xf>
    <xf numFmtId="0" fontId="31" fillId="0" borderId="34" xfId="57" applyFont="1" applyBorder="1">
      <alignment/>
      <protection/>
    </xf>
    <xf numFmtId="0" fontId="31" fillId="0" borderId="48" xfId="57" applyFont="1" applyBorder="1">
      <alignment/>
      <protection/>
    </xf>
    <xf numFmtId="0" fontId="0" fillId="0" borderId="0" xfId="0" applyFill="1" applyAlignment="1">
      <alignment/>
    </xf>
    <xf numFmtId="0" fontId="0" fillId="0" borderId="0" xfId="57" applyBorder="1">
      <alignment/>
      <protection/>
    </xf>
    <xf numFmtId="0" fontId="1" fillId="0" borderId="0" xfId="80">
      <alignment/>
      <protection/>
    </xf>
    <xf numFmtId="0" fontId="24" fillId="0" borderId="46" xfId="57" applyFont="1" applyBorder="1">
      <alignment/>
      <protection/>
    </xf>
    <xf numFmtId="0" fontId="24" fillId="0" borderId="47" xfId="57" applyFont="1" applyBorder="1">
      <alignment/>
      <protection/>
    </xf>
    <xf numFmtId="0" fontId="1" fillId="0" borderId="0" xfId="80" applyBorder="1">
      <alignment/>
      <protection/>
    </xf>
    <xf numFmtId="0" fontId="27" fillId="0" borderId="0" xfId="80" applyFont="1" applyBorder="1">
      <alignment/>
      <protection/>
    </xf>
    <xf numFmtId="0" fontId="27" fillId="42" borderId="0" xfId="80" applyFont="1" applyFill="1" applyBorder="1">
      <alignment/>
      <protection/>
    </xf>
    <xf numFmtId="0" fontId="24" fillId="41" borderId="13" xfId="57" applyFont="1" applyFill="1" applyBorder="1">
      <alignment/>
      <protection/>
    </xf>
    <xf numFmtId="0" fontId="0" fillId="0" borderId="33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3" fillId="0" borderId="31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26" fillId="0" borderId="53" xfId="78" applyFont="1" applyBorder="1" applyAlignment="1">
      <alignment horizontal="center"/>
      <protection/>
    </xf>
    <xf numFmtId="0" fontId="25" fillId="41" borderId="13" xfId="57" applyFont="1" applyFill="1" applyBorder="1">
      <alignment/>
      <protection/>
    </xf>
    <xf numFmtId="0" fontId="24" fillId="41" borderId="17" xfId="57" applyFont="1" applyFill="1" applyBorder="1">
      <alignment/>
      <protection/>
    </xf>
    <xf numFmtId="0" fontId="1" fillId="30" borderId="29" xfId="78" applyFill="1" applyBorder="1">
      <alignment/>
      <protection/>
    </xf>
    <xf numFmtId="0" fontId="28" fillId="0" borderId="13" xfId="57" applyFont="1" applyBorder="1" applyAlignment="1">
      <alignment horizontal="center"/>
      <protection/>
    </xf>
    <xf numFmtId="0" fontId="28" fillId="0" borderId="13" xfId="57" applyFont="1" applyBorder="1">
      <alignment/>
      <protection/>
    </xf>
    <xf numFmtId="0" fontId="25" fillId="0" borderId="14" xfId="57" applyFont="1" applyBorder="1">
      <alignment/>
      <protection/>
    </xf>
    <xf numFmtId="0" fontId="25" fillId="0" borderId="15" xfId="57" applyFont="1" applyBorder="1">
      <alignment/>
      <protection/>
    </xf>
    <xf numFmtId="0" fontId="0" fillId="0" borderId="54" xfId="0" applyBorder="1" applyAlignment="1">
      <alignment/>
    </xf>
    <xf numFmtId="0" fontId="25" fillId="0" borderId="16" xfId="57" applyFont="1" applyBorder="1" applyAlignment="1">
      <alignment horizontal="center"/>
      <protection/>
    </xf>
    <xf numFmtId="0" fontId="27" fillId="0" borderId="48" xfId="78" applyFont="1" applyBorder="1">
      <alignment/>
      <protection/>
    </xf>
    <xf numFmtId="0" fontId="24" fillId="0" borderId="26" xfId="57" applyFont="1" applyFill="1" applyBorder="1" applyAlignment="1">
      <alignment horizontal="center"/>
      <protection/>
    </xf>
    <xf numFmtId="0" fontId="25" fillId="0" borderId="44" xfId="57" applyFont="1" applyBorder="1" applyAlignment="1">
      <alignment horizontal="center"/>
      <protection/>
    </xf>
    <xf numFmtId="0" fontId="25" fillId="0" borderId="24" xfId="57" applyFont="1" applyBorder="1">
      <alignment/>
      <protection/>
    </xf>
    <xf numFmtId="0" fontId="25" fillId="0" borderId="0" xfId="57" applyFont="1" applyBorder="1">
      <alignment/>
      <protection/>
    </xf>
    <xf numFmtId="0" fontId="0" fillId="0" borderId="30" xfId="0" applyBorder="1" applyAlignment="1">
      <alignment/>
    </xf>
    <xf numFmtId="0" fontId="33" fillId="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Border="1" applyAlignment="1">
      <alignment horizontal="center"/>
    </xf>
    <xf numFmtId="3" fontId="0" fillId="0" borderId="27" xfId="0" applyNumberFormat="1" applyBorder="1" applyAlignment="1">
      <alignment horizontal="center"/>
    </xf>
    <xf numFmtId="2" fontId="37" fillId="0" borderId="27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27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35" fillId="0" borderId="55" xfId="0" applyFont="1" applyBorder="1" applyAlignment="1">
      <alignment horizontal="center"/>
    </xf>
    <xf numFmtId="0" fontId="35" fillId="0" borderId="55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35" fillId="0" borderId="32" xfId="0" applyFont="1" applyBorder="1" applyAlignment="1">
      <alignment/>
    </xf>
    <xf numFmtId="0" fontId="33" fillId="0" borderId="32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50" xfId="0" applyFont="1" applyBorder="1" applyAlignment="1">
      <alignment/>
    </xf>
    <xf numFmtId="2" fontId="0" fillId="0" borderId="27" xfId="0" applyNumberFormat="1" applyFont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2" fontId="37" fillId="0" borderId="27" xfId="75" applyNumberFormat="1" applyFont="1" applyBorder="1" applyAlignment="1">
      <alignment horizontal="center"/>
      <protection/>
    </xf>
    <xf numFmtId="0" fontId="0" fillId="0" borderId="27" xfId="0" applyFont="1" applyFill="1" applyBorder="1" applyAlignment="1">
      <alignment/>
    </xf>
    <xf numFmtId="4" fontId="0" fillId="0" borderId="27" xfId="0" applyNumberFormat="1" applyFont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27" fillId="30" borderId="27" xfId="78" applyNumberFormat="1" applyFont="1" applyFill="1" applyBorder="1" applyAlignment="1">
      <alignment horizontal="center"/>
      <protection/>
    </xf>
    <xf numFmtId="2" fontId="27" fillId="0" borderId="27" xfId="0" applyNumberFormat="1" applyFont="1" applyBorder="1" applyAlignment="1">
      <alignment horizontal="center"/>
    </xf>
    <xf numFmtId="0" fontId="30" fillId="0" borderId="56" xfId="57" applyFont="1" applyBorder="1" applyAlignment="1">
      <alignment horizontal="center"/>
      <protection/>
    </xf>
    <xf numFmtId="0" fontId="24" fillId="0" borderId="57" xfId="57" applyFont="1" applyBorder="1" applyAlignment="1">
      <alignment horizontal="center"/>
      <protection/>
    </xf>
    <xf numFmtId="0" fontId="24" fillId="0" borderId="58" xfId="57" applyFont="1" applyBorder="1" applyAlignment="1">
      <alignment horizontal="center"/>
      <protection/>
    </xf>
    <xf numFmtId="2" fontId="24" fillId="30" borderId="27" xfId="78" applyNumberFormat="1" applyFont="1" applyFill="1" applyBorder="1" applyAlignment="1">
      <alignment horizontal="center"/>
      <protection/>
    </xf>
    <xf numFmtId="2" fontId="27" fillId="0" borderId="48" xfId="78" applyNumberFormat="1" applyFont="1" applyBorder="1" applyAlignment="1">
      <alignment horizontal="center"/>
      <protection/>
    </xf>
    <xf numFmtId="2" fontId="24" fillId="0" borderId="27" xfId="57" applyNumberFormat="1" applyFont="1" applyBorder="1" applyAlignment="1">
      <alignment horizontal="center"/>
      <protection/>
    </xf>
    <xf numFmtId="2" fontId="24" fillId="0" borderId="38" xfId="57" applyNumberFormat="1" applyFont="1" applyBorder="1" applyAlignment="1">
      <alignment horizontal="center"/>
      <protection/>
    </xf>
    <xf numFmtId="0" fontId="31" fillId="0" borderId="27" xfId="57" applyFont="1" applyFill="1" applyBorder="1">
      <alignment/>
      <protection/>
    </xf>
    <xf numFmtId="0" fontId="24" fillId="0" borderId="16" xfId="57" applyFont="1" applyFill="1" applyBorder="1">
      <alignment/>
      <protection/>
    </xf>
    <xf numFmtId="0" fontId="29" fillId="0" borderId="27" xfId="57" applyFont="1" applyFill="1" applyBorder="1">
      <alignment/>
      <protection/>
    </xf>
    <xf numFmtId="2" fontId="27" fillId="0" borderId="27" xfId="78" applyNumberFormat="1" applyFont="1" applyFill="1" applyBorder="1" applyAlignment="1">
      <alignment horizontal="center"/>
      <protection/>
    </xf>
    <xf numFmtId="0" fontId="24" fillId="0" borderId="28" xfId="57" applyFont="1" applyFill="1" applyBorder="1" applyAlignment="1">
      <alignment horizontal="center"/>
      <protection/>
    </xf>
    <xf numFmtId="0" fontId="31" fillId="0" borderId="34" xfId="57" applyFont="1" applyFill="1" applyBorder="1">
      <alignment/>
      <protection/>
    </xf>
    <xf numFmtId="0" fontId="24" fillId="0" borderId="25" xfId="57" applyFont="1" applyFill="1" applyBorder="1" applyAlignment="1">
      <alignment horizontal="center"/>
      <protection/>
    </xf>
    <xf numFmtId="0" fontId="29" fillId="0" borderId="54" xfId="57" applyFont="1" applyFill="1" applyBorder="1">
      <alignment/>
      <protection/>
    </xf>
    <xf numFmtId="0" fontId="24" fillId="0" borderId="16" xfId="57" applyFont="1" applyFill="1" applyBorder="1" applyAlignment="1">
      <alignment horizontal="center"/>
      <protection/>
    </xf>
    <xf numFmtId="2" fontId="24" fillId="41" borderId="59" xfId="57" applyNumberFormat="1" applyFont="1" applyFill="1" applyBorder="1" applyAlignment="1">
      <alignment horizontal="center"/>
      <protection/>
    </xf>
    <xf numFmtId="4" fontId="0" fillId="0" borderId="0" xfId="0" applyNumberFormat="1" applyBorder="1" applyAlignment="1">
      <alignment horizontal="center"/>
    </xf>
    <xf numFmtId="2" fontId="24" fillId="41" borderId="37" xfId="57" applyNumberFormat="1" applyFont="1" applyFill="1" applyBorder="1" applyAlignment="1">
      <alignment horizontal="center"/>
      <protection/>
    </xf>
    <xf numFmtId="2" fontId="24" fillId="0" borderId="27" xfId="0" applyNumberFormat="1" applyFont="1" applyBorder="1" applyAlignment="1">
      <alignment horizontal="center"/>
    </xf>
    <xf numFmtId="2" fontId="24" fillId="42" borderId="27" xfId="57" applyNumberFormat="1" applyFont="1" applyFill="1" applyBorder="1" applyAlignment="1">
      <alignment horizontal="center"/>
      <protection/>
    </xf>
    <xf numFmtId="0" fontId="32" fillId="43" borderId="36" xfId="57" applyFont="1" applyFill="1" applyBorder="1">
      <alignment/>
      <protection/>
    </xf>
    <xf numFmtId="0" fontId="32" fillId="43" borderId="27" xfId="57" applyFont="1" applyFill="1" applyBorder="1">
      <alignment/>
      <protection/>
    </xf>
    <xf numFmtId="2" fontId="24" fillId="42" borderId="34" xfId="57" applyNumberFormat="1" applyFont="1" applyFill="1" applyBorder="1" applyAlignment="1">
      <alignment horizontal="center"/>
      <protection/>
    </xf>
    <xf numFmtId="2" fontId="24" fillId="0" borderId="54" xfId="0" applyNumberFormat="1" applyFont="1" applyBorder="1" applyAlignment="1">
      <alignment horizontal="center"/>
    </xf>
    <xf numFmtId="2" fontId="24" fillId="0" borderId="60" xfId="0" applyNumberFormat="1" applyFont="1" applyBorder="1" applyAlignment="1">
      <alignment horizontal="center"/>
    </xf>
    <xf numFmtId="2" fontId="24" fillId="0" borderId="34" xfId="0" applyNumberFormat="1" applyFont="1" applyBorder="1" applyAlignment="1">
      <alignment horizontal="center"/>
    </xf>
    <xf numFmtId="2" fontId="24" fillId="0" borderId="27" xfId="0" applyNumberFormat="1" applyFont="1" applyFill="1" applyBorder="1" applyAlignment="1">
      <alignment horizontal="center"/>
    </xf>
    <xf numFmtId="2" fontId="27" fillId="30" borderId="56" xfId="78" applyNumberFormat="1" applyFont="1" applyFill="1" applyBorder="1" applyAlignment="1">
      <alignment horizontal="center"/>
      <protection/>
    </xf>
    <xf numFmtId="2" fontId="27" fillId="42" borderId="54" xfId="78" applyNumberFormat="1" applyFont="1" applyFill="1" applyBorder="1" applyAlignment="1">
      <alignment horizontal="center"/>
      <protection/>
    </xf>
    <xf numFmtId="2" fontId="27" fillId="0" borderId="56" xfId="78" applyNumberFormat="1" applyFont="1" applyFill="1" applyBorder="1" applyAlignment="1">
      <alignment horizontal="center"/>
      <protection/>
    </xf>
    <xf numFmtId="2" fontId="27" fillId="0" borderId="34" xfId="78" applyNumberFormat="1" applyFont="1" applyFill="1" applyBorder="1" applyAlignment="1">
      <alignment horizontal="center"/>
      <protection/>
    </xf>
    <xf numFmtId="2" fontId="27" fillId="42" borderId="27" xfId="78" applyNumberFormat="1" applyFont="1" applyFill="1" applyBorder="1" applyAlignment="1">
      <alignment horizontal="center"/>
      <protection/>
    </xf>
    <xf numFmtId="2" fontId="24" fillId="0" borderId="27" xfId="78" applyNumberFormat="1" applyFont="1" applyFill="1" applyBorder="1" applyAlignment="1">
      <alignment horizontal="center"/>
      <protection/>
    </xf>
    <xf numFmtId="2" fontId="27" fillId="0" borderId="54" xfId="78" applyNumberFormat="1" applyFont="1" applyFill="1" applyBorder="1" applyAlignment="1">
      <alignment horizontal="center"/>
      <protection/>
    </xf>
    <xf numFmtId="1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24" fillId="0" borderId="61" xfId="57" applyFont="1" applyBorder="1" applyAlignment="1">
      <alignment horizontal="center"/>
      <protection/>
    </xf>
    <xf numFmtId="0" fontId="24" fillId="0" borderId="62" xfId="57" applyFont="1" applyBorder="1" applyAlignment="1">
      <alignment horizontal="center"/>
      <protection/>
    </xf>
    <xf numFmtId="2" fontId="0" fillId="0" borderId="63" xfId="0" applyNumberFormat="1" applyBorder="1" applyAlignment="1">
      <alignment horizontal="center"/>
    </xf>
    <xf numFmtId="0" fontId="0" fillId="0" borderId="63" xfId="0" applyBorder="1" applyAlignment="1">
      <alignment/>
    </xf>
    <xf numFmtId="2" fontId="0" fillId="0" borderId="63" xfId="0" applyNumberFormat="1" applyFont="1" applyFill="1" applyBorder="1" applyAlignment="1">
      <alignment horizontal="center"/>
    </xf>
    <xf numFmtId="0" fontId="0" fillId="0" borderId="63" xfId="0" applyFill="1" applyBorder="1" applyAlignment="1">
      <alignment/>
    </xf>
    <xf numFmtId="2" fontId="0" fillId="0" borderId="63" xfId="0" applyNumberFormat="1" applyFont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32" xfId="75" applyFont="1" applyBorder="1">
      <alignment/>
      <protection/>
    </xf>
    <xf numFmtId="0" fontId="33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35" fillId="0" borderId="64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65" xfId="0" applyBorder="1" applyAlignment="1">
      <alignment/>
    </xf>
    <xf numFmtId="2" fontId="0" fillId="42" borderId="27" xfId="76" applyNumberFormat="1" applyFont="1" applyFill="1" applyBorder="1" applyAlignment="1">
      <alignment horizontal="center"/>
      <protection/>
    </xf>
    <xf numFmtId="0" fontId="33" fillId="0" borderId="66" xfId="0" applyFont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35" fillId="0" borderId="16" xfId="0" applyFont="1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/>
    </xf>
    <xf numFmtId="0" fontId="33" fillId="0" borderId="69" xfId="0" applyFont="1" applyFill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33" fillId="44" borderId="32" xfId="0" applyFont="1" applyFill="1" applyBorder="1" applyAlignment="1">
      <alignment/>
    </xf>
    <xf numFmtId="0" fontId="33" fillId="44" borderId="27" xfId="0" applyFont="1" applyFill="1" applyBorder="1" applyAlignment="1">
      <alignment/>
    </xf>
    <xf numFmtId="0" fontId="33" fillId="44" borderId="27" xfId="0" applyFont="1" applyFill="1" applyBorder="1" applyAlignment="1">
      <alignment horizontal="center"/>
    </xf>
    <xf numFmtId="2" fontId="0" fillId="44" borderId="27" xfId="0" applyNumberFormat="1" applyFont="1" applyFill="1" applyBorder="1" applyAlignment="1">
      <alignment horizontal="center"/>
    </xf>
    <xf numFmtId="0" fontId="33" fillId="44" borderId="63" xfId="0" applyFont="1" applyFill="1" applyBorder="1" applyAlignment="1">
      <alignment/>
    </xf>
    <xf numFmtId="0" fontId="0" fillId="44" borderId="33" xfId="0" applyFill="1" applyBorder="1" applyAlignment="1">
      <alignment/>
    </xf>
    <xf numFmtId="0" fontId="33" fillId="44" borderId="72" xfId="0" applyFont="1" applyFill="1" applyBorder="1" applyAlignment="1">
      <alignment/>
    </xf>
    <xf numFmtId="0" fontId="33" fillId="44" borderId="26" xfId="0" applyFont="1" applyFill="1" applyBorder="1" applyAlignment="1">
      <alignment/>
    </xf>
    <xf numFmtId="0" fontId="33" fillId="44" borderId="73" xfId="0" applyFont="1" applyFill="1" applyBorder="1" applyAlignment="1">
      <alignment/>
    </xf>
    <xf numFmtId="0" fontId="0" fillId="44" borderId="27" xfId="0" applyFill="1" applyBorder="1" applyAlignment="1">
      <alignment horizontal="center"/>
    </xf>
    <xf numFmtId="3" fontId="0" fillId="44" borderId="27" xfId="0" applyNumberFormat="1" applyFill="1" applyBorder="1" applyAlignment="1">
      <alignment/>
    </xf>
    <xf numFmtId="4" fontId="0" fillId="44" borderId="27" xfId="0" applyNumberFormat="1" applyFill="1" applyBorder="1" applyAlignment="1">
      <alignment horizontal="center"/>
    </xf>
    <xf numFmtId="0" fontId="0" fillId="44" borderId="63" xfId="0" applyFont="1" applyFill="1" applyBorder="1" applyAlignment="1">
      <alignment/>
    </xf>
    <xf numFmtId="0" fontId="0" fillId="44" borderId="27" xfId="0" applyFont="1" applyFill="1" applyBorder="1" applyAlignment="1">
      <alignment/>
    </xf>
    <xf numFmtId="0" fontId="33" fillId="45" borderId="74" xfId="0" applyFont="1" applyFill="1" applyBorder="1" applyAlignment="1">
      <alignment/>
    </xf>
    <xf numFmtId="4" fontId="33" fillId="45" borderId="60" xfId="0" applyNumberFormat="1" applyFont="1" applyFill="1" applyBorder="1" applyAlignment="1">
      <alignment horizontal="center"/>
    </xf>
    <xf numFmtId="4" fontId="33" fillId="45" borderId="60" xfId="0" applyNumberFormat="1" applyFont="1" applyFill="1" applyBorder="1" applyAlignment="1">
      <alignment/>
    </xf>
    <xf numFmtId="0" fontId="0" fillId="45" borderId="75" xfId="0" applyFill="1" applyBorder="1" applyAlignment="1">
      <alignment/>
    </xf>
    <xf numFmtId="0" fontId="33" fillId="44" borderId="72" xfId="0" applyFont="1" applyFill="1" applyBorder="1" applyAlignment="1">
      <alignment horizontal="center"/>
    </xf>
    <xf numFmtId="0" fontId="33" fillId="44" borderId="56" xfId="0" applyFont="1" applyFill="1" applyBorder="1" applyAlignment="1">
      <alignment/>
    </xf>
    <xf numFmtId="0" fontId="33" fillId="44" borderId="27" xfId="0" applyFont="1" applyFill="1" applyBorder="1" applyAlignment="1">
      <alignment/>
    </xf>
    <xf numFmtId="0" fontId="0" fillId="45" borderId="76" xfId="0" applyFill="1" applyBorder="1" applyAlignment="1">
      <alignment/>
    </xf>
    <xf numFmtId="0" fontId="35" fillId="0" borderId="77" xfId="0" applyFont="1" applyFill="1" applyBorder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16" xfId="0" applyBorder="1" applyAlignment="1">
      <alignment/>
    </xf>
    <xf numFmtId="2" fontId="0" fillId="0" borderId="34" xfId="0" applyNumberFormat="1" applyBorder="1" applyAlignment="1">
      <alignment horizontal="center"/>
    </xf>
    <xf numFmtId="2" fontId="33" fillId="45" borderId="60" xfId="0" applyNumberFormat="1" applyFont="1" applyFill="1" applyBorder="1" applyAlignment="1">
      <alignment horizontal="center"/>
    </xf>
    <xf numFmtId="0" fontId="0" fillId="0" borderId="8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67" xfId="0" applyFill="1" applyBorder="1" applyAlignment="1">
      <alignment/>
    </xf>
    <xf numFmtId="0" fontId="0" fillId="0" borderId="22" xfId="0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24" fillId="0" borderId="53" xfId="57" applyFont="1" applyBorder="1">
      <alignment/>
      <protection/>
    </xf>
    <xf numFmtId="0" fontId="25" fillId="0" borderId="13" xfId="57" applyFont="1" applyBorder="1" applyAlignment="1">
      <alignment horizontal="center"/>
      <protection/>
    </xf>
    <xf numFmtId="0" fontId="25" fillId="0" borderId="19" xfId="57" applyFont="1" applyBorder="1" applyAlignment="1">
      <alignment horizontal="center"/>
      <protection/>
    </xf>
    <xf numFmtId="0" fontId="25" fillId="0" borderId="20" xfId="57" applyFont="1" applyBorder="1" applyAlignment="1">
      <alignment horizontal="center"/>
      <protection/>
    </xf>
    <xf numFmtId="0" fontId="25" fillId="0" borderId="51" xfId="0" applyFont="1" applyBorder="1" applyAlignment="1">
      <alignment horizontal="center"/>
    </xf>
    <xf numFmtId="0" fontId="25" fillId="0" borderId="43" xfId="57" applyFont="1" applyBorder="1">
      <alignment/>
      <protection/>
    </xf>
    <xf numFmtId="0" fontId="26" fillId="0" borderId="76" xfId="78" applyFont="1" applyFill="1" applyBorder="1" applyAlignment="1">
      <alignment horizontal="center"/>
      <protection/>
    </xf>
    <xf numFmtId="0" fontId="26" fillId="0" borderId="69" xfId="78" applyFont="1" applyFill="1" applyBorder="1" applyAlignment="1">
      <alignment horizontal="center"/>
      <protection/>
    </xf>
    <xf numFmtId="0" fontId="31" fillId="0" borderId="38" xfId="57" applyFont="1" applyFill="1" applyBorder="1">
      <alignment/>
      <protection/>
    </xf>
    <xf numFmtId="2" fontId="27" fillId="0" borderId="38" xfId="78" applyNumberFormat="1" applyFont="1" applyFill="1" applyBorder="1" applyAlignment="1">
      <alignment horizontal="center"/>
      <protection/>
    </xf>
    <xf numFmtId="0" fontId="0" fillId="0" borderId="49" xfId="0" applyFill="1" applyBorder="1" applyAlignment="1">
      <alignment/>
    </xf>
    <xf numFmtId="0" fontId="31" fillId="0" borderId="54" xfId="57" applyFont="1" applyBorder="1">
      <alignment/>
      <protection/>
    </xf>
    <xf numFmtId="2" fontId="24" fillId="0" borderId="54" xfId="57" applyNumberFormat="1" applyFont="1" applyBorder="1" applyAlignment="1">
      <alignment horizontal="center"/>
      <protection/>
    </xf>
    <xf numFmtId="0" fontId="0" fillId="46" borderId="33" xfId="0" applyFill="1" applyBorder="1" applyAlignment="1">
      <alignment/>
    </xf>
    <xf numFmtId="0" fontId="24" fillId="43" borderId="61" xfId="57" applyFont="1" applyFill="1" applyBorder="1" applyAlignment="1">
      <alignment horizontal="center"/>
      <protection/>
    </xf>
    <xf numFmtId="0" fontId="25" fillId="43" borderId="61" xfId="57" applyFont="1" applyFill="1" applyBorder="1" applyAlignment="1">
      <alignment horizontal="center"/>
      <protection/>
    </xf>
    <xf numFmtId="0" fontId="29" fillId="43" borderId="36" xfId="57" applyFont="1" applyFill="1" applyBorder="1">
      <alignment/>
      <protection/>
    </xf>
    <xf numFmtId="0" fontId="25" fillId="43" borderId="26" xfId="57" applyFont="1" applyFill="1" applyBorder="1" applyAlignment="1">
      <alignment horizontal="center"/>
      <protection/>
    </xf>
    <xf numFmtId="0" fontId="29" fillId="43" borderId="27" xfId="57" applyFont="1" applyFill="1" applyBorder="1">
      <alignment/>
      <protection/>
    </xf>
    <xf numFmtId="0" fontId="25" fillId="43" borderId="39" xfId="57" applyFont="1" applyFill="1" applyBorder="1" applyAlignment="1">
      <alignment horizontal="center"/>
      <protection/>
    </xf>
    <xf numFmtId="0" fontId="29" fillId="43" borderId="60" xfId="57" applyFont="1" applyFill="1" applyBorder="1">
      <alignment/>
      <protection/>
    </xf>
    <xf numFmtId="0" fontId="25" fillId="47" borderId="39" xfId="57" applyFont="1" applyFill="1" applyBorder="1" applyAlignment="1">
      <alignment horizontal="center"/>
      <protection/>
    </xf>
    <xf numFmtId="0" fontId="24" fillId="48" borderId="26" xfId="57" applyFont="1" applyFill="1" applyBorder="1" applyAlignment="1">
      <alignment horizontal="center"/>
      <protection/>
    </xf>
    <xf numFmtId="0" fontId="32" fillId="48" borderId="27" xfId="57" applyFont="1" applyFill="1" applyBorder="1">
      <alignment/>
      <protection/>
    </xf>
    <xf numFmtId="2" fontId="27" fillId="48" borderId="27" xfId="78" applyNumberFormat="1" applyFont="1" applyFill="1" applyBorder="1" applyAlignment="1">
      <alignment horizontal="center"/>
      <protection/>
    </xf>
    <xf numFmtId="2" fontId="27" fillId="48" borderId="56" xfId="78" applyNumberFormat="1" applyFont="1" applyFill="1" applyBorder="1" applyAlignment="1">
      <alignment horizontal="center"/>
      <protection/>
    </xf>
    <xf numFmtId="0" fontId="31" fillId="48" borderId="27" xfId="57" applyFont="1" applyFill="1" applyBorder="1">
      <alignment/>
      <protection/>
    </xf>
    <xf numFmtId="2" fontId="24" fillId="48" borderId="27" xfId="78" applyNumberFormat="1" applyFont="1" applyFill="1" applyBorder="1" applyAlignment="1">
      <alignment horizontal="center"/>
      <protection/>
    </xf>
    <xf numFmtId="0" fontId="0" fillId="0" borderId="31" xfId="0" applyFont="1" applyBorder="1" applyAlignment="1">
      <alignment/>
    </xf>
    <xf numFmtId="0" fontId="0" fillId="46" borderId="3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7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/>
    </xf>
    <xf numFmtId="0" fontId="27" fillId="30" borderId="29" xfId="78" applyFont="1" applyFill="1" applyBorder="1">
      <alignment/>
      <protection/>
    </xf>
    <xf numFmtId="0" fontId="24" fillId="46" borderId="69" xfId="0" applyFont="1" applyFill="1" applyBorder="1" applyAlignment="1">
      <alignment/>
    </xf>
    <xf numFmtId="0" fontId="24" fillId="46" borderId="31" xfId="0" applyFont="1" applyFill="1" applyBorder="1" applyAlignment="1">
      <alignment/>
    </xf>
    <xf numFmtId="0" fontId="24" fillId="46" borderId="51" xfId="0" applyFont="1" applyFill="1" applyBorder="1" applyAlignment="1">
      <alignment/>
    </xf>
    <xf numFmtId="0" fontId="27" fillId="0" borderId="0" xfId="78" applyFont="1" applyBorder="1">
      <alignment/>
      <protection/>
    </xf>
    <xf numFmtId="0" fontId="24" fillId="0" borderId="31" xfId="0" applyFont="1" applyBorder="1" applyAlignment="1">
      <alignment/>
    </xf>
    <xf numFmtId="0" fontId="24" fillId="43" borderId="65" xfId="0" applyFont="1" applyFill="1" applyBorder="1" applyAlignment="1">
      <alignment/>
    </xf>
    <xf numFmtId="0" fontId="24" fillId="46" borderId="33" xfId="0" applyFont="1" applyFill="1" applyBorder="1" applyAlignment="1">
      <alignment/>
    </xf>
    <xf numFmtId="0" fontId="24" fillId="0" borderId="33" xfId="0" applyFont="1" applyBorder="1" applyAlignment="1">
      <alignment/>
    </xf>
    <xf numFmtId="0" fontId="24" fillId="48" borderId="33" xfId="0" applyFont="1" applyFill="1" applyBorder="1" applyAlignment="1">
      <alignment/>
    </xf>
    <xf numFmtId="0" fontId="24" fillId="0" borderId="33" xfId="0" applyFont="1" applyFill="1" applyBorder="1" applyAlignment="1">
      <alignment/>
    </xf>
    <xf numFmtId="1" fontId="24" fillId="48" borderId="33" xfId="0" applyNumberFormat="1" applyFont="1" applyFill="1" applyBorder="1" applyAlignment="1">
      <alignment/>
    </xf>
    <xf numFmtId="0" fontId="24" fillId="0" borderId="49" xfId="0" applyFont="1" applyFill="1" applyBorder="1" applyAlignment="1">
      <alignment/>
    </xf>
    <xf numFmtId="0" fontId="24" fillId="0" borderId="70" xfId="0" applyFont="1" applyBorder="1" applyAlignment="1">
      <alignment/>
    </xf>
    <xf numFmtId="0" fontId="24" fillId="0" borderId="35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49" xfId="0" applyFont="1" applyBorder="1" applyAlignment="1">
      <alignment/>
    </xf>
    <xf numFmtId="0" fontId="32" fillId="43" borderId="61" xfId="57" applyFont="1" applyFill="1" applyBorder="1" applyAlignment="1">
      <alignment horizontal="center"/>
      <protection/>
    </xf>
    <xf numFmtId="0" fontId="32" fillId="30" borderId="25" xfId="57" applyFont="1" applyFill="1" applyBorder="1" applyAlignment="1">
      <alignment horizontal="center"/>
      <protection/>
    </xf>
    <xf numFmtId="0" fontId="31" fillId="0" borderId="26" xfId="57" applyFont="1" applyBorder="1" applyAlignment="1">
      <alignment horizontal="center"/>
      <protection/>
    </xf>
    <xf numFmtId="0" fontId="31" fillId="48" borderId="26" xfId="57" applyFont="1" applyFill="1" applyBorder="1" applyAlignment="1">
      <alignment horizontal="center"/>
      <protection/>
    </xf>
    <xf numFmtId="0" fontId="31" fillId="30" borderId="26" xfId="57" applyFont="1" applyFill="1" applyBorder="1" applyAlignment="1">
      <alignment horizontal="center"/>
      <protection/>
    </xf>
    <xf numFmtId="0" fontId="32" fillId="43" borderId="26" xfId="57" applyFont="1" applyFill="1" applyBorder="1" applyAlignment="1">
      <alignment horizontal="center"/>
      <protection/>
    </xf>
    <xf numFmtId="0" fontId="32" fillId="30" borderId="26" xfId="57" applyFont="1" applyFill="1" applyBorder="1" applyAlignment="1">
      <alignment horizontal="center"/>
      <protection/>
    </xf>
    <xf numFmtId="0" fontId="31" fillId="0" borderId="26" xfId="57" applyNumberFormat="1" applyFont="1" applyBorder="1" applyAlignment="1">
      <alignment horizontal="center"/>
      <protection/>
    </xf>
    <xf numFmtId="0" fontId="31" fillId="48" borderId="26" xfId="57" applyNumberFormat="1" applyFont="1" applyFill="1" applyBorder="1" applyAlignment="1">
      <alignment horizontal="center"/>
      <protection/>
    </xf>
    <xf numFmtId="0" fontId="31" fillId="0" borderId="26" xfId="57" applyFont="1" applyFill="1" applyBorder="1" applyAlignment="1">
      <alignment horizontal="center"/>
      <protection/>
    </xf>
    <xf numFmtId="0" fontId="29" fillId="30" borderId="26" xfId="57" applyFont="1" applyFill="1" applyBorder="1" applyAlignment="1">
      <alignment horizontal="center"/>
      <protection/>
    </xf>
    <xf numFmtId="0" fontId="31" fillId="0" borderId="28" xfId="57" applyFont="1" applyFill="1" applyBorder="1" applyAlignment="1">
      <alignment horizontal="center"/>
      <protection/>
    </xf>
    <xf numFmtId="0" fontId="31" fillId="0" borderId="62" xfId="57" applyFont="1" applyFill="1" applyBorder="1" applyAlignment="1">
      <alignment horizontal="center"/>
      <protection/>
    </xf>
    <xf numFmtId="0" fontId="32" fillId="43" borderId="39" xfId="57" applyFont="1" applyFill="1" applyBorder="1" applyAlignment="1">
      <alignment horizontal="center"/>
      <protection/>
    </xf>
    <xf numFmtId="0" fontId="31" fillId="0" borderId="25" xfId="57" applyFont="1" applyFill="1" applyBorder="1" applyAlignment="1">
      <alignment horizontal="center"/>
      <protection/>
    </xf>
    <xf numFmtId="0" fontId="31" fillId="0" borderId="16" xfId="57" applyFont="1" applyFill="1" applyBorder="1" applyAlignment="1">
      <alignment horizontal="center"/>
      <protection/>
    </xf>
    <xf numFmtId="0" fontId="32" fillId="47" borderId="39" xfId="57" applyFont="1" applyFill="1" applyBorder="1" applyAlignment="1">
      <alignment horizontal="center"/>
      <protection/>
    </xf>
    <xf numFmtId="0" fontId="32" fillId="0" borderId="16" xfId="57" applyFont="1" applyBorder="1" applyAlignment="1">
      <alignment horizontal="left"/>
      <protection/>
    </xf>
    <xf numFmtId="0" fontId="31" fillId="0" borderId="52" xfId="57" applyFont="1" applyBorder="1" applyAlignment="1">
      <alignment horizontal="center"/>
      <protection/>
    </xf>
    <xf numFmtId="0" fontId="31" fillId="0" borderId="32" xfId="57" applyFont="1" applyBorder="1" applyAlignment="1">
      <alignment horizontal="center"/>
      <protection/>
    </xf>
    <xf numFmtId="0" fontId="31" fillId="0" borderId="81" xfId="57" applyFont="1" applyBorder="1" applyAlignment="1">
      <alignment horizontal="center"/>
      <protection/>
    </xf>
    <xf numFmtId="0" fontId="24" fillId="0" borderId="17" xfId="57" applyFont="1" applyBorder="1">
      <alignment/>
      <protection/>
    </xf>
    <xf numFmtId="0" fontId="0" fillId="0" borderId="19" xfId="57" applyBorder="1">
      <alignment/>
      <protection/>
    </xf>
    <xf numFmtId="0" fontId="0" fillId="0" borderId="59" xfId="0" applyBorder="1" applyAlignment="1">
      <alignment/>
    </xf>
    <xf numFmtId="0" fontId="0" fillId="0" borderId="37" xfId="0" applyBorder="1" applyAlignment="1">
      <alignment/>
    </xf>
    <xf numFmtId="0" fontId="24" fillId="0" borderId="82" xfId="57" applyFont="1" applyBorder="1" applyAlignment="1">
      <alignment horizontal="center"/>
      <protection/>
    </xf>
    <xf numFmtId="2" fontId="25" fillId="30" borderId="60" xfId="57" applyNumberFormat="1" applyFont="1" applyFill="1" applyBorder="1" applyAlignment="1">
      <alignment horizontal="center"/>
      <protection/>
    </xf>
    <xf numFmtId="0" fontId="24" fillId="46" borderId="25" xfId="57" applyFont="1" applyFill="1" applyBorder="1" applyAlignment="1">
      <alignment horizontal="center"/>
      <protection/>
    </xf>
    <xf numFmtId="0" fontId="29" fillId="46" borderId="27" xfId="57" applyFont="1" applyFill="1" applyBorder="1">
      <alignment/>
      <protection/>
    </xf>
    <xf numFmtId="0" fontId="24" fillId="46" borderId="26" xfId="57" applyFont="1" applyFill="1" applyBorder="1" applyAlignment="1">
      <alignment horizontal="center"/>
      <protection/>
    </xf>
    <xf numFmtId="0" fontId="31" fillId="46" borderId="27" xfId="57" applyFont="1" applyFill="1" applyBorder="1">
      <alignment/>
      <protection/>
    </xf>
    <xf numFmtId="2" fontId="25" fillId="46" borderId="60" xfId="57" applyNumberFormat="1" applyFont="1" applyFill="1" applyBorder="1" applyAlignment="1">
      <alignment horizontal="center"/>
      <protection/>
    </xf>
    <xf numFmtId="0" fontId="32" fillId="46" borderId="25" xfId="57" applyFont="1" applyFill="1" applyBorder="1" applyAlignment="1">
      <alignment horizontal="center"/>
      <protection/>
    </xf>
    <xf numFmtId="0" fontId="31" fillId="46" borderId="26" xfId="57" applyFont="1" applyFill="1" applyBorder="1" applyAlignment="1">
      <alignment horizontal="center"/>
      <protection/>
    </xf>
    <xf numFmtId="0" fontId="32" fillId="46" borderId="26" xfId="57" applyFont="1" applyFill="1" applyBorder="1" applyAlignment="1">
      <alignment horizontal="center"/>
      <protection/>
    </xf>
    <xf numFmtId="0" fontId="32" fillId="46" borderId="83" xfId="57" applyFont="1" applyFill="1" applyBorder="1" applyAlignment="1">
      <alignment horizontal="center"/>
      <protection/>
    </xf>
    <xf numFmtId="0" fontId="31" fillId="0" borderId="78" xfId="57" applyFont="1" applyBorder="1" applyAlignment="1">
      <alignment horizontal="center"/>
      <protection/>
    </xf>
    <xf numFmtId="0" fontId="31" fillId="0" borderId="56" xfId="57" applyFont="1" applyBorder="1" applyAlignment="1">
      <alignment horizontal="center"/>
      <protection/>
    </xf>
    <xf numFmtId="0" fontId="31" fillId="0" borderId="84" xfId="57" applyFont="1" applyBorder="1" applyAlignment="1">
      <alignment horizontal="center"/>
      <protection/>
    </xf>
    <xf numFmtId="2" fontId="27" fillId="46" borderId="27" xfId="78" applyNumberFormat="1" applyFont="1" applyFill="1" applyBorder="1" applyAlignment="1">
      <alignment horizontal="center"/>
      <protection/>
    </xf>
    <xf numFmtId="2" fontId="27" fillId="42" borderId="27" xfId="77" applyNumberFormat="1" applyFont="1" applyFill="1" applyBorder="1" applyAlignment="1">
      <alignment horizontal="center"/>
      <protection/>
    </xf>
    <xf numFmtId="2" fontId="24" fillId="46" borderId="27" xfId="78" applyNumberFormat="1" applyFont="1" applyFill="1" applyBorder="1" applyAlignment="1">
      <alignment horizontal="center"/>
      <protection/>
    </xf>
    <xf numFmtId="2" fontId="27" fillId="0" borderId="27" xfId="77" applyNumberFormat="1" applyFont="1" applyFill="1" applyBorder="1" applyAlignment="1">
      <alignment horizontal="center"/>
      <protection/>
    </xf>
    <xf numFmtId="2" fontId="27" fillId="42" borderId="38" xfId="77" applyNumberFormat="1" applyFont="1" applyFill="1" applyBorder="1" applyAlignment="1">
      <alignment horizontal="center"/>
      <protection/>
    </xf>
    <xf numFmtId="2" fontId="27" fillId="42" borderId="48" xfId="77" applyNumberFormat="1" applyFont="1" applyFill="1" applyBorder="1" applyAlignment="1">
      <alignment horizontal="center"/>
      <protection/>
    </xf>
    <xf numFmtId="2" fontId="27" fillId="0" borderId="54" xfId="77" applyNumberFormat="1" applyFont="1" applyFill="1" applyBorder="1" applyAlignment="1">
      <alignment horizontal="center"/>
      <protection/>
    </xf>
    <xf numFmtId="0" fontId="0" fillId="0" borderId="70" xfId="0" applyFill="1" applyBorder="1" applyAlignment="1">
      <alignment/>
    </xf>
    <xf numFmtId="2" fontId="27" fillId="0" borderId="34" xfId="77" applyNumberFormat="1" applyFont="1" applyFill="1" applyBorder="1" applyAlignment="1">
      <alignment horizontal="center"/>
      <protection/>
    </xf>
    <xf numFmtId="0" fontId="0" fillId="0" borderId="35" xfId="0" applyFill="1" applyBorder="1" applyAlignment="1">
      <alignment/>
    </xf>
    <xf numFmtId="0" fontId="24" fillId="0" borderId="82" xfId="57" applyFont="1" applyFill="1" applyBorder="1" applyAlignment="1">
      <alignment horizontal="center"/>
      <protection/>
    </xf>
    <xf numFmtId="0" fontId="31" fillId="0" borderId="78" xfId="57" applyFont="1" applyFill="1" applyBorder="1" applyAlignment="1">
      <alignment horizontal="center"/>
      <protection/>
    </xf>
    <xf numFmtId="0" fontId="31" fillId="0" borderId="54" xfId="57" applyFont="1" applyFill="1" applyBorder="1">
      <alignment/>
      <protection/>
    </xf>
    <xf numFmtId="2" fontId="24" fillId="0" borderId="54" xfId="57" applyNumberFormat="1" applyFont="1" applyFill="1" applyBorder="1" applyAlignment="1">
      <alignment horizontal="center"/>
      <protection/>
    </xf>
    <xf numFmtId="0" fontId="24" fillId="0" borderId="57" xfId="57" applyFont="1" applyFill="1" applyBorder="1" applyAlignment="1">
      <alignment horizontal="center"/>
      <protection/>
    </xf>
    <xf numFmtId="0" fontId="31" fillId="0" borderId="56" xfId="57" applyFont="1" applyFill="1" applyBorder="1" applyAlignment="1">
      <alignment horizontal="center"/>
      <protection/>
    </xf>
    <xf numFmtId="2" fontId="24" fillId="0" borderId="27" xfId="57" applyNumberFormat="1" applyFont="1" applyFill="1" applyBorder="1" applyAlignment="1">
      <alignment horizontal="center"/>
      <protection/>
    </xf>
    <xf numFmtId="0" fontId="24" fillId="0" borderId="58" xfId="57" applyFont="1" applyFill="1" applyBorder="1" applyAlignment="1">
      <alignment horizontal="center"/>
      <protection/>
    </xf>
    <xf numFmtId="0" fontId="31" fillId="0" borderId="84" xfId="57" applyFont="1" applyFill="1" applyBorder="1" applyAlignment="1">
      <alignment horizontal="center"/>
      <protection/>
    </xf>
    <xf numFmtId="2" fontId="24" fillId="0" borderId="38" xfId="57" applyNumberFormat="1" applyFont="1" applyFill="1" applyBorder="1" applyAlignment="1">
      <alignment horizontal="center"/>
      <protection/>
    </xf>
    <xf numFmtId="2" fontId="26" fillId="43" borderId="36" xfId="78" applyNumberFormat="1" applyFont="1" applyFill="1" applyBorder="1" applyAlignment="1">
      <alignment horizontal="center"/>
      <protection/>
    </xf>
    <xf numFmtId="0" fontId="25" fillId="0" borderId="26" xfId="57" applyFont="1" applyBorder="1" applyAlignment="1">
      <alignment horizontal="center"/>
      <protection/>
    </xf>
    <xf numFmtId="0" fontId="29" fillId="0" borderId="26" xfId="57" applyFont="1" applyBorder="1" applyAlignment="1">
      <alignment horizontal="center"/>
      <protection/>
    </xf>
    <xf numFmtId="0" fontId="25" fillId="0" borderId="33" xfId="0" applyFont="1" applyBorder="1" applyAlignment="1">
      <alignment/>
    </xf>
    <xf numFmtId="2" fontId="26" fillId="43" borderId="27" xfId="78" applyNumberFormat="1" applyFont="1" applyFill="1" applyBorder="1" applyAlignment="1">
      <alignment horizontal="center"/>
      <protection/>
    </xf>
    <xf numFmtId="2" fontId="26" fillId="43" borderId="56" xfId="78" applyNumberFormat="1" applyFont="1" applyFill="1" applyBorder="1" applyAlignment="1">
      <alignment horizontal="center"/>
      <protection/>
    </xf>
    <xf numFmtId="0" fontId="25" fillId="43" borderId="33" xfId="0" applyFont="1" applyFill="1" applyBorder="1" applyAlignment="1">
      <alignment/>
    </xf>
    <xf numFmtId="0" fontId="38" fillId="30" borderId="26" xfId="57" applyFont="1" applyFill="1" applyBorder="1" applyAlignment="1">
      <alignment horizontal="center"/>
      <protection/>
    </xf>
    <xf numFmtId="2" fontId="27" fillId="42" borderId="78" xfId="78" applyNumberFormat="1" applyFont="1" applyFill="1" applyBorder="1" applyAlignment="1">
      <alignment horizontal="center"/>
      <protection/>
    </xf>
    <xf numFmtId="2" fontId="24" fillId="42" borderId="78" xfId="78" applyNumberFormat="1" applyFont="1" applyFill="1" applyBorder="1" applyAlignment="1">
      <alignment horizontal="center"/>
      <protection/>
    </xf>
    <xf numFmtId="2" fontId="24" fillId="48" borderId="56" xfId="78" applyNumberFormat="1" applyFont="1" applyFill="1" applyBorder="1" applyAlignment="1">
      <alignment horizontal="center"/>
      <protection/>
    </xf>
    <xf numFmtId="2" fontId="27" fillId="48" borderId="78" xfId="78" applyNumberFormat="1" applyFont="1" applyFill="1" applyBorder="1" applyAlignment="1">
      <alignment horizontal="center"/>
      <protection/>
    </xf>
    <xf numFmtId="2" fontId="27" fillId="0" borderId="84" xfId="78" applyNumberFormat="1" applyFont="1" applyFill="1" applyBorder="1" applyAlignment="1">
      <alignment horizontal="center"/>
      <protection/>
    </xf>
    <xf numFmtId="2" fontId="27" fillId="0" borderId="27" xfId="0" applyNumberFormat="1" applyFont="1" applyFill="1" applyBorder="1" applyAlignment="1">
      <alignment horizontal="center"/>
    </xf>
    <xf numFmtId="2" fontId="27" fillId="48" borderId="27" xfId="0" applyNumberFormat="1" applyFont="1" applyFill="1" applyBorder="1" applyAlignment="1">
      <alignment horizontal="center"/>
    </xf>
    <xf numFmtId="2" fontId="24" fillId="48" borderId="27" xfId="0" applyNumberFormat="1" applyFont="1" applyFill="1" applyBorder="1" applyAlignment="1">
      <alignment horizontal="center"/>
    </xf>
    <xf numFmtId="2" fontId="27" fillId="0" borderId="38" xfId="0" applyNumberFormat="1" applyFont="1" applyFill="1" applyBorder="1" applyAlignment="1">
      <alignment horizontal="center"/>
    </xf>
    <xf numFmtId="2" fontId="27" fillId="0" borderId="54" xfId="0" applyNumberFormat="1" applyFont="1" applyFill="1" applyBorder="1" applyAlignment="1">
      <alignment horizontal="center"/>
    </xf>
    <xf numFmtId="2" fontId="27" fillId="0" borderId="78" xfId="78" applyNumberFormat="1" applyFont="1" applyFill="1" applyBorder="1" applyAlignment="1">
      <alignment horizontal="center"/>
      <protection/>
    </xf>
    <xf numFmtId="2" fontId="27" fillId="0" borderId="85" xfId="78" applyNumberFormat="1" applyFont="1" applyFill="1" applyBorder="1" applyAlignment="1">
      <alignment horizontal="center"/>
      <protection/>
    </xf>
    <xf numFmtId="2" fontId="27" fillId="42" borderId="36" xfId="78" applyNumberFormat="1" applyFont="1" applyFill="1" applyBorder="1" applyAlignment="1">
      <alignment horizontal="center"/>
      <protection/>
    </xf>
    <xf numFmtId="2" fontId="27" fillId="42" borderId="86" xfId="78" applyNumberFormat="1" applyFont="1" applyFill="1" applyBorder="1" applyAlignment="1">
      <alignment horizontal="center"/>
      <protection/>
    </xf>
    <xf numFmtId="2" fontId="26" fillId="43" borderId="60" xfId="78" applyNumberFormat="1" applyFont="1" applyFill="1" applyBorder="1" applyAlignment="1">
      <alignment horizontal="center"/>
      <protection/>
    </xf>
    <xf numFmtId="2" fontId="25" fillId="43" borderId="60" xfId="78" applyNumberFormat="1" applyFont="1" applyFill="1" applyBorder="1" applyAlignment="1">
      <alignment horizontal="center"/>
      <protection/>
    </xf>
    <xf numFmtId="0" fontId="25" fillId="43" borderId="75" xfId="0" applyFont="1" applyFill="1" applyBorder="1" applyAlignment="1">
      <alignment/>
    </xf>
    <xf numFmtId="0" fontId="29" fillId="47" borderId="60" xfId="57" applyFont="1" applyFill="1" applyBorder="1">
      <alignment/>
      <protection/>
    </xf>
    <xf numFmtId="2" fontId="26" fillId="47" borderId="60" xfId="78" applyNumberFormat="1" applyFont="1" applyFill="1" applyBorder="1" applyAlignment="1">
      <alignment horizontal="center"/>
      <protection/>
    </xf>
    <xf numFmtId="0" fontId="25" fillId="47" borderId="75" xfId="0" applyFont="1" applyFill="1" applyBorder="1" applyAlignment="1">
      <alignment/>
    </xf>
    <xf numFmtId="0" fontId="25" fillId="30" borderId="39" xfId="57" applyFont="1" applyFill="1" applyBorder="1" applyAlignment="1">
      <alignment horizontal="center"/>
      <protection/>
    </xf>
    <xf numFmtId="0" fontId="32" fillId="30" borderId="39" xfId="57" applyFont="1" applyFill="1" applyBorder="1" applyAlignment="1">
      <alignment horizontal="center"/>
      <protection/>
    </xf>
    <xf numFmtId="0" fontId="32" fillId="30" borderId="60" xfId="57" applyFont="1" applyFill="1" applyBorder="1" applyAlignment="1">
      <alignment horizontal="left"/>
      <protection/>
    </xf>
    <xf numFmtId="0" fontId="25" fillId="46" borderId="75" xfId="0" applyFont="1" applyFill="1" applyBorder="1" applyAlignment="1">
      <alignment/>
    </xf>
    <xf numFmtId="0" fontId="33" fillId="43" borderId="65" xfId="0" applyFont="1" applyFill="1" applyBorder="1" applyAlignment="1">
      <alignment/>
    </xf>
    <xf numFmtId="0" fontId="33" fillId="43" borderId="33" xfId="0" applyFont="1" applyFill="1" applyBorder="1" applyAlignment="1">
      <alignment/>
    </xf>
    <xf numFmtId="0" fontId="38" fillId="46" borderId="26" xfId="57" applyFont="1" applyFill="1" applyBorder="1" applyAlignment="1">
      <alignment horizontal="center"/>
      <protection/>
    </xf>
    <xf numFmtId="0" fontId="33" fillId="43" borderId="75" xfId="0" applyFont="1" applyFill="1" applyBorder="1" applyAlignment="1">
      <alignment/>
    </xf>
    <xf numFmtId="0" fontId="33" fillId="47" borderId="75" xfId="0" applyFont="1" applyFill="1" applyBorder="1" applyAlignment="1">
      <alignment/>
    </xf>
    <xf numFmtId="0" fontId="33" fillId="46" borderId="53" xfId="57" applyFont="1" applyFill="1" applyBorder="1" applyAlignment="1">
      <alignment horizontal="center"/>
      <protection/>
    </xf>
    <xf numFmtId="0" fontId="32" fillId="46" borderId="60" xfId="57" applyFont="1" applyFill="1" applyBorder="1" applyAlignment="1">
      <alignment horizontal="left"/>
      <protection/>
    </xf>
    <xf numFmtId="0" fontId="33" fillId="46" borderId="75" xfId="0" applyFont="1" applyFill="1" applyBorder="1" applyAlignment="1">
      <alignment/>
    </xf>
    <xf numFmtId="0" fontId="0" fillId="46" borderId="59" xfId="0" applyFill="1" applyBorder="1" applyAlignment="1">
      <alignment/>
    </xf>
    <xf numFmtId="0" fontId="0" fillId="46" borderId="37" xfId="0" applyFill="1" applyBorder="1" applyAlignment="1">
      <alignment/>
    </xf>
    <xf numFmtId="0" fontId="26" fillId="0" borderId="53" xfId="78" applyFont="1" applyFill="1" applyBorder="1" applyAlignment="1">
      <alignment horizontal="center"/>
      <protection/>
    </xf>
    <xf numFmtId="0" fontId="26" fillId="0" borderId="29" xfId="78" applyFont="1" applyFill="1" applyBorder="1" applyAlignment="1">
      <alignment horizontal="center"/>
      <protection/>
    </xf>
    <xf numFmtId="0" fontId="25" fillId="0" borderId="37" xfId="0" applyFont="1" applyBorder="1" applyAlignment="1">
      <alignment horizontal="center"/>
    </xf>
    <xf numFmtId="0" fontId="25" fillId="0" borderId="43" xfId="57" applyFont="1" applyBorder="1" applyAlignment="1">
      <alignment horizontal="center"/>
      <protection/>
    </xf>
    <xf numFmtId="2" fontId="24" fillId="0" borderId="34" xfId="0" applyNumberFormat="1" applyFont="1" applyFill="1" applyBorder="1" applyAlignment="1">
      <alignment horizontal="center"/>
    </xf>
    <xf numFmtId="0" fontId="29" fillId="0" borderId="54" xfId="57" applyFont="1" applyBorder="1">
      <alignment/>
      <protection/>
    </xf>
    <xf numFmtId="2" fontId="24" fillId="42" borderId="54" xfId="57" applyNumberFormat="1" applyFont="1" applyFill="1" applyBorder="1" applyAlignment="1">
      <alignment horizontal="center"/>
      <protection/>
    </xf>
    <xf numFmtId="0" fontId="32" fillId="43" borderId="60" xfId="57" applyFont="1" applyFill="1" applyBorder="1">
      <alignment/>
      <protection/>
    </xf>
    <xf numFmtId="0" fontId="25" fillId="43" borderId="79" xfId="57" applyFont="1" applyFill="1" applyBorder="1" applyAlignment="1">
      <alignment horizontal="center"/>
      <protection/>
    </xf>
    <xf numFmtId="0" fontId="25" fillId="43" borderId="56" xfId="57" applyFont="1" applyFill="1" applyBorder="1" applyAlignment="1">
      <alignment horizontal="center"/>
      <protection/>
    </xf>
    <xf numFmtId="0" fontId="30" fillId="0" borderId="56" xfId="57" applyNumberFormat="1" applyFont="1" applyBorder="1" applyAlignment="1">
      <alignment horizontal="center"/>
      <protection/>
    </xf>
    <xf numFmtId="0" fontId="30" fillId="0" borderId="56" xfId="57" applyFont="1" applyFill="1" applyBorder="1" applyAlignment="1">
      <alignment horizontal="center"/>
      <protection/>
    </xf>
    <xf numFmtId="0" fontId="30" fillId="0" borderId="85" xfId="57" applyFont="1" applyFill="1" applyBorder="1" applyAlignment="1">
      <alignment horizontal="center"/>
      <protection/>
    </xf>
    <xf numFmtId="0" fontId="25" fillId="43" borderId="87" xfId="57" applyFont="1" applyFill="1" applyBorder="1" applyAlignment="1">
      <alignment horizontal="center"/>
      <protection/>
    </xf>
    <xf numFmtId="0" fontId="24" fillId="0" borderId="78" xfId="57" applyFont="1" applyBorder="1" applyAlignment="1">
      <alignment horizontal="center"/>
      <protection/>
    </xf>
    <xf numFmtId="0" fontId="30" fillId="0" borderId="85" xfId="57" applyFont="1" applyBorder="1" applyAlignment="1">
      <alignment horizontal="center"/>
      <protection/>
    </xf>
    <xf numFmtId="0" fontId="24" fillId="0" borderId="88" xfId="57" applyFont="1" applyFill="1" applyBorder="1" applyAlignment="1">
      <alignment horizontal="center"/>
      <protection/>
    </xf>
    <xf numFmtId="0" fontId="24" fillId="0" borderId="88" xfId="57" applyFont="1" applyBorder="1" applyAlignment="1">
      <alignment horizontal="center"/>
      <protection/>
    </xf>
    <xf numFmtId="0" fontId="0" fillId="46" borderId="29" xfId="0" applyFill="1" applyBorder="1" applyAlignment="1">
      <alignment/>
    </xf>
    <xf numFmtId="0" fontId="24" fillId="46" borderId="57" xfId="57" applyFont="1" applyFill="1" applyBorder="1" applyAlignment="1">
      <alignment horizontal="center"/>
      <protection/>
    </xf>
    <xf numFmtId="0" fontId="30" fillId="46" borderId="56" xfId="57" applyFont="1" applyFill="1" applyBorder="1" applyAlignment="1">
      <alignment horizontal="center"/>
      <protection/>
    </xf>
    <xf numFmtId="2" fontId="24" fillId="46" borderId="27" xfId="0" applyNumberFormat="1" applyFont="1" applyFill="1" applyBorder="1" applyAlignment="1">
      <alignment horizontal="center"/>
    </xf>
    <xf numFmtId="2" fontId="24" fillId="46" borderId="27" xfId="57" applyNumberFormat="1" applyFont="1" applyFill="1" applyBorder="1" applyAlignment="1">
      <alignment horizontal="center"/>
      <protection/>
    </xf>
    <xf numFmtId="0" fontId="25" fillId="47" borderId="87" xfId="57" applyFont="1" applyFill="1" applyBorder="1" applyAlignment="1">
      <alignment horizontal="center"/>
      <protection/>
    </xf>
    <xf numFmtId="0" fontId="25" fillId="47" borderId="53" xfId="57" applyFont="1" applyFill="1" applyBorder="1" applyAlignment="1">
      <alignment horizontal="center"/>
      <protection/>
    </xf>
    <xf numFmtId="2" fontId="25" fillId="47" borderId="60" xfId="0" applyNumberFormat="1" applyFont="1" applyFill="1" applyBorder="1" applyAlignment="1">
      <alignment horizontal="center"/>
    </xf>
    <xf numFmtId="0" fontId="25" fillId="0" borderId="53" xfId="57" applyFont="1" applyBorder="1" applyAlignment="1">
      <alignment horizontal="center"/>
      <protection/>
    </xf>
    <xf numFmtId="0" fontId="29" fillId="0" borderId="60" xfId="57" applyFont="1" applyBorder="1">
      <alignment/>
      <protection/>
    </xf>
    <xf numFmtId="0" fontId="25" fillId="43" borderId="53" xfId="57" applyFont="1" applyFill="1" applyBorder="1" applyAlignment="1">
      <alignment horizontal="center"/>
      <protection/>
    </xf>
    <xf numFmtId="2" fontId="25" fillId="43" borderId="60" xfId="0" applyNumberFormat="1" applyFont="1" applyFill="1" applyBorder="1" applyAlignment="1">
      <alignment horizontal="center"/>
    </xf>
    <xf numFmtId="0" fontId="25" fillId="43" borderId="57" xfId="57" applyFont="1" applyFill="1" applyBorder="1" applyAlignment="1">
      <alignment horizontal="center"/>
      <protection/>
    </xf>
    <xf numFmtId="2" fontId="25" fillId="43" borderId="27" xfId="57" applyNumberFormat="1" applyFont="1" applyFill="1" applyBorder="1" applyAlignment="1">
      <alignment horizontal="center"/>
      <protection/>
    </xf>
    <xf numFmtId="2" fontId="25" fillId="43" borderId="27" xfId="0" applyNumberFormat="1" applyFont="1" applyFill="1" applyBorder="1" applyAlignment="1">
      <alignment horizontal="center"/>
    </xf>
    <xf numFmtId="0" fontId="25" fillId="43" borderId="89" xfId="57" applyFont="1" applyFill="1" applyBorder="1" applyAlignment="1">
      <alignment horizontal="center"/>
      <protection/>
    </xf>
    <xf numFmtId="2" fontId="25" fillId="43" borderId="36" xfId="0" applyNumberFormat="1" applyFont="1" applyFill="1" applyBorder="1" applyAlignment="1">
      <alignment horizontal="center"/>
    </xf>
    <xf numFmtId="2" fontId="27" fillId="0" borderId="0" xfId="79" applyNumberFormat="1" applyFont="1" applyBorder="1" applyAlignment="1">
      <alignment horizontal="center"/>
      <protection/>
    </xf>
    <xf numFmtId="2" fontId="24" fillId="0" borderId="31" xfId="0" applyNumberFormat="1" applyFont="1" applyBorder="1" applyAlignment="1">
      <alignment horizontal="center"/>
    </xf>
    <xf numFmtId="2" fontId="25" fillId="43" borderId="36" xfId="57" applyNumberFormat="1" applyFont="1" applyFill="1" applyBorder="1" applyAlignment="1">
      <alignment horizontal="center"/>
      <protection/>
    </xf>
    <xf numFmtId="2" fontId="24" fillId="0" borderId="34" xfId="57" applyNumberFormat="1" applyFont="1" applyFill="1" applyBorder="1" applyAlignment="1">
      <alignment horizontal="center"/>
      <protection/>
    </xf>
    <xf numFmtId="2" fontId="25" fillId="43" borderId="60" xfId="57" applyNumberFormat="1" applyFont="1" applyFill="1" applyBorder="1" applyAlignment="1">
      <alignment horizontal="center"/>
      <protection/>
    </xf>
    <xf numFmtId="2" fontId="25" fillId="47" borderId="60" xfId="57" applyNumberFormat="1" applyFont="1" applyFill="1" applyBorder="1" applyAlignment="1">
      <alignment horizontal="center"/>
      <protection/>
    </xf>
    <xf numFmtId="2" fontId="25" fillId="42" borderId="60" xfId="57" applyNumberFormat="1" applyFont="1" applyFill="1" applyBorder="1" applyAlignment="1">
      <alignment horizontal="center"/>
      <protection/>
    </xf>
    <xf numFmtId="0" fontId="29" fillId="0" borderId="36" xfId="57" applyFont="1" applyBorder="1">
      <alignment/>
      <protection/>
    </xf>
    <xf numFmtId="2" fontId="24" fillId="42" borderId="36" xfId="57" applyNumberFormat="1" applyFont="1" applyFill="1" applyBorder="1" applyAlignment="1">
      <alignment horizontal="center"/>
      <protection/>
    </xf>
    <xf numFmtId="2" fontId="24" fillId="42" borderId="38" xfId="57" applyNumberFormat="1" applyFont="1" applyFill="1" applyBorder="1" applyAlignment="1">
      <alignment horizontal="center"/>
      <protection/>
    </xf>
    <xf numFmtId="2" fontId="24" fillId="42" borderId="60" xfId="57" applyNumberFormat="1" applyFont="1" applyFill="1" applyBorder="1" applyAlignment="1">
      <alignment horizontal="center"/>
      <protection/>
    </xf>
    <xf numFmtId="0" fontId="29" fillId="24" borderId="60" xfId="57" applyFont="1" applyFill="1" applyBorder="1">
      <alignment/>
      <protection/>
    </xf>
    <xf numFmtId="2" fontId="24" fillId="0" borderId="48" xfId="57" applyNumberFormat="1" applyFont="1" applyFill="1" applyBorder="1" applyAlignment="1">
      <alignment horizontal="center"/>
      <protection/>
    </xf>
    <xf numFmtId="0" fontId="24" fillId="30" borderId="57" xfId="57" applyFont="1" applyFill="1" applyBorder="1" applyAlignment="1">
      <alignment horizontal="center"/>
      <protection/>
    </xf>
    <xf numFmtId="0" fontId="24" fillId="0" borderId="89" xfId="57" applyFont="1" applyBorder="1" applyAlignment="1">
      <alignment horizontal="center"/>
      <protection/>
    </xf>
    <xf numFmtId="0" fontId="25" fillId="24" borderId="53" xfId="57" applyFont="1" applyFill="1" applyBorder="1" applyAlignment="1">
      <alignment horizontal="center"/>
      <protection/>
    </xf>
    <xf numFmtId="0" fontId="32" fillId="43" borderId="79" xfId="57" applyFont="1" applyFill="1" applyBorder="1" applyAlignment="1">
      <alignment horizontal="center"/>
      <protection/>
    </xf>
    <xf numFmtId="0" fontId="32" fillId="43" borderId="56" xfId="57" applyFont="1" applyFill="1" applyBorder="1" applyAlignment="1">
      <alignment horizontal="center"/>
      <protection/>
    </xf>
    <xf numFmtId="0" fontId="31" fillId="0" borderId="56" xfId="57" applyNumberFormat="1" applyFont="1" applyBorder="1" applyAlignment="1">
      <alignment horizontal="center"/>
      <protection/>
    </xf>
    <xf numFmtId="0" fontId="31" fillId="46" borderId="56" xfId="57" applyFont="1" applyFill="1" applyBorder="1" applyAlignment="1">
      <alignment horizontal="center"/>
      <protection/>
    </xf>
    <xf numFmtId="0" fontId="31" fillId="30" borderId="56" xfId="57" applyFont="1" applyFill="1" applyBorder="1" applyAlignment="1">
      <alignment horizontal="center"/>
      <protection/>
    </xf>
    <xf numFmtId="0" fontId="31" fillId="0" borderId="85" xfId="57" applyFont="1" applyFill="1" applyBorder="1" applyAlignment="1">
      <alignment horizontal="center"/>
      <protection/>
    </xf>
    <xf numFmtId="0" fontId="32" fillId="43" borderId="87" xfId="57" applyFont="1" applyFill="1" applyBorder="1" applyAlignment="1">
      <alignment horizontal="center"/>
      <protection/>
    </xf>
    <xf numFmtId="0" fontId="38" fillId="0" borderId="79" xfId="57" applyFont="1" applyBorder="1" applyAlignment="1">
      <alignment horizontal="center"/>
      <protection/>
    </xf>
    <xf numFmtId="0" fontId="32" fillId="24" borderId="87" xfId="57" applyFont="1" applyFill="1" applyBorder="1" applyAlignment="1">
      <alignment horizontal="center"/>
      <protection/>
    </xf>
    <xf numFmtId="0" fontId="29" fillId="0" borderId="87" xfId="57" applyFont="1" applyBorder="1" applyAlignment="1">
      <alignment horizontal="center"/>
      <protection/>
    </xf>
    <xf numFmtId="2" fontId="24" fillId="0" borderId="30" xfId="0" applyNumberFormat="1" applyFont="1" applyBorder="1" applyAlignment="1">
      <alignment horizontal="center"/>
    </xf>
    <xf numFmtId="2" fontId="27" fillId="0" borderId="55" xfId="79" applyNumberFormat="1" applyFont="1" applyBorder="1" applyAlignment="1">
      <alignment horizontal="center"/>
      <protection/>
    </xf>
    <xf numFmtId="2" fontId="24" fillId="0" borderId="55" xfId="0" applyNumberFormat="1" applyFont="1" applyBorder="1" applyAlignment="1">
      <alignment horizontal="center"/>
    </xf>
    <xf numFmtId="2" fontId="24" fillId="0" borderId="56" xfId="0" applyNumberFormat="1" applyFont="1" applyFill="1" applyBorder="1" applyAlignment="1">
      <alignment horizontal="center"/>
    </xf>
    <xf numFmtId="2" fontId="24" fillId="30" borderId="27" xfId="0" applyNumberFormat="1" applyFont="1" applyFill="1" applyBorder="1" applyAlignment="1">
      <alignment horizontal="center"/>
    </xf>
    <xf numFmtId="2" fontId="24" fillId="0" borderId="56" xfId="0" applyNumberFormat="1" applyFont="1" applyBorder="1" applyAlignment="1">
      <alignment horizontal="center"/>
    </xf>
    <xf numFmtId="2" fontId="24" fillId="42" borderId="79" xfId="57" applyNumberFormat="1" applyFont="1" applyFill="1" applyBorder="1" applyAlignment="1">
      <alignment horizontal="center"/>
      <protection/>
    </xf>
    <xf numFmtId="2" fontId="24" fillId="0" borderId="36" xfId="0" applyNumberFormat="1" applyFont="1" applyBorder="1" applyAlignment="1">
      <alignment horizontal="center"/>
    </xf>
    <xf numFmtId="2" fontId="24" fillId="42" borderId="84" xfId="57" applyNumberFormat="1" applyFont="1" applyFill="1" applyBorder="1" applyAlignment="1">
      <alignment horizontal="center"/>
      <protection/>
    </xf>
    <xf numFmtId="2" fontId="24" fillId="0" borderId="38" xfId="0" applyNumberFormat="1" applyFont="1" applyBorder="1" applyAlignment="1">
      <alignment horizontal="center"/>
    </xf>
    <xf numFmtId="2" fontId="25" fillId="24" borderId="60" xfId="0" applyNumberFormat="1" applyFont="1" applyFill="1" applyBorder="1" applyAlignment="1">
      <alignment horizontal="center"/>
    </xf>
    <xf numFmtId="0" fontId="31" fillId="49" borderId="27" xfId="57" applyFont="1" applyFill="1" applyBorder="1">
      <alignment/>
      <protection/>
    </xf>
    <xf numFmtId="0" fontId="31" fillId="0" borderId="27" xfId="57" applyFont="1" applyBorder="1" applyAlignment="1">
      <alignment horizontal="left"/>
      <protection/>
    </xf>
    <xf numFmtId="0" fontId="24" fillId="41" borderId="14" xfId="57" applyFont="1" applyFill="1" applyBorder="1">
      <alignment/>
      <protection/>
    </xf>
    <xf numFmtId="0" fontId="24" fillId="41" borderId="46" xfId="57" applyFont="1" applyFill="1" applyBorder="1">
      <alignment/>
      <protection/>
    </xf>
    <xf numFmtId="0" fontId="1" fillId="30" borderId="29" xfId="78" applyFont="1" applyFill="1" applyBorder="1">
      <alignment/>
      <protection/>
    </xf>
    <xf numFmtId="0" fontId="1" fillId="30" borderId="29" xfId="78" applyFont="1" applyFill="1" applyBorder="1" applyAlignment="1">
      <alignment horizontal="center"/>
      <protection/>
    </xf>
    <xf numFmtId="0" fontId="0" fillId="46" borderId="29" xfId="0" applyFont="1" applyFill="1" applyBorder="1" applyAlignment="1">
      <alignment/>
    </xf>
    <xf numFmtId="0" fontId="0" fillId="46" borderId="59" xfId="0" applyFont="1" applyFill="1" applyBorder="1" applyAlignment="1">
      <alignment/>
    </xf>
    <xf numFmtId="0" fontId="24" fillId="41" borderId="44" xfId="57" applyFont="1" applyFill="1" applyBorder="1">
      <alignment/>
      <protection/>
    </xf>
    <xf numFmtId="0" fontId="0" fillId="46" borderId="37" xfId="0" applyFont="1" applyFill="1" applyBorder="1" applyAlignment="1">
      <alignment/>
    </xf>
    <xf numFmtId="0" fontId="30" fillId="0" borderId="14" xfId="57" applyFont="1" applyBorder="1">
      <alignment/>
      <protection/>
    </xf>
    <xf numFmtId="0" fontId="24" fillId="0" borderId="30" xfId="57" applyFont="1" applyBorder="1">
      <alignment/>
      <protection/>
    </xf>
    <xf numFmtId="0" fontId="30" fillId="0" borderId="43" xfId="57" applyFont="1" applyBorder="1" applyAlignment="1">
      <alignment horizontal="left"/>
      <protection/>
    </xf>
    <xf numFmtId="0" fontId="30" fillId="0" borderId="23" xfId="57" applyFont="1" applyBorder="1">
      <alignment/>
      <protection/>
    </xf>
    <xf numFmtId="2" fontId="27" fillId="0" borderId="38" xfId="0" applyNumberFormat="1" applyFont="1" applyBorder="1" applyAlignment="1">
      <alignment horizontal="center"/>
    </xf>
    <xf numFmtId="2" fontId="27" fillId="0" borderId="54" xfId="0" applyNumberFormat="1" applyFont="1" applyBorder="1" applyAlignment="1">
      <alignment horizontal="center"/>
    </xf>
    <xf numFmtId="2" fontId="27" fillId="0" borderId="34" xfId="0" applyNumberFormat="1" applyFont="1" applyBorder="1" applyAlignment="1">
      <alignment horizontal="center"/>
    </xf>
    <xf numFmtId="0" fontId="31" fillId="50" borderId="27" xfId="57" applyFont="1" applyFill="1" applyBorder="1">
      <alignment/>
      <protection/>
    </xf>
    <xf numFmtId="0" fontId="0" fillId="50" borderId="33" xfId="0" applyFont="1" applyFill="1" applyBorder="1" applyAlignment="1">
      <alignment/>
    </xf>
    <xf numFmtId="0" fontId="38" fillId="50" borderId="27" xfId="57" applyFont="1" applyFill="1" applyBorder="1">
      <alignment/>
      <protection/>
    </xf>
    <xf numFmtId="2" fontId="27" fillId="50" borderId="27" xfId="0" applyNumberFormat="1" applyFont="1" applyFill="1" applyBorder="1" applyAlignment="1">
      <alignment horizontal="center"/>
    </xf>
    <xf numFmtId="2" fontId="27" fillId="0" borderId="30" xfId="80" applyNumberFormat="1" applyFont="1" applyBorder="1" applyAlignment="1">
      <alignment horizontal="center"/>
      <protection/>
    </xf>
    <xf numFmtId="2" fontId="27" fillId="0" borderId="0" xfId="80" applyNumberFormat="1" applyFont="1" applyBorder="1" applyAlignment="1">
      <alignment horizontal="center"/>
      <protection/>
    </xf>
    <xf numFmtId="2" fontId="27" fillId="50" borderId="27" xfId="80" applyNumberFormat="1" applyFont="1" applyFill="1" applyBorder="1" applyAlignment="1">
      <alignment horizontal="center"/>
      <protection/>
    </xf>
    <xf numFmtId="2" fontId="24" fillId="49" borderId="27" xfId="80" applyNumberFormat="1" applyFont="1" applyFill="1" applyBorder="1" applyAlignment="1">
      <alignment horizontal="center"/>
      <protection/>
    </xf>
    <xf numFmtId="2" fontId="24" fillId="0" borderId="27" xfId="80" applyNumberFormat="1" applyFont="1" applyFill="1" applyBorder="1" applyAlignment="1">
      <alignment horizontal="center"/>
      <protection/>
    </xf>
    <xf numFmtId="2" fontId="27" fillId="42" borderId="27" xfId="80" applyNumberFormat="1" applyFont="1" applyFill="1" applyBorder="1" applyAlignment="1">
      <alignment horizontal="center"/>
      <protection/>
    </xf>
    <xf numFmtId="2" fontId="24" fillId="50" borderId="27" xfId="57" applyNumberFormat="1" applyFont="1" applyFill="1" applyBorder="1" applyAlignment="1">
      <alignment horizontal="center"/>
      <protection/>
    </xf>
    <xf numFmtId="2" fontId="27" fillId="42" borderId="38" xfId="80" applyNumberFormat="1" applyFont="1" applyFill="1" applyBorder="1" applyAlignment="1">
      <alignment horizontal="center"/>
      <protection/>
    </xf>
    <xf numFmtId="2" fontId="27" fillId="42" borderId="54" xfId="80" applyNumberFormat="1" applyFont="1" applyFill="1" applyBorder="1" applyAlignment="1">
      <alignment horizontal="center"/>
      <protection/>
    </xf>
    <xf numFmtId="2" fontId="27" fillId="42" borderId="34" xfId="80" applyNumberFormat="1" applyFont="1" applyFill="1" applyBorder="1" applyAlignment="1">
      <alignment horizontal="center"/>
      <protection/>
    </xf>
    <xf numFmtId="0" fontId="31" fillId="50" borderId="56" xfId="57" applyFont="1" applyFill="1" applyBorder="1" applyAlignment="1">
      <alignment horizontal="center"/>
      <protection/>
    </xf>
    <xf numFmtId="0" fontId="31" fillId="49" borderId="56" xfId="57" applyFont="1" applyFill="1" applyBorder="1" applyAlignment="1">
      <alignment horizontal="center"/>
      <protection/>
    </xf>
    <xf numFmtId="0" fontId="31" fillId="0" borderId="85" xfId="57" applyFont="1" applyBorder="1" applyAlignment="1">
      <alignment horizontal="center"/>
      <protection/>
    </xf>
    <xf numFmtId="0" fontId="32" fillId="47" borderId="87" xfId="57" applyFont="1" applyFill="1" applyBorder="1" applyAlignment="1">
      <alignment horizontal="center"/>
      <protection/>
    </xf>
    <xf numFmtId="0" fontId="24" fillId="50" borderId="57" xfId="57" applyFont="1" applyFill="1" applyBorder="1" applyAlignment="1">
      <alignment horizontal="center"/>
      <protection/>
    </xf>
    <xf numFmtId="0" fontId="24" fillId="49" borderId="57" xfId="57" applyFont="1" applyFill="1" applyBorder="1" applyAlignment="1">
      <alignment horizontal="center"/>
      <protection/>
    </xf>
    <xf numFmtId="0" fontId="0" fillId="0" borderId="88" xfId="57" applyFont="1" applyBorder="1">
      <alignment/>
      <protection/>
    </xf>
    <xf numFmtId="0" fontId="33" fillId="47" borderId="53" xfId="57" applyFont="1" applyFill="1" applyBorder="1">
      <alignment/>
      <protection/>
    </xf>
    <xf numFmtId="0" fontId="24" fillId="0" borderId="25" xfId="57" applyFont="1" applyBorder="1" applyAlignment="1">
      <alignment horizontal="center"/>
      <protection/>
    </xf>
    <xf numFmtId="0" fontId="33" fillId="0" borderId="51" xfId="0" applyFont="1" applyBorder="1" applyAlignment="1">
      <alignment horizontal="center"/>
    </xf>
    <xf numFmtId="0" fontId="33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27" xfId="75" applyNumberFormat="1" applyFont="1" applyBorder="1" applyAlignment="1">
      <alignment horizontal="center"/>
      <protection/>
    </xf>
    <xf numFmtId="4" fontId="37" fillId="0" borderId="34" xfId="0" applyNumberFormat="1" applyFont="1" applyBorder="1" applyAlignment="1">
      <alignment horizontal="center"/>
    </xf>
    <xf numFmtId="0" fontId="33" fillId="45" borderId="90" xfId="0" applyFont="1" applyFill="1" applyBorder="1" applyAlignment="1">
      <alignment/>
    </xf>
    <xf numFmtId="4" fontId="33" fillId="45" borderId="86" xfId="0" applyNumberFormat="1" applyFont="1" applyFill="1" applyBorder="1" applyAlignment="1">
      <alignment horizontal="center"/>
    </xf>
    <xf numFmtId="0" fontId="0" fillId="45" borderId="20" xfId="0" applyFill="1" applyBorder="1" applyAlignment="1">
      <alignment/>
    </xf>
    <xf numFmtId="0" fontId="24" fillId="49" borderId="26" xfId="57" applyFont="1" applyFill="1" applyBorder="1" applyAlignment="1">
      <alignment horizontal="center"/>
      <protection/>
    </xf>
    <xf numFmtId="0" fontId="31" fillId="49" borderId="26" xfId="57" applyFont="1" applyFill="1" applyBorder="1" applyAlignment="1">
      <alignment horizontal="center"/>
      <protection/>
    </xf>
    <xf numFmtId="2" fontId="27" fillId="49" borderId="27" xfId="78" applyNumberFormat="1" applyFont="1" applyFill="1" applyBorder="1" applyAlignment="1">
      <alignment horizontal="center"/>
      <protection/>
    </xf>
    <xf numFmtId="2" fontId="27" fillId="49" borderId="56" xfId="78" applyNumberFormat="1" applyFont="1" applyFill="1" applyBorder="1" applyAlignment="1">
      <alignment horizontal="center"/>
      <protection/>
    </xf>
    <xf numFmtId="0" fontId="24" fillId="49" borderId="33" xfId="0" applyFont="1" applyFill="1" applyBorder="1" applyAlignment="1">
      <alignment/>
    </xf>
    <xf numFmtId="2" fontId="24" fillId="0" borderId="27" xfId="0" applyNumberFormat="1" applyFont="1" applyBorder="1" applyAlignment="1">
      <alignment/>
    </xf>
    <xf numFmtId="0" fontId="24" fillId="0" borderId="27" xfId="0" applyFont="1" applyBorder="1" applyAlignment="1">
      <alignment horizontal="center"/>
    </xf>
    <xf numFmtId="2" fontId="27" fillId="30" borderId="63" xfId="78" applyNumberFormat="1" applyFont="1" applyFill="1" applyBorder="1" applyAlignment="1">
      <alignment horizontal="center"/>
      <protection/>
    </xf>
    <xf numFmtId="2" fontId="27" fillId="42" borderId="68" xfId="78" applyNumberFormat="1" applyFont="1" applyFill="1" applyBorder="1" applyAlignment="1">
      <alignment horizontal="center"/>
      <protection/>
    </xf>
    <xf numFmtId="2" fontId="27" fillId="48" borderId="63" xfId="78" applyNumberFormat="1" applyFont="1" applyFill="1" applyBorder="1" applyAlignment="1">
      <alignment horizontal="center"/>
      <protection/>
    </xf>
    <xf numFmtId="0" fontId="24" fillId="46" borderId="73" xfId="0" applyFont="1" applyFill="1" applyBorder="1" applyAlignment="1">
      <alignment/>
    </xf>
    <xf numFmtId="0" fontId="24" fillId="0" borderId="73" xfId="0" applyFont="1" applyBorder="1" applyAlignment="1">
      <alignment/>
    </xf>
    <xf numFmtId="0" fontId="24" fillId="48" borderId="73" xfId="0" applyFont="1" applyFill="1" applyBorder="1" applyAlignment="1">
      <alignment/>
    </xf>
    <xf numFmtId="0" fontId="39" fillId="51" borderId="27" xfId="0" applyFont="1" applyFill="1" applyBorder="1" applyAlignment="1">
      <alignment horizontal="center"/>
    </xf>
    <xf numFmtId="2" fontId="27" fillId="30" borderId="34" xfId="78" applyNumberFormat="1" applyFont="1" applyFill="1" applyBorder="1" applyAlignment="1">
      <alignment horizontal="center"/>
      <protection/>
    </xf>
    <xf numFmtId="2" fontId="27" fillId="48" borderId="54" xfId="78" applyNumberFormat="1" applyFont="1" applyFill="1" applyBorder="1" applyAlignment="1">
      <alignment horizontal="center"/>
      <protection/>
    </xf>
    <xf numFmtId="2" fontId="27" fillId="48" borderId="48" xfId="78" applyNumberFormat="1" applyFont="1" applyFill="1" applyBorder="1" applyAlignment="1">
      <alignment horizontal="center"/>
      <protection/>
    </xf>
    <xf numFmtId="2" fontId="27" fillId="42" borderId="80" xfId="78" applyNumberFormat="1" applyFont="1" applyFill="1" applyBorder="1" applyAlignment="1">
      <alignment horizontal="center"/>
      <protection/>
    </xf>
    <xf numFmtId="2" fontId="24" fillId="46" borderId="27" xfId="0" applyNumberFormat="1" applyFont="1" applyFill="1" applyBorder="1" applyAlignment="1">
      <alignment horizontal="center"/>
    </xf>
    <xf numFmtId="2" fontId="24" fillId="46" borderId="27" xfId="57" applyNumberFormat="1" applyFont="1" applyFill="1" applyBorder="1" applyAlignment="1">
      <alignment horizontal="center"/>
      <protection/>
    </xf>
    <xf numFmtId="2" fontId="25" fillId="47" borderId="60" xfId="0" applyNumberFormat="1" applyFont="1" applyFill="1" applyBorder="1" applyAlignment="1">
      <alignment horizontal="center"/>
    </xf>
    <xf numFmtId="2" fontId="25" fillId="43" borderId="60" xfId="0" applyNumberFormat="1" applyFont="1" applyFill="1" applyBorder="1" applyAlignment="1">
      <alignment horizontal="center"/>
    </xf>
    <xf numFmtId="2" fontId="25" fillId="43" borderId="27" xfId="57" applyNumberFormat="1" applyFont="1" applyFill="1" applyBorder="1" applyAlignment="1">
      <alignment horizontal="center"/>
      <protection/>
    </xf>
    <xf numFmtId="2" fontId="25" fillId="43" borderId="27" xfId="0" applyNumberFormat="1" applyFont="1" applyFill="1" applyBorder="1" applyAlignment="1">
      <alignment horizontal="center"/>
    </xf>
    <xf numFmtId="2" fontId="25" fillId="43" borderId="36" xfId="0" applyNumberFormat="1" applyFont="1" applyFill="1" applyBorder="1" applyAlignment="1">
      <alignment horizontal="center"/>
    </xf>
    <xf numFmtId="2" fontId="25" fillId="43" borderId="36" xfId="57" applyNumberFormat="1" applyFont="1" applyFill="1" applyBorder="1" applyAlignment="1">
      <alignment horizontal="center"/>
      <protection/>
    </xf>
    <xf numFmtId="2" fontId="25" fillId="43" borderId="60" xfId="57" applyNumberFormat="1" applyFont="1" applyFill="1" applyBorder="1" applyAlignment="1">
      <alignment horizontal="center"/>
      <protection/>
    </xf>
    <xf numFmtId="2" fontId="25" fillId="47" borderId="60" xfId="57" applyNumberFormat="1" applyFont="1" applyFill="1" applyBorder="1" applyAlignment="1">
      <alignment horizontal="center"/>
      <protection/>
    </xf>
    <xf numFmtId="2" fontId="27" fillId="50" borderId="27" xfId="0" applyNumberFormat="1" applyFont="1" applyFill="1" applyBorder="1" applyAlignment="1">
      <alignment horizontal="center"/>
    </xf>
    <xf numFmtId="2" fontId="27" fillId="50" borderId="27" xfId="80" applyNumberFormat="1" applyFont="1" applyFill="1" applyBorder="1" applyAlignment="1">
      <alignment horizontal="center"/>
      <protection/>
    </xf>
    <xf numFmtId="2" fontId="24" fillId="50" borderId="27" xfId="57" applyNumberFormat="1" applyFont="1" applyFill="1" applyBorder="1" applyAlignment="1">
      <alignment horizontal="center"/>
      <protection/>
    </xf>
    <xf numFmtId="2" fontId="25" fillId="43" borderId="27" xfId="57" applyNumberFormat="1" applyFont="1" applyFill="1" applyBorder="1" applyAlignment="1">
      <alignment horizontal="center"/>
      <protection/>
    </xf>
    <xf numFmtId="2" fontId="25" fillId="43" borderId="36" xfId="57" applyNumberFormat="1" applyFont="1" applyFill="1" applyBorder="1" applyAlignment="1">
      <alignment horizontal="center"/>
      <protection/>
    </xf>
    <xf numFmtId="2" fontId="25" fillId="43" borderId="60" xfId="57" applyNumberFormat="1" applyFont="1" applyFill="1" applyBorder="1" applyAlignment="1">
      <alignment horizontal="center"/>
      <protection/>
    </xf>
    <xf numFmtId="2" fontId="25" fillId="47" borderId="60" xfId="57" applyNumberFormat="1" applyFont="1" applyFill="1" applyBorder="1" applyAlignment="1">
      <alignment horizontal="center"/>
      <protection/>
    </xf>
    <xf numFmtId="2" fontId="27" fillId="50" borderId="27" xfId="80" applyNumberFormat="1" applyFont="1" applyFill="1" applyBorder="1" applyAlignment="1">
      <alignment horizontal="center"/>
      <protection/>
    </xf>
    <xf numFmtId="2" fontId="24" fillId="50" borderId="27" xfId="0" applyNumberFormat="1" applyFont="1" applyFill="1" applyBorder="1" applyAlignment="1">
      <alignment horizontal="center"/>
    </xf>
    <xf numFmtId="2" fontId="24" fillId="49" borderId="27" xfId="0" applyNumberFormat="1" applyFont="1" applyFill="1" applyBorder="1" applyAlignment="1">
      <alignment horizontal="center"/>
    </xf>
    <xf numFmtId="2" fontId="24" fillId="50" borderId="27" xfId="57" applyNumberFormat="1" applyFont="1" applyFill="1" applyBorder="1" applyAlignment="1">
      <alignment horizontal="center"/>
      <protection/>
    </xf>
    <xf numFmtId="2" fontId="24" fillId="0" borderId="60" xfId="0" applyNumberFormat="1" applyFont="1" applyFill="1" applyBorder="1" applyAlignment="1">
      <alignment horizontal="center"/>
    </xf>
    <xf numFmtId="0" fontId="24" fillId="0" borderId="59" xfId="57" applyFont="1" applyBorder="1" applyAlignment="1">
      <alignment horizontal="center"/>
      <protection/>
    </xf>
    <xf numFmtId="2" fontId="24" fillId="0" borderId="48" xfId="0" applyNumberFormat="1" applyFont="1" applyBorder="1" applyAlignment="1">
      <alignment horizontal="center"/>
    </xf>
    <xf numFmtId="0" fontId="0" fillId="0" borderId="74" xfId="0" applyBorder="1" applyAlignment="1">
      <alignment/>
    </xf>
    <xf numFmtId="0" fontId="31" fillId="0" borderId="60" xfId="0" applyFont="1" applyBorder="1" applyAlignment="1">
      <alignment/>
    </xf>
    <xf numFmtId="2" fontId="29" fillId="42" borderId="60" xfId="57" applyNumberFormat="1" applyFont="1" applyFill="1" applyBorder="1" applyAlignment="1">
      <alignment horizontal="center"/>
      <protection/>
    </xf>
    <xf numFmtId="0" fontId="29" fillId="0" borderId="75" xfId="0" applyFont="1" applyBorder="1" applyAlignment="1">
      <alignment/>
    </xf>
    <xf numFmtId="0" fontId="31" fillId="0" borderId="67" xfId="57" applyFont="1" applyBorder="1" applyAlignment="1">
      <alignment horizontal="center"/>
      <protection/>
    </xf>
    <xf numFmtId="2" fontId="31" fillId="42" borderId="48" xfId="57" applyNumberFormat="1" applyFont="1" applyFill="1" applyBorder="1" applyAlignment="1">
      <alignment horizontal="center"/>
      <protection/>
    </xf>
    <xf numFmtId="2" fontId="31" fillId="0" borderId="48" xfId="0" applyNumberFormat="1" applyFont="1" applyBorder="1" applyAlignment="1">
      <alignment horizontal="center"/>
    </xf>
    <xf numFmtId="2" fontId="31" fillId="42" borderId="22" xfId="57" applyNumberFormat="1" applyFont="1" applyFill="1" applyBorder="1" applyAlignment="1">
      <alignment horizontal="center"/>
      <protection/>
    </xf>
    <xf numFmtId="0" fontId="31" fillId="0" borderId="31" xfId="0" applyFont="1" applyBorder="1" applyAlignment="1">
      <alignment/>
    </xf>
    <xf numFmtId="2" fontId="31" fillId="0" borderId="60" xfId="0" applyNumberFormat="1" applyFont="1" applyFill="1" applyBorder="1" applyAlignment="1">
      <alignment horizontal="center"/>
    </xf>
    <xf numFmtId="0" fontId="31" fillId="0" borderId="75" xfId="0" applyFont="1" applyBorder="1" applyAlignment="1">
      <alignment/>
    </xf>
    <xf numFmtId="0" fontId="31" fillId="0" borderId="60" xfId="0" applyFont="1" applyBorder="1" applyAlignment="1">
      <alignment horizontal="center"/>
    </xf>
    <xf numFmtId="2" fontId="31" fillId="0" borderId="60" xfId="0" applyNumberFormat="1" applyFont="1" applyBorder="1" applyAlignment="1">
      <alignment horizontal="center"/>
    </xf>
    <xf numFmtId="0" fontId="24" fillId="0" borderId="29" xfId="57" applyFont="1" applyBorder="1" applyAlignment="1">
      <alignment horizontal="center"/>
      <protection/>
    </xf>
    <xf numFmtId="2" fontId="24" fillId="0" borderId="91" xfId="0" applyNumberFormat="1" applyFont="1" applyBorder="1" applyAlignment="1">
      <alignment horizontal="center"/>
    </xf>
    <xf numFmtId="2" fontId="24" fillId="42" borderId="91" xfId="57" applyNumberFormat="1" applyFont="1" applyFill="1" applyBorder="1" applyAlignment="1">
      <alignment horizontal="center"/>
      <protection/>
    </xf>
    <xf numFmtId="2" fontId="24" fillId="0" borderId="66" xfId="0" applyNumberFormat="1" applyFont="1" applyBorder="1" applyAlignment="1">
      <alignment horizontal="center"/>
    </xf>
    <xf numFmtId="0" fontId="38" fillId="0" borderId="74" xfId="0" applyFont="1" applyBorder="1" applyAlignment="1">
      <alignment/>
    </xf>
    <xf numFmtId="0" fontId="30" fillId="0" borderId="66" xfId="57" applyFont="1" applyBorder="1" applyAlignment="1">
      <alignment horizontal="center"/>
      <protection/>
    </xf>
    <xf numFmtId="0" fontId="30" fillId="0" borderId="91" xfId="57" applyFont="1" applyBorder="1">
      <alignment/>
      <protection/>
    </xf>
    <xf numFmtId="0" fontId="24" fillId="0" borderId="17" xfId="0" applyFont="1" applyBorder="1" applyAlignment="1">
      <alignment/>
    </xf>
    <xf numFmtId="0" fontId="30" fillId="0" borderId="60" xfId="0" applyFont="1" applyBorder="1" applyAlignment="1">
      <alignment horizontal="center"/>
    </xf>
    <xf numFmtId="0" fontId="30" fillId="0" borderId="60" xfId="0" applyFont="1" applyBorder="1" applyAlignment="1">
      <alignment/>
    </xf>
    <xf numFmtId="0" fontId="24" fillId="0" borderId="75" xfId="0" applyFont="1" applyBorder="1" applyAlignment="1">
      <alignment/>
    </xf>
    <xf numFmtId="2" fontId="33" fillId="45" borderId="92" xfId="0" applyNumberFormat="1" applyFont="1" applyFill="1" applyBorder="1" applyAlignment="1">
      <alignment horizontal="center"/>
    </xf>
    <xf numFmtId="2" fontId="37" fillId="0" borderId="34" xfId="0" applyNumberFormat="1" applyFont="1" applyBorder="1" applyAlignment="1">
      <alignment horizontal="center"/>
    </xf>
    <xf numFmtId="2" fontId="37" fillId="0" borderId="34" xfId="75" applyNumberFormat="1" applyFont="1" applyBorder="1" applyAlignment="1">
      <alignment horizontal="center"/>
      <protection/>
    </xf>
    <xf numFmtId="4" fontId="0" fillId="0" borderId="34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24" fillId="50" borderId="33" xfId="0" applyFont="1" applyFill="1" applyBorder="1" applyAlignment="1">
      <alignment/>
    </xf>
    <xf numFmtId="0" fontId="34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6" xfId="0" applyFont="1" applyBorder="1" applyAlignment="1">
      <alignment horizontal="center"/>
    </xf>
  </cellXfs>
  <cellStyles count="101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čiarky 2" xfId="53"/>
    <cellStyle name="čiarky 2 2" xfId="54"/>
    <cellStyle name="Dobrá" xfId="55"/>
    <cellStyle name="Dobrá 2" xfId="56"/>
    <cellStyle name="Excel Built-in Normal" xfId="57"/>
    <cellStyle name="Hyperlink" xfId="58"/>
    <cellStyle name="Kontrolná bunka" xfId="59"/>
    <cellStyle name="Kontrolná bun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eutrálna" xfId="71"/>
    <cellStyle name="Neutrálna 2" xfId="72"/>
    <cellStyle name="normálne 2" xfId="73"/>
    <cellStyle name="normálne 2 2" xfId="74"/>
    <cellStyle name="normálne_Hárok1" xfId="75"/>
    <cellStyle name="normálne_Hárok1_1" xfId="76"/>
    <cellStyle name="normálne_Hárok2" xfId="77"/>
    <cellStyle name="normálne_Hárok3" xfId="78"/>
    <cellStyle name="normálne_Hárok4" xfId="79"/>
    <cellStyle name="normálne_Hárok6" xfId="80"/>
    <cellStyle name="Percent" xfId="81"/>
    <cellStyle name="Followed Hyperlink" xfId="82"/>
    <cellStyle name="Poznámka" xfId="83"/>
    <cellStyle name="Poznámka 2" xfId="84"/>
    <cellStyle name="Prepojená bunka" xfId="85"/>
    <cellStyle name="Prepojená bunka 2" xfId="86"/>
    <cellStyle name="Spolu" xfId="87"/>
    <cellStyle name="Spolu 2" xfId="88"/>
    <cellStyle name="Text upozornenia" xfId="89"/>
    <cellStyle name="Text upozornenia 2" xfId="90"/>
    <cellStyle name="Titul" xfId="91"/>
    <cellStyle name="Titul 2" xfId="92"/>
    <cellStyle name="Vstup" xfId="93"/>
    <cellStyle name="Vstup 2" xfId="94"/>
    <cellStyle name="Výpočet" xfId="95"/>
    <cellStyle name="Výpočet 2" xfId="96"/>
    <cellStyle name="Výstup" xfId="97"/>
    <cellStyle name="Výstup 2" xfId="98"/>
    <cellStyle name="Vysvetľujúci text" xfId="99"/>
    <cellStyle name="Vysvetľujúci text 2" xfId="100"/>
    <cellStyle name="Zlá" xfId="101"/>
    <cellStyle name="Zlá 2" xfId="102"/>
    <cellStyle name="Zvýraznenie1" xfId="103"/>
    <cellStyle name="Zvýraznenie1 2" xfId="104"/>
    <cellStyle name="Zvýraznenie2" xfId="105"/>
    <cellStyle name="Zvýraznenie2 2" xfId="106"/>
    <cellStyle name="Zvýraznenie3" xfId="107"/>
    <cellStyle name="Zvýraznenie3 2" xfId="108"/>
    <cellStyle name="Zvýraznenie4" xfId="109"/>
    <cellStyle name="Zvýraznenie4 2" xfId="110"/>
    <cellStyle name="Zvýraznenie5" xfId="111"/>
    <cellStyle name="Zvýraznenie5 2" xfId="112"/>
    <cellStyle name="Zvýraznenie6" xfId="113"/>
    <cellStyle name="Zvýraznenie6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tabSelected="1" workbookViewId="0" topLeftCell="A46">
      <selection activeCell="M78" sqref="M78"/>
    </sheetView>
  </sheetViews>
  <sheetFormatPr defaultColWidth="9.140625" defaultRowHeight="12.75"/>
  <cols>
    <col min="1" max="1" width="43.28125" style="0" customWidth="1"/>
    <col min="2" max="2" width="11.8515625" style="0" customWidth="1"/>
    <col min="3" max="3" width="11.00390625" style="124" customWidth="1"/>
    <col min="4" max="4" width="11.57421875" style="0" customWidth="1"/>
    <col min="5" max="5" width="21.28125" style="0" customWidth="1"/>
    <col min="6" max="6" width="12.57421875" style="0" customWidth="1"/>
    <col min="7" max="7" width="10.140625" style="0" customWidth="1"/>
    <col min="8" max="8" width="9.8515625" style="0" customWidth="1"/>
    <col min="9" max="9" width="34.421875" style="0" customWidth="1"/>
  </cols>
  <sheetData>
    <row r="1" spans="1:9" ht="12.75">
      <c r="A1" s="586" t="s">
        <v>117</v>
      </c>
      <c r="B1" s="49" t="s">
        <v>9</v>
      </c>
      <c r="C1" s="49" t="s">
        <v>9</v>
      </c>
      <c r="D1" s="49" t="s">
        <v>9</v>
      </c>
      <c r="E1" s="49" t="s">
        <v>9</v>
      </c>
      <c r="F1" s="49" t="s">
        <v>9</v>
      </c>
      <c r="G1" s="49" t="s">
        <v>9</v>
      </c>
      <c r="H1" s="49" t="s">
        <v>9</v>
      </c>
      <c r="I1" s="205" t="s">
        <v>204</v>
      </c>
    </row>
    <row r="2" spans="1:9" ht="12.75">
      <c r="A2" s="587"/>
      <c r="B2" s="50" t="s">
        <v>179</v>
      </c>
      <c r="C2" s="50" t="s">
        <v>179</v>
      </c>
      <c r="D2" s="50" t="s">
        <v>115</v>
      </c>
      <c r="E2" s="50" t="s">
        <v>178</v>
      </c>
      <c r="F2" s="115" t="s">
        <v>116</v>
      </c>
      <c r="G2" s="115" t="s">
        <v>116</v>
      </c>
      <c r="H2" s="115" t="s">
        <v>116</v>
      </c>
      <c r="I2" s="94" t="s">
        <v>230</v>
      </c>
    </row>
    <row r="3" spans="1:9" ht="13.5" thickBot="1">
      <c r="A3" s="52"/>
      <c r="B3" s="127">
        <v>2014</v>
      </c>
      <c r="C3" s="127">
        <v>2015</v>
      </c>
      <c r="D3" s="127">
        <v>2016</v>
      </c>
      <c r="E3" s="127">
        <v>2016</v>
      </c>
      <c r="F3" s="128">
        <v>2017</v>
      </c>
      <c r="G3" s="128">
        <v>2018</v>
      </c>
      <c r="H3" s="128">
        <v>2019</v>
      </c>
      <c r="I3" s="506">
        <v>2017</v>
      </c>
    </row>
    <row r="4" spans="1:9" ht="12.75">
      <c r="A4" s="201" t="s">
        <v>0</v>
      </c>
      <c r="B4" s="202"/>
      <c r="C4" s="203"/>
      <c r="D4" s="202"/>
      <c r="E4" s="202"/>
      <c r="F4" s="204"/>
      <c r="G4" s="107"/>
      <c r="H4" s="204"/>
      <c r="I4" s="206"/>
    </row>
    <row r="5" spans="1:9" ht="12.75">
      <c r="A5" s="215" t="s">
        <v>110</v>
      </c>
      <c r="B5" s="214"/>
      <c r="C5" s="214"/>
      <c r="D5" s="214"/>
      <c r="E5" s="214"/>
      <c r="F5" s="214"/>
      <c r="G5" s="214"/>
      <c r="H5" s="214"/>
      <c r="I5" s="216"/>
    </row>
    <row r="6" spans="1:9" ht="12.75">
      <c r="A6" s="215" t="s">
        <v>111</v>
      </c>
      <c r="B6" s="214"/>
      <c r="C6" s="214"/>
      <c r="D6" s="214"/>
      <c r="E6" s="214"/>
      <c r="F6" s="214"/>
      <c r="G6" s="214"/>
      <c r="H6" s="214"/>
      <c r="I6" s="216"/>
    </row>
    <row r="7" spans="1:9" ht="12.75">
      <c r="A7" s="98" t="s">
        <v>181</v>
      </c>
      <c r="B7" s="120">
        <v>580700</v>
      </c>
      <c r="C7" s="120">
        <v>593166</v>
      </c>
      <c r="D7" s="137">
        <v>606129</v>
      </c>
      <c r="E7" s="125">
        <v>598866</v>
      </c>
      <c r="F7" s="135">
        <v>649151</v>
      </c>
      <c r="G7" s="135">
        <v>655081</v>
      </c>
      <c r="H7" s="135">
        <v>658512</v>
      </c>
      <c r="I7" s="97" t="s">
        <v>271</v>
      </c>
    </row>
    <row r="8" spans="1:9" ht="12.75">
      <c r="A8" s="98" t="s">
        <v>233</v>
      </c>
      <c r="B8" s="120">
        <v>9867</v>
      </c>
      <c r="C8" s="120">
        <v>9102</v>
      </c>
      <c r="D8" s="134">
        <v>10000</v>
      </c>
      <c r="E8" s="139">
        <v>9052</v>
      </c>
      <c r="F8" s="140">
        <v>10000</v>
      </c>
      <c r="G8" s="140">
        <v>10000</v>
      </c>
      <c r="H8" s="140">
        <v>10000</v>
      </c>
      <c r="I8" s="97" t="s">
        <v>236</v>
      </c>
    </row>
    <row r="9" spans="1:9" ht="12.75">
      <c r="A9" s="98" t="s">
        <v>245</v>
      </c>
      <c r="B9" s="120">
        <v>7132</v>
      </c>
      <c r="C9" s="120">
        <v>7697</v>
      </c>
      <c r="D9" s="124">
        <v>5500</v>
      </c>
      <c r="E9" s="125">
        <v>6480</v>
      </c>
      <c r="F9" s="121">
        <v>5500</v>
      </c>
      <c r="G9" s="121">
        <v>5500</v>
      </c>
      <c r="H9" s="121">
        <v>5500</v>
      </c>
      <c r="I9" s="97" t="s">
        <v>246</v>
      </c>
    </row>
    <row r="10" spans="1:9" ht="12.75">
      <c r="A10" s="44" t="s">
        <v>112</v>
      </c>
      <c r="B10" s="121">
        <v>683</v>
      </c>
      <c r="C10" s="121">
        <v>495</v>
      </c>
      <c r="D10" s="134">
        <v>900</v>
      </c>
      <c r="E10" s="125">
        <v>145</v>
      </c>
      <c r="F10" s="121">
        <v>900</v>
      </c>
      <c r="G10" s="121">
        <v>900</v>
      </c>
      <c r="H10" s="121">
        <v>900</v>
      </c>
      <c r="I10" s="97" t="s">
        <v>237</v>
      </c>
    </row>
    <row r="11" spans="1:9" ht="12.75">
      <c r="A11" s="98" t="s">
        <v>234</v>
      </c>
      <c r="B11" s="119">
        <v>0</v>
      </c>
      <c r="C11" s="121">
        <v>5897</v>
      </c>
      <c r="D11" s="134">
        <v>0</v>
      </c>
      <c r="E11" s="125">
        <v>4090</v>
      </c>
      <c r="F11" s="121">
        <v>0</v>
      </c>
      <c r="G11" s="121">
        <v>0</v>
      </c>
      <c r="H11" s="121">
        <v>0</v>
      </c>
      <c r="I11" s="97" t="s">
        <v>238</v>
      </c>
    </row>
    <row r="12" spans="1:9" ht="12.75">
      <c r="A12" s="98" t="s">
        <v>235</v>
      </c>
      <c r="B12" s="119">
        <v>0</v>
      </c>
      <c r="C12" s="121">
        <v>895.05</v>
      </c>
      <c r="D12" s="134">
        <v>0</v>
      </c>
      <c r="E12" s="125">
        <v>1925</v>
      </c>
      <c r="F12" s="121">
        <v>0</v>
      </c>
      <c r="G12" s="121">
        <v>0</v>
      </c>
      <c r="H12" s="121">
        <v>0</v>
      </c>
      <c r="I12" s="97" t="s">
        <v>239</v>
      </c>
    </row>
    <row r="13" spans="1:9" ht="12.75">
      <c r="A13" s="98" t="s">
        <v>183</v>
      </c>
      <c r="B13" s="119">
        <v>0</v>
      </c>
      <c r="C13" s="119">
        <v>10138.98</v>
      </c>
      <c r="D13" s="134">
        <v>0</v>
      </c>
      <c r="E13" s="125">
        <v>0</v>
      </c>
      <c r="F13" s="184">
        <v>0</v>
      </c>
      <c r="G13" s="121">
        <v>0</v>
      </c>
      <c r="H13" s="121">
        <v>0</v>
      </c>
      <c r="I13" s="97" t="s">
        <v>258</v>
      </c>
    </row>
    <row r="14" spans="1:9" ht="12.75">
      <c r="A14" s="98" t="s">
        <v>254</v>
      </c>
      <c r="B14" s="118">
        <v>0</v>
      </c>
      <c r="C14" s="118">
        <v>1489.38</v>
      </c>
      <c r="D14" s="134">
        <v>0</v>
      </c>
      <c r="E14" s="125">
        <v>0</v>
      </c>
      <c r="F14" s="184">
        <v>0</v>
      </c>
      <c r="G14" s="121">
        <v>0</v>
      </c>
      <c r="H14" s="121">
        <v>0</v>
      </c>
      <c r="I14" s="97" t="s">
        <v>259</v>
      </c>
    </row>
    <row r="15" spans="1:9" ht="12.75">
      <c r="A15" s="98" t="s">
        <v>257</v>
      </c>
      <c r="B15" s="118">
        <v>0</v>
      </c>
      <c r="C15" s="118">
        <v>0</v>
      </c>
      <c r="D15" s="134">
        <v>0</v>
      </c>
      <c r="E15" s="118">
        <v>12800</v>
      </c>
      <c r="F15" s="184">
        <v>0</v>
      </c>
      <c r="G15" s="121">
        <v>0</v>
      </c>
      <c r="H15" s="121">
        <v>0</v>
      </c>
      <c r="I15" s="97" t="s">
        <v>260</v>
      </c>
    </row>
    <row r="16" spans="1:9" ht="12.75">
      <c r="A16" s="215" t="s">
        <v>113</v>
      </c>
      <c r="B16" s="214"/>
      <c r="C16" s="214"/>
      <c r="D16" s="214"/>
      <c r="E16" s="214"/>
      <c r="F16" s="214"/>
      <c r="G16" s="214"/>
      <c r="H16" s="214"/>
      <c r="I16" s="216"/>
    </row>
    <row r="17" spans="1:9" ht="12.75">
      <c r="A17" s="190" t="s">
        <v>240</v>
      </c>
      <c r="B17" s="120">
        <v>133</v>
      </c>
      <c r="C17" s="120">
        <v>66.4</v>
      </c>
      <c r="D17" s="135">
        <v>250</v>
      </c>
      <c r="E17" s="135">
        <v>250</v>
      </c>
      <c r="F17" s="186">
        <v>250</v>
      </c>
      <c r="G17" s="135">
        <v>250</v>
      </c>
      <c r="H17" s="135">
        <v>250</v>
      </c>
      <c r="I17" s="97" t="s">
        <v>242</v>
      </c>
    </row>
    <row r="18" spans="1:9" ht="12.75">
      <c r="A18" s="190" t="s">
        <v>241</v>
      </c>
      <c r="B18" s="120">
        <v>1080</v>
      </c>
      <c r="C18" s="120">
        <v>496</v>
      </c>
      <c r="D18" s="135">
        <v>2100</v>
      </c>
      <c r="E18" s="135">
        <v>2100</v>
      </c>
      <c r="F18" s="186">
        <v>2100</v>
      </c>
      <c r="G18" s="135">
        <v>2100</v>
      </c>
      <c r="H18" s="135">
        <v>2150</v>
      </c>
      <c r="I18" s="97" t="s">
        <v>242</v>
      </c>
    </row>
    <row r="19" spans="1:9" ht="12.75">
      <c r="A19" s="129"/>
      <c r="B19" s="122"/>
      <c r="C19" s="122"/>
      <c r="D19" s="135"/>
      <c r="E19" s="138"/>
      <c r="F19" s="187"/>
      <c r="G19" s="117"/>
      <c r="H19" s="117"/>
      <c r="I19" s="45"/>
    </row>
    <row r="20" spans="1:9" ht="12.75">
      <c r="A20" s="215" t="s">
        <v>114</v>
      </c>
      <c r="B20" s="214"/>
      <c r="C20" s="214"/>
      <c r="D20" s="214"/>
      <c r="E20" s="214"/>
      <c r="F20" s="214"/>
      <c r="G20" s="214"/>
      <c r="H20" s="214"/>
      <c r="I20" s="216"/>
    </row>
    <row r="21" spans="1:9" ht="12.75">
      <c r="A21" s="98" t="s">
        <v>243</v>
      </c>
      <c r="B21" s="125">
        <v>12000</v>
      </c>
      <c r="C21" s="125">
        <v>12000</v>
      </c>
      <c r="D21" s="134">
        <v>12000</v>
      </c>
      <c r="E21" s="125">
        <v>12000</v>
      </c>
      <c r="F21" s="188">
        <v>13500</v>
      </c>
      <c r="G21" s="134">
        <v>13500</v>
      </c>
      <c r="H21" s="134">
        <v>13500</v>
      </c>
      <c r="I21" s="97" t="s">
        <v>272</v>
      </c>
    </row>
    <row r="22" spans="1:9" ht="12.75">
      <c r="A22" s="98" t="s">
        <v>182</v>
      </c>
      <c r="B22" s="120">
        <v>34442</v>
      </c>
      <c r="C22" s="120">
        <v>50111.4</v>
      </c>
      <c r="D22" s="134">
        <v>40000</v>
      </c>
      <c r="E22" s="125">
        <v>48000</v>
      </c>
      <c r="F22" s="188">
        <v>20000</v>
      </c>
      <c r="G22" s="134">
        <v>40000</v>
      </c>
      <c r="H22" s="134">
        <v>30000</v>
      </c>
      <c r="I22" s="97" t="s">
        <v>261</v>
      </c>
    </row>
    <row r="23" spans="1:9" ht="12.75">
      <c r="A23" s="98" t="s">
        <v>244</v>
      </c>
      <c r="B23" s="120">
        <v>20473</v>
      </c>
      <c r="C23" s="120">
        <v>21251.86</v>
      </c>
      <c r="D23" s="134">
        <v>25500</v>
      </c>
      <c r="E23" s="125">
        <v>25500</v>
      </c>
      <c r="F23" s="188">
        <v>25500</v>
      </c>
      <c r="G23" s="134">
        <v>25550</v>
      </c>
      <c r="H23" s="134">
        <v>26000</v>
      </c>
      <c r="I23" s="97" t="s">
        <v>247</v>
      </c>
    </row>
    <row r="24" spans="1:9" ht="12.75">
      <c r="A24" s="44"/>
      <c r="B24" s="119"/>
      <c r="C24" s="119"/>
      <c r="D24" s="51"/>
      <c r="E24" s="51"/>
      <c r="F24" s="189"/>
      <c r="G24" s="116"/>
      <c r="H24" s="116"/>
      <c r="I24" s="45"/>
    </row>
    <row r="25" spans="1:9" ht="12.75">
      <c r="A25" s="208" t="s">
        <v>256</v>
      </c>
      <c r="B25" s="217">
        <v>0</v>
      </c>
      <c r="C25" s="217">
        <v>4305.82</v>
      </c>
      <c r="D25" s="218">
        <v>0</v>
      </c>
      <c r="E25" s="219">
        <v>0</v>
      </c>
      <c r="F25" s="220">
        <v>0</v>
      </c>
      <c r="G25" s="221">
        <v>0</v>
      </c>
      <c r="H25" s="221">
        <v>0</v>
      </c>
      <c r="I25" s="213"/>
    </row>
    <row r="26" spans="1:9" ht="12.75">
      <c r="A26" s="44"/>
      <c r="B26" s="118"/>
      <c r="C26" s="118"/>
      <c r="D26" s="43"/>
      <c r="E26" s="43"/>
      <c r="F26" s="185"/>
      <c r="G26" s="43"/>
      <c r="H26" s="43"/>
      <c r="I26" s="45"/>
    </row>
    <row r="27" spans="1:9" ht="12.75">
      <c r="A27" s="44"/>
      <c r="B27" s="118"/>
      <c r="C27" s="118"/>
      <c r="D27" s="43"/>
      <c r="E27" s="43"/>
      <c r="F27" s="185"/>
      <c r="G27" s="43"/>
      <c r="H27" s="43"/>
      <c r="I27" s="45"/>
    </row>
    <row r="28" spans="1:9" ht="12.75">
      <c r="A28" s="208" t="s">
        <v>184</v>
      </c>
      <c r="B28" s="210">
        <v>0</v>
      </c>
      <c r="C28" s="211">
        <v>30120</v>
      </c>
      <c r="D28" s="209">
        <v>0</v>
      </c>
      <c r="E28" s="211">
        <v>34251.85</v>
      </c>
      <c r="F28" s="212">
        <v>0</v>
      </c>
      <c r="G28" s="209">
        <v>0</v>
      </c>
      <c r="H28" s="209">
        <v>0</v>
      </c>
      <c r="I28" s="213"/>
    </row>
    <row r="29" spans="1:9" ht="13.5" thickBot="1">
      <c r="A29" s="93" t="s">
        <v>255</v>
      </c>
      <c r="B29" s="132"/>
      <c r="C29" s="132">
        <v>-26721.85</v>
      </c>
      <c r="D29" s="46"/>
      <c r="E29" s="46"/>
      <c r="F29" s="207"/>
      <c r="G29" s="46"/>
      <c r="H29" s="46"/>
      <c r="I29" s="47"/>
    </row>
    <row r="30" spans="1:9" ht="13.5" thickBot="1">
      <c r="A30" s="222" t="s">
        <v>126</v>
      </c>
      <c r="B30" s="223">
        <f>SUM(B7:B15,B17:B18,B21:B23,B25,B28)</f>
        <v>666510</v>
      </c>
      <c r="C30" s="223">
        <f>SUM(C7:C15,C17:C18,C21:C24,C25,C28,C29)</f>
        <v>720510.04</v>
      </c>
      <c r="D30" s="224">
        <f>SUM(D7:D13,D17:D18,D21:D23,D25,D28)</f>
        <v>702379</v>
      </c>
      <c r="E30" s="223">
        <f>SUM(E7:E15,E17:E18,E21:E23,E25,E28)</f>
        <v>755459.85</v>
      </c>
      <c r="F30" s="223">
        <f>SUM(F7:F15,F17:F18,F21:F23,F25,F28)</f>
        <v>726901</v>
      </c>
      <c r="G30" s="223">
        <f>SUM(G7:G15,G17:G18,G21:G23,G25,G28)</f>
        <v>752881</v>
      </c>
      <c r="H30" s="223">
        <f>SUM(H7:H15,H17:H18,H21:H23,H25,H28)</f>
        <v>746812</v>
      </c>
      <c r="I30" s="225"/>
    </row>
    <row r="31" spans="1:8" ht="12.75">
      <c r="A31" s="191"/>
      <c r="B31" s="192"/>
      <c r="C31" s="193"/>
      <c r="D31" s="192"/>
      <c r="E31" s="192"/>
      <c r="F31" s="194"/>
      <c r="G31" s="194"/>
      <c r="H31" s="194"/>
    </row>
    <row r="32" spans="1:8" ht="12.75">
      <c r="A32" s="191"/>
      <c r="B32" s="192"/>
      <c r="C32" s="193"/>
      <c r="D32" s="192"/>
      <c r="E32" s="192"/>
      <c r="F32" s="194"/>
      <c r="G32" s="194"/>
      <c r="H32" s="194"/>
    </row>
    <row r="33" spans="1:8" ht="12.75">
      <c r="A33" s="191"/>
      <c r="B33" s="192"/>
      <c r="C33" s="193"/>
      <c r="D33" s="192"/>
      <c r="E33" s="192"/>
      <c r="F33" s="194"/>
      <c r="G33" s="194"/>
      <c r="H33" s="194"/>
    </row>
    <row r="34" spans="1:8" ht="12.75">
      <c r="A34" s="191"/>
      <c r="B34" s="192"/>
      <c r="C34" s="193"/>
      <c r="D34" s="192"/>
      <c r="E34" s="192"/>
      <c r="F34" s="194"/>
      <c r="G34" s="194"/>
      <c r="H34" s="194"/>
    </row>
    <row r="35" spans="1:8" ht="12.75">
      <c r="A35" s="191"/>
      <c r="B35" s="192"/>
      <c r="C35" s="193"/>
      <c r="D35" s="192"/>
      <c r="E35" s="192"/>
      <c r="F35" s="194"/>
      <c r="G35" s="194"/>
      <c r="H35" s="194"/>
    </row>
    <row r="36" spans="1:8" ht="12.75">
      <c r="A36" s="191"/>
      <c r="B36" s="192"/>
      <c r="C36" s="193"/>
      <c r="D36" s="192"/>
      <c r="E36" s="192"/>
      <c r="F36" s="194"/>
      <c r="G36" s="194"/>
      <c r="H36" s="194"/>
    </row>
    <row r="37" spans="1:8" ht="12.75">
      <c r="A37" s="191"/>
      <c r="B37" s="192"/>
      <c r="C37" s="193"/>
      <c r="D37" s="192"/>
      <c r="E37" s="192"/>
      <c r="F37" s="194"/>
      <c r="G37" s="194"/>
      <c r="H37" s="194"/>
    </row>
    <row r="38" spans="1:8" ht="12.75">
      <c r="A38" s="191"/>
      <c r="B38" s="192"/>
      <c r="C38" s="193"/>
      <c r="D38" s="192"/>
      <c r="E38" s="192"/>
      <c r="F38" s="194"/>
      <c r="G38" s="194"/>
      <c r="H38" s="194"/>
    </row>
    <row r="39" spans="1:8" ht="12.75">
      <c r="A39" s="191"/>
      <c r="B39" s="192"/>
      <c r="C39" s="193"/>
      <c r="D39" s="192"/>
      <c r="E39" s="192"/>
      <c r="F39" s="194"/>
      <c r="G39" s="194"/>
      <c r="H39" s="194"/>
    </row>
    <row r="40" spans="1:8" ht="12.75">
      <c r="A40" s="191"/>
      <c r="B40" s="192"/>
      <c r="C40" s="193"/>
      <c r="D40" s="192"/>
      <c r="E40" s="192"/>
      <c r="F40" s="194"/>
      <c r="G40" s="194"/>
      <c r="H40" s="194"/>
    </row>
    <row r="41" spans="1:8" ht="12.75">
      <c r="A41" s="191"/>
      <c r="B41" s="192"/>
      <c r="C41" s="193"/>
      <c r="D41" s="192"/>
      <c r="E41" s="192"/>
      <c r="F41" s="194"/>
      <c r="G41" s="194"/>
      <c r="H41" s="194"/>
    </row>
    <row r="42" spans="1:8" ht="12.75">
      <c r="A42" s="191"/>
      <c r="B42" s="192"/>
      <c r="C42" s="193"/>
      <c r="D42" s="192"/>
      <c r="E42" s="192"/>
      <c r="F42" s="194"/>
      <c r="G42" s="194"/>
      <c r="H42" s="194"/>
    </row>
    <row r="43" spans="1:8" ht="12.75">
      <c r="A43" s="191"/>
      <c r="B43" s="192"/>
      <c r="C43" s="193"/>
      <c r="D43" s="192"/>
      <c r="E43" s="192"/>
      <c r="F43" s="194"/>
      <c r="G43" s="194"/>
      <c r="H43" s="194"/>
    </row>
    <row r="44" spans="1:8" ht="12.75">
      <c r="A44" s="191"/>
      <c r="B44" s="192"/>
      <c r="C44" s="193"/>
      <c r="D44" s="192"/>
      <c r="E44" s="192"/>
      <c r="F44" s="194"/>
      <c r="G44" s="194"/>
      <c r="H44" s="194"/>
    </row>
    <row r="45" spans="1:8" ht="12.75">
      <c r="A45" s="191"/>
      <c r="B45" s="192"/>
      <c r="C45" s="193"/>
      <c r="D45" s="192"/>
      <c r="E45" s="192"/>
      <c r="F45" s="194"/>
      <c r="G45" s="194"/>
      <c r="H45" s="194"/>
    </row>
    <row r="46" spans="1:8" ht="12.75">
      <c r="A46" s="191"/>
      <c r="B46" s="192"/>
      <c r="C46" s="193"/>
      <c r="D46" s="192"/>
      <c r="E46" s="192"/>
      <c r="F46" s="194"/>
      <c r="G46" s="194"/>
      <c r="H46" s="194"/>
    </row>
    <row r="47" spans="1:8" ht="13.5" thickBot="1">
      <c r="A47" s="41"/>
      <c r="B47" s="41"/>
      <c r="C47" s="123"/>
      <c r="D47" s="41"/>
      <c r="E47" s="41"/>
      <c r="F47" s="41"/>
      <c r="G47" s="41"/>
      <c r="H47" s="41"/>
    </row>
    <row r="48" spans="1:9" ht="12.75">
      <c r="A48" s="195" t="s">
        <v>118</v>
      </c>
      <c r="B48" s="48"/>
      <c r="C48" s="196"/>
      <c r="D48" s="48"/>
      <c r="E48" s="48"/>
      <c r="F48" s="48"/>
      <c r="G48" s="48"/>
      <c r="H48" s="48"/>
      <c r="I48" s="197"/>
    </row>
    <row r="49" spans="1:9" ht="12.75">
      <c r="A49" s="215" t="s">
        <v>110</v>
      </c>
      <c r="B49" s="214"/>
      <c r="C49" s="226"/>
      <c r="D49" s="214"/>
      <c r="E49" s="214"/>
      <c r="F49" s="214"/>
      <c r="G49" s="227"/>
      <c r="H49" s="228"/>
      <c r="I49" s="213"/>
    </row>
    <row r="50" spans="1:9" ht="12.75">
      <c r="A50" s="131"/>
      <c r="B50" s="43"/>
      <c r="C50" s="118"/>
      <c r="D50" s="43"/>
      <c r="E50" s="43"/>
      <c r="F50" s="43"/>
      <c r="G50" s="43"/>
      <c r="H50" s="43"/>
      <c r="I50" s="45"/>
    </row>
    <row r="51" spans="1:9" ht="12.75">
      <c r="A51" s="215" t="s">
        <v>119</v>
      </c>
      <c r="B51" s="214"/>
      <c r="C51" s="226"/>
      <c r="D51" s="214"/>
      <c r="E51" s="214"/>
      <c r="F51" s="214"/>
      <c r="G51" s="227"/>
      <c r="H51" s="228"/>
      <c r="I51" s="213"/>
    </row>
    <row r="52" spans="1:9" ht="12.75">
      <c r="A52" s="44" t="s">
        <v>228</v>
      </c>
      <c r="B52" s="125">
        <v>0</v>
      </c>
      <c r="C52" s="125">
        <v>0</v>
      </c>
      <c r="D52" s="125">
        <v>5000</v>
      </c>
      <c r="E52" s="125">
        <v>23486</v>
      </c>
      <c r="F52" s="139">
        <v>0</v>
      </c>
      <c r="G52" s="139">
        <v>0</v>
      </c>
      <c r="H52" s="139">
        <v>0</v>
      </c>
      <c r="I52" s="97" t="s">
        <v>248</v>
      </c>
    </row>
    <row r="53" spans="1:9" ht="12.75">
      <c r="A53" s="44" t="s">
        <v>201</v>
      </c>
      <c r="B53" s="125">
        <v>1590</v>
      </c>
      <c r="C53" s="125">
        <v>168872.42</v>
      </c>
      <c r="D53" s="125">
        <v>0</v>
      </c>
      <c r="E53" s="125">
        <v>0</v>
      </c>
      <c r="F53" s="139">
        <v>0</v>
      </c>
      <c r="G53" s="139">
        <v>0</v>
      </c>
      <c r="H53" s="139">
        <v>180000</v>
      </c>
      <c r="I53" s="97" t="s">
        <v>249</v>
      </c>
    </row>
    <row r="54" spans="1:9" ht="12.75">
      <c r="A54" s="98" t="s">
        <v>187</v>
      </c>
      <c r="B54" s="509">
        <v>80246</v>
      </c>
      <c r="C54" s="509">
        <v>0</v>
      </c>
      <c r="D54" s="125">
        <v>0</v>
      </c>
      <c r="E54" s="125">
        <v>0</v>
      </c>
      <c r="F54" s="139">
        <v>0</v>
      </c>
      <c r="G54" s="139">
        <v>0</v>
      </c>
      <c r="H54" s="139">
        <v>0</v>
      </c>
      <c r="I54" s="97" t="s">
        <v>250</v>
      </c>
    </row>
    <row r="55" spans="1:9" ht="12.75">
      <c r="A55" s="98" t="s">
        <v>187</v>
      </c>
      <c r="B55" s="510">
        <v>7173</v>
      </c>
      <c r="C55" s="510">
        <v>0</v>
      </c>
      <c r="D55" s="136">
        <v>0</v>
      </c>
      <c r="E55" s="136">
        <v>0</v>
      </c>
      <c r="F55" s="583">
        <v>0</v>
      </c>
      <c r="G55" s="583">
        <v>0</v>
      </c>
      <c r="H55" s="583">
        <v>0</v>
      </c>
      <c r="I55" s="97" t="s">
        <v>251</v>
      </c>
    </row>
    <row r="56" spans="1:9" ht="12.75">
      <c r="A56" s="44" t="s">
        <v>121</v>
      </c>
      <c r="B56" s="509">
        <v>0</v>
      </c>
      <c r="C56" s="509">
        <v>0</v>
      </c>
      <c r="D56" s="125">
        <v>10000</v>
      </c>
      <c r="E56" s="125">
        <v>10000</v>
      </c>
      <c r="F56" s="139">
        <v>0</v>
      </c>
      <c r="G56" s="139">
        <v>0</v>
      </c>
      <c r="H56" s="139">
        <v>0</v>
      </c>
      <c r="I56" s="97" t="s">
        <v>231</v>
      </c>
    </row>
    <row r="57" spans="1:9" ht="12.75">
      <c r="A57" s="93" t="s">
        <v>120</v>
      </c>
      <c r="B57" s="136">
        <v>0</v>
      </c>
      <c r="C57" s="136">
        <v>0</v>
      </c>
      <c r="D57" s="136">
        <v>8000</v>
      </c>
      <c r="E57" s="136">
        <v>0</v>
      </c>
      <c r="F57" s="583">
        <v>0</v>
      </c>
      <c r="G57" s="583">
        <v>0</v>
      </c>
      <c r="H57" s="583">
        <v>0</v>
      </c>
      <c r="I57" s="97" t="s">
        <v>232</v>
      </c>
    </row>
    <row r="58" spans="1:9" ht="12.75">
      <c r="A58" s="93" t="s">
        <v>252</v>
      </c>
      <c r="B58" s="136">
        <v>0</v>
      </c>
      <c r="C58" s="136">
        <v>0</v>
      </c>
      <c r="D58" s="136">
        <v>20000</v>
      </c>
      <c r="E58" s="136">
        <v>10000</v>
      </c>
      <c r="F58" s="583">
        <v>105093</v>
      </c>
      <c r="G58" s="583">
        <v>20000</v>
      </c>
      <c r="H58" s="583">
        <v>13886</v>
      </c>
      <c r="I58" s="97" t="s">
        <v>281</v>
      </c>
    </row>
    <row r="59" spans="1:9" ht="12.75">
      <c r="A59" s="93" t="s">
        <v>200</v>
      </c>
      <c r="B59" s="136">
        <v>0</v>
      </c>
      <c r="C59" s="136">
        <v>0</v>
      </c>
      <c r="D59" s="136">
        <v>0</v>
      </c>
      <c r="E59" s="136">
        <v>0</v>
      </c>
      <c r="F59" s="583">
        <v>199768</v>
      </c>
      <c r="G59" s="583">
        <v>0</v>
      </c>
      <c r="H59" s="583">
        <v>0</v>
      </c>
      <c r="I59" s="97" t="s">
        <v>281</v>
      </c>
    </row>
    <row r="60" spans="1:9" ht="13.5" thickBot="1">
      <c r="A60" s="93" t="s">
        <v>200</v>
      </c>
      <c r="B60" s="136">
        <v>0</v>
      </c>
      <c r="C60" s="136">
        <v>0</v>
      </c>
      <c r="D60" s="136">
        <v>0</v>
      </c>
      <c r="E60" s="136">
        <v>0</v>
      </c>
      <c r="F60" s="136">
        <v>23500</v>
      </c>
      <c r="G60" s="136">
        <v>0</v>
      </c>
      <c r="H60" s="136">
        <v>0</v>
      </c>
      <c r="I60" s="274" t="s">
        <v>282</v>
      </c>
    </row>
    <row r="61" spans="1:9" ht="13.5" thickBot="1">
      <c r="A61" s="222" t="s">
        <v>126</v>
      </c>
      <c r="B61" s="223">
        <f>SUM(B52:B60)</f>
        <v>89009</v>
      </c>
      <c r="C61" s="223">
        <f aca="true" t="shared" si="0" ref="C61:H61">SUM(C52:C60)</f>
        <v>168872.42</v>
      </c>
      <c r="D61" s="223">
        <f t="shared" si="0"/>
        <v>43000</v>
      </c>
      <c r="E61" s="223">
        <f t="shared" si="0"/>
        <v>43486</v>
      </c>
      <c r="F61" s="223">
        <f t="shared" si="0"/>
        <v>328361</v>
      </c>
      <c r="G61" s="223">
        <f t="shared" si="0"/>
        <v>20000</v>
      </c>
      <c r="H61" s="223">
        <f t="shared" si="0"/>
        <v>193886</v>
      </c>
      <c r="I61" s="229"/>
    </row>
    <row r="62" spans="1:8" ht="12.75">
      <c r="A62" s="41"/>
      <c r="B62" s="41"/>
      <c r="C62" s="123"/>
      <c r="D62" s="41"/>
      <c r="E62" s="41"/>
      <c r="F62" s="41"/>
      <c r="G62" s="41"/>
      <c r="H62" s="41"/>
    </row>
    <row r="63" spans="1:9" ht="12.75">
      <c r="A63" s="41"/>
      <c r="B63" s="584"/>
      <c r="C63" s="584"/>
      <c r="D63" s="584"/>
      <c r="E63" s="160"/>
      <c r="F63" s="584"/>
      <c r="G63" s="584"/>
      <c r="H63" s="584"/>
      <c r="I63" s="584"/>
    </row>
    <row r="64" spans="1:8" ht="12.75">
      <c r="A64" s="41"/>
      <c r="B64" s="41"/>
      <c r="C64" s="160"/>
      <c r="D64" s="41"/>
      <c r="E64" s="41"/>
      <c r="F64" s="41"/>
      <c r="G64" s="41"/>
      <c r="H64" s="41"/>
    </row>
    <row r="65" spans="1:8" ht="12.75">
      <c r="A65" s="41"/>
      <c r="B65" s="41"/>
      <c r="C65" s="123"/>
      <c r="D65" s="41"/>
      <c r="E65" s="41"/>
      <c r="F65" s="41"/>
      <c r="G65" s="41"/>
      <c r="H65" s="41"/>
    </row>
    <row r="66" spans="1:8" ht="13.5" thickBot="1">
      <c r="A66" s="41"/>
      <c r="B66" s="41"/>
      <c r="C66" s="123"/>
      <c r="D66" s="41"/>
      <c r="E66" s="41"/>
      <c r="F66" s="41"/>
      <c r="G66" s="41"/>
      <c r="H66" s="41"/>
    </row>
    <row r="67" spans="1:9" ht="12.75">
      <c r="A67" s="588" t="s">
        <v>122</v>
      </c>
      <c r="B67" s="49" t="s">
        <v>9</v>
      </c>
      <c r="C67" s="49" t="s">
        <v>9</v>
      </c>
      <c r="D67" s="49" t="s">
        <v>9</v>
      </c>
      <c r="E67" s="49" t="s">
        <v>9</v>
      </c>
      <c r="F67" s="49" t="s">
        <v>9</v>
      </c>
      <c r="G67" s="49" t="s">
        <v>9</v>
      </c>
      <c r="H67" s="199" t="s">
        <v>9</v>
      </c>
      <c r="I67" s="205" t="s">
        <v>204</v>
      </c>
    </row>
    <row r="68" spans="1:9" ht="12.75">
      <c r="A68" s="589"/>
      <c r="B68" s="50" t="s">
        <v>179</v>
      </c>
      <c r="C68" s="50" t="s">
        <v>179</v>
      </c>
      <c r="D68" s="50" t="s">
        <v>115</v>
      </c>
      <c r="E68" s="50" t="s">
        <v>178</v>
      </c>
      <c r="F68" s="115" t="s">
        <v>116</v>
      </c>
      <c r="G68" s="115" t="s">
        <v>116</v>
      </c>
      <c r="H68" s="200" t="s">
        <v>116</v>
      </c>
      <c r="I68" s="94" t="s">
        <v>230</v>
      </c>
    </row>
    <row r="69" spans="1:9" ht="13.5" thickBot="1">
      <c r="A69" s="52"/>
      <c r="B69" s="127">
        <v>2014</v>
      </c>
      <c r="C69" s="127">
        <v>2015</v>
      </c>
      <c r="D69" s="127">
        <v>2016</v>
      </c>
      <c r="E69" s="127">
        <v>2016</v>
      </c>
      <c r="F69" s="128">
        <v>2017</v>
      </c>
      <c r="G69" s="128">
        <v>2018</v>
      </c>
      <c r="H69" s="230">
        <v>2019</v>
      </c>
      <c r="I69" s="506">
        <v>2017</v>
      </c>
    </row>
    <row r="70" spans="1:9" ht="12.75">
      <c r="A70" s="96"/>
      <c r="B70" s="107"/>
      <c r="C70" s="126"/>
      <c r="D70" s="107"/>
      <c r="E70" s="107"/>
      <c r="F70" s="107"/>
      <c r="G70" s="107"/>
      <c r="H70" s="231"/>
      <c r="I70" s="206"/>
    </row>
    <row r="71" spans="1:9" ht="12.75">
      <c r="A71" s="130" t="s">
        <v>123</v>
      </c>
      <c r="B71" s="43"/>
      <c r="C71" s="118"/>
      <c r="D71" s="43"/>
      <c r="E71" s="43"/>
      <c r="F71" s="43"/>
      <c r="G71" s="43"/>
      <c r="H71" s="43"/>
      <c r="I71" s="45"/>
    </row>
    <row r="72" spans="1:9" ht="12.75">
      <c r="A72" s="215" t="s">
        <v>124</v>
      </c>
      <c r="B72" s="214"/>
      <c r="C72" s="214"/>
      <c r="D72" s="214"/>
      <c r="E72" s="214"/>
      <c r="F72" s="214"/>
      <c r="G72" s="214"/>
      <c r="H72" s="214"/>
      <c r="I72" s="216"/>
    </row>
    <row r="73" spans="1:9" ht="12.75">
      <c r="A73" s="215" t="s">
        <v>125</v>
      </c>
      <c r="B73" s="214"/>
      <c r="C73" s="214"/>
      <c r="D73" s="214"/>
      <c r="E73" s="214"/>
      <c r="F73" s="214"/>
      <c r="G73" s="214"/>
      <c r="H73" s="214"/>
      <c r="I73" s="216"/>
    </row>
    <row r="74" spans="1:9" ht="12.75">
      <c r="A74" s="98" t="s">
        <v>185</v>
      </c>
      <c r="B74" s="120">
        <v>62493</v>
      </c>
      <c r="C74" s="120">
        <v>69970</v>
      </c>
      <c r="D74" s="137">
        <v>74970</v>
      </c>
      <c r="E74" s="125">
        <v>69970</v>
      </c>
      <c r="F74" s="137">
        <v>72970</v>
      </c>
      <c r="G74" s="137">
        <v>72970</v>
      </c>
      <c r="H74" s="137">
        <v>72970</v>
      </c>
      <c r="I74" s="45"/>
    </row>
    <row r="75" spans="1:9" ht="12.75">
      <c r="A75" s="98" t="s">
        <v>163</v>
      </c>
      <c r="B75" s="120">
        <v>7968</v>
      </c>
      <c r="C75" s="120">
        <v>7330</v>
      </c>
      <c r="D75" s="198">
        <v>8000</v>
      </c>
      <c r="E75" s="125">
        <v>8000</v>
      </c>
      <c r="F75" s="198">
        <v>8000</v>
      </c>
      <c r="G75" s="198">
        <v>8000</v>
      </c>
      <c r="H75" s="198">
        <v>8000</v>
      </c>
      <c r="I75" s="97" t="s">
        <v>270</v>
      </c>
    </row>
    <row r="76" spans="1:9" ht="13.5" thickBot="1">
      <c r="A76" s="133" t="s">
        <v>186</v>
      </c>
      <c r="B76" s="234">
        <v>0</v>
      </c>
      <c r="C76" s="234">
        <v>3001</v>
      </c>
      <c r="D76" s="234">
        <v>0</v>
      </c>
      <c r="E76" s="136">
        <v>0</v>
      </c>
      <c r="F76" s="234">
        <v>2000</v>
      </c>
      <c r="G76" s="234">
        <v>0</v>
      </c>
      <c r="H76" s="234">
        <v>0</v>
      </c>
      <c r="I76" s="116" t="s">
        <v>283</v>
      </c>
    </row>
    <row r="77" spans="1:9" ht="13.5" thickBot="1">
      <c r="A77" s="222" t="s">
        <v>127</v>
      </c>
      <c r="B77" s="235">
        <f aca="true" t="shared" si="1" ref="B77:H77">SUM(B74:B76)</f>
        <v>70461</v>
      </c>
      <c r="C77" s="235">
        <f t="shared" si="1"/>
        <v>80301</v>
      </c>
      <c r="D77" s="235">
        <f t="shared" si="1"/>
        <v>82970</v>
      </c>
      <c r="E77" s="235">
        <f t="shared" si="1"/>
        <v>77970</v>
      </c>
      <c r="F77" s="223">
        <f t="shared" si="1"/>
        <v>82970</v>
      </c>
      <c r="G77" s="223">
        <f t="shared" si="1"/>
        <v>80970</v>
      </c>
      <c r="H77" s="223">
        <f t="shared" si="1"/>
        <v>80970</v>
      </c>
      <c r="I77" s="225"/>
    </row>
    <row r="78" spans="1:10" ht="12.75">
      <c r="A78" s="233"/>
      <c r="B78" s="41"/>
      <c r="C78" s="123"/>
      <c r="D78" s="41"/>
      <c r="E78" s="41"/>
      <c r="F78" s="41"/>
      <c r="G78" s="41"/>
      <c r="H78" s="41"/>
      <c r="I78" s="114"/>
      <c r="J78" s="41"/>
    </row>
    <row r="79" spans="1:10" ht="12.75">
      <c r="A79" s="233"/>
      <c r="B79" s="41"/>
      <c r="C79" s="123"/>
      <c r="D79" s="41"/>
      <c r="E79" s="41"/>
      <c r="F79" s="41"/>
      <c r="G79" s="41"/>
      <c r="H79" s="41"/>
      <c r="I79" s="41"/>
      <c r="J79" s="41"/>
    </row>
    <row r="80" spans="1:11" ht="13.5" thickBot="1">
      <c r="A80" s="233"/>
      <c r="B80" s="41"/>
      <c r="C80" s="123"/>
      <c r="D80" s="41"/>
      <c r="E80" s="41"/>
      <c r="F80" s="41"/>
      <c r="G80" s="41"/>
      <c r="H80" s="41"/>
      <c r="I80" s="41"/>
      <c r="J80" s="41"/>
      <c r="K80" s="507"/>
    </row>
    <row r="81" spans="1:10" ht="12.75">
      <c r="A81" s="195" t="s">
        <v>202</v>
      </c>
      <c r="B81" s="48"/>
      <c r="C81" s="196"/>
      <c r="D81" s="48"/>
      <c r="E81" s="48"/>
      <c r="F81" s="48"/>
      <c r="G81" s="48"/>
      <c r="H81" s="232"/>
      <c r="I81" s="197"/>
      <c r="J81" s="41"/>
    </row>
    <row r="82" spans="1:9" ht="12.75">
      <c r="A82" s="215" t="s">
        <v>203</v>
      </c>
      <c r="B82" s="214"/>
      <c r="C82" s="214"/>
      <c r="D82" s="214"/>
      <c r="E82" s="214"/>
      <c r="F82" s="214"/>
      <c r="G82" s="214"/>
      <c r="H82" s="214"/>
      <c r="I82" s="216"/>
    </row>
    <row r="83" spans="1:9" ht="12.75">
      <c r="A83" s="116" t="s">
        <v>209</v>
      </c>
      <c r="B83" s="125">
        <v>0</v>
      </c>
      <c r="C83" s="125">
        <v>0</v>
      </c>
      <c r="D83" s="125">
        <v>10000</v>
      </c>
      <c r="E83" s="125">
        <v>0</v>
      </c>
      <c r="F83" s="134">
        <v>0</v>
      </c>
      <c r="G83" s="134">
        <v>0</v>
      </c>
      <c r="H83" s="134">
        <v>0</v>
      </c>
      <c r="I83" s="116" t="s">
        <v>208</v>
      </c>
    </row>
    <row r="84" spans="1:9" ht="12.75">
      <c r="A84" s="116" t="s">
        <v>266</v>
      </c>
      <c r="B84" s="125">
        <v>0</v>
      </c>
      <c r="C84" s="125">
        <v>0</v>
      </c>
      <c r="D84" s="125">
        <v>0</v>
      </c>
      <c r="E84" s="125">
        <v>0</v>
      </c>
      <c r="F84" s="134">
        <v>0</v>
      </c>
      <c r="G84" s="134">
        <v>0</v>
      </c>
      <c r="H84" s="134">
        <v>0</v>
      </c>
      <c r="I84" s="116" t="s">
        <v>267</v>
      </c>
    </row>
    <row r="85" spans="1:9" ht="12.75">
      <c r="A85" s="116" t="s">
        <v>262</v>
      </c>
      <c r="B85" s="125">
        <v>0</v>
      </c>
      <c r="C85" s="125">
        <v>0</v>
      </c>
      <c r="D85" s="139">
        <v>0</v>
      </c>
      <c r="E85" s="125">
        <v>5000</v>
      </c>
      <c r="F85" s="134">
        <v>0</v>
      </c>
      <c r="G85" s="134">
        <v>0</v>
      </c>
      <c r="H85" s="134">
        <v>0</v>
      </c>
      <c r="I85" s="116"/>
    </row>
    <row r="86" spans="1:9" ht="13.5" thickBot="1">
      <c r="A86" s="511" t="s">
        <v>126</v>
      </c>
      <c r="B86" s="512">
        <f>SUM(B83:B85)</f>
        <v>0</v>
      </c>
      <c r="C86" s="512">
        <f aca="true" t="shared" si="2" ref="C86:H86">SUM(C83:C85)</f>
        <v>0</v>
      </c>
      <c r="D86" s="512">
        <f t="shared" si="2"/>
        <v>10000</v>
      </c>
      <c r="E86" s="512">
        <f t="shared" si="2"/>
        <v>5000</v>
      </c>
      <c r="F86" s="512">
        <f t="shared" si="2"/>
        <v>0</v>
      </c>
      <c r="G86" s="512">
        <f t="shared" si="2"/>
        <v>0</v>
      </c>
      <c r="H86" s="512">
        <f t="shared" si="2"/>
        <v>0</v>
      </c>
      <c r="I86" s="513"/>
    </row>
    <row r="87" spans="1:9" ht="12.75">
      <c r="A87" s="41"/>
      <c r="B87" s="41"/>
      <c r="C87" s="123"/>
      <c r="D87" s="41"/>
      <c r="E87" s="41"/>
      <c r="F87" s="41"/>
      <c r="G87" s="41"/>
      <c r="H87" s="41"/>
      <c r="I87" s="41"/>
    </row>
    <row r="88" spans="1:9" ht="12.75">
      <c r="A88" s="41"/>
      <c r="B88" s="584"/>
      <c r="C88" s="584"/>
      <c r="D88" s="584"/>
      <c r="E88" s="584"/>
      <c r="F88" s="584"/>
      <c r="G88" s="584"/>
      <c r="H88" s="584"/>
      <c r="I88" s="41"/>
    </row>
    <row r="89" spans="1:9" ht="12.75">
      <c r="A89" s="41"/>
      <c r="B89" s="41"/>
      <c r="C89" s="123"/>
      <c r="D89" s="41"/>
      <c r="E89" s="41"/>
      <c r="F89" s="41"/>
      <c r="G89" s="41"/>
      <c r="H89" s="41"/>
      <c r="I89" s="41"/>
    </row>
    <row r="90" spans="1:9" ht="12.75">
      <c r="A90" s="41"/>
      <c r="B90" s="41"/>
      <c r="C90" s="123"/>
      <c r="D90" s="41"/>
      <c r="E90" s="41"/>
      <c r="F90" s="41"/>
      <c r="G90" s="41"/>
      <c r="H90" s="41"/>
      <c r="I90" s="41"/>
    </row>
    <row r="91" spans="1:9" ht="12.75">
      <c r="A91" s="41"/>
      <c r="B91" s="41"/>
      <c r="C91" s="123"/>
      <c r="D91" s="41"/>
      <c r="E91" s="41"/>
      <c r="F91" s="41"/>
      <c r="G91" s="41"/>
      <c r="H91" s="41"/>
      <c r="I91" s="41"/>
    </row>
    <row r="92" spans="1:9" ht="12.75">
      <c r="A92" s="41"/>
      <c r="B92" s="41"/>
      <c r="C92" s="123"/>
      <c r="D92" s="41"/>
      <c r="E92" s="41"/>
      <c r="F92" s="41"/>
      <c r="G92" s="41"/>
      <c r="H92" s="41"/>
      <c r="I92" s="41"/>
    </row>
    <row r="93" spans="1:8" ht="12.75">
      <c r="A93" s="41"/>
      <c r="B93" s="41"/>
      <c r="C93" s="123"/>
      <c r="D93" s="41"/>
      <c r="E93" s="41"/>
      <c r="F93" s="41"/>
      <c r="G93" s="41"/>
      <c r="H93" s="41"/>
    </row>
    <row r="94" spans="1:8" ht="13.5" thickBot="1">
      <c r="A94" s="41"/>
      <c r="B94" s="41"/>
      <c r="C94" s="123"/>
      <c r="D94" s="41"/>
      <c r="E94" s="41"/>
      <c r="F94" s="41"/>
      <c r="G94" s="41"/>
      <c r="H94" s="41"/>
    </row>
    <row r="95" spans="1:9" ht="12.75" customHeight="1">
      <c r="A95" s="588" t="s">
        <v>205</v>
      </c>
      <c r="B95" s="49" t="s">
        <v>9</v>
      </c>
      <c r="C95" s="49" t="s">
        <v>9</v>
      </c>
      <c r="D95" s="49" t="s">
        <v>9</v>
      </c>
      <c r="E95" s="49" t="s">
        <v>9</v>
      </c>
      <c r="F95" s="49" t="s">
        <v>9</v>
      </c>
      <c r="G95" s="49" t="s">
        <v>9</v>
      </c>
      <c r="H95" s="49" t="s">
        <v>9</v>
      </c>
      <c r="I95" s="205" t="s">
        <v>204</v>
      </c>
    </row>
    <row r="96" spans="1:9" ht="12.75" customHeight="1">
      <c r="A96" s="589"/>
      <c r="B96" s="50" t="s">
        <v>179</v>
      </c>
      <c r="C96" s="50" t="s">
        <v>179</v>
      </c>
      <c r="D96" s="50" t="s">
        <v>115</v>
      </c>
      <c r="E96" s="50" t="s">
        <v>178</v>
      </c>
      <c r="F96" s="115" t="s">
        <v>116</v>
      </c>
      <c r="G96" s="115" t="s">
        <v>116</v>
      </c>
      <c r="H96" s="115" t="s">
        <v>116</v>
      </c>
      <c r="I96" s="94" t="s">
        <v>230</v>
      </c>
    </row>
    <row r="97" spans="1:9" ht="13.5" thickBot="1">
      <c r="A97" s="52"/>
      <c r="B97" s="127">
        <v>2014</v>
      </c>
      <c r="C97" s="127">
        <v>2015</v>
      </c>
      <c r="D97" s="127">
        <v>2016</v>
      </c>
      <c r="E97" s="127">
        <v>2016</v>
      </c>
      <c r="F97" s="128">
        <v>2017</v>
      </c>
      <c r="G97" s="128">
        <v>2018</v>
      </c>
      <c r="H97" s="128">
        <v>2019</v>
      </c>
      <c r="I97" s="506">
        <v>2017</v>
      </c>
    </row>
    <row r="98" spans="1:9" ht="12.75">
      <c r="A98" s="96"/>
      <c r="B98" s="107"/>
      <c r="C98" s="126"/>
      <c r="D98" s="107"/>
      <c r="E98" s="107"/>
      <c r="F98" s="107"/>
      <c r="G98" s="107"/>
      <c r="H98" s="236"/>
      <c r="I98" s="206"/>
    </row>
    <row r="99" spans="1:9" ht="12.75">
      <c r="A99" s="130" t="s">
        <v>123</v>
      </c>
      <c r="B99" s="43"/>
      <c r="C99" s="118"/>
      <c r="D99" s="43"/>
      <c r="E99" s="43"/>
      <c r="F99" s="43"/>
      <c r="G99" s="43"/>
      <c r="H99" s="185"/>
      <c r="I99" s="45"/>
    </row>
    <row r="100" spans="1:9" ht="12.75">
      <c r="A100" s="215" t="s">
        <v>124</v>
      </c>
      <c r="B100" s="214"/>
      <c r="C100" s="214"/>
      <c r="D100" s="214"/>
      <c r="E100" s="214"/>
      <c r="F100" s="214"/>
      <c r="G100" s="214"/>
      <c r="H100" s="214"/>
      <c r="I100" s="216"/>
    </row>
    <row r="101" spans="1:9" ht="12.75">
      <c r="A101" s="215" t="s">
        <v>125</v>
      </c>
      <c r="B101" s="214"/>
      <c r="C101" s="214"/>
      <c r="D101" s="214"/>
      <c r="E101" s="214"/>
      <c r="F101" s="214"/>
      <c r="G101" s="214"/>
      <c r="H101" s="214"/>
      <c r="I101" s="216"/>
    </row>
    <row r="102" spans="1:9" ht="12.75">
      <c r="A102" s="98" t="s">
        <v>185</v>
      </c>
      <c r="B102" s="120">
        <v>52520</v>
      </c>
      <c r="C102" s="120">
        <v>54792</v>
      </c>
      <c r="D102" s="137">
        <v>54792</v>
      </c>
      <c r="E102" s="137">
        <v>54792</v>
      </c>
      <c r="F102" s="121">
        <v>57721</v>
      </c>
      <c r="G102" s="121">
        <v>57721</v>
      </c>
      <c r="H102" s="121">
        <v>57721</v>
      </c>
      <c r="I102" s="97" t="s">
        <v>268</v>
      </c>
    </row>
    <row r="103" spans="1:9" ht="13.5" thickBot="1">
      <c r="A103" s="133" t="s">
        <v>206</v>
      </c>
      <c r="B103" s="581">
        <v>3537</v>
      </c>
      <c r="C103" s="581">
        <v>3744</v>
      </c>
      <c r="D103" s="582">
        <v>2100</v>
      </c>
      <c r="E103" s="582">
        <v>2100</v>
      </c>
      <c r="F103" s="234">
        <v>2100</v>
      </c>
      <c r="G103" s="234">
        <v>2100</v>
      </c>
      <c r="H103" s="234">
        <v>2100</v>
      </c>
      <c r="I103" s="274" t="s">
        <v>269</v>
      </c>
    </row>
    <row r="104" spans="1:9" ht="13.5" thickBot="1">
      <c r="A104" s="222" t="s">
        <v>127</v>
      </c>
      <c r="B104" s="235">
        <f>SUM(B102:B103)</f>
        <v>56057</v>
      </c>
      <c r="C104" s="235">
        <f aca="true" t="shared" si="3" ref="C104:H104">SUM(C102:C103)</f>
        <v>58536</v>
      </c>
      <c r="D104" s="235">
        <f t="shared" si="3"/>
        <v>56892</v>
      </c>
      <c r="E104" s="235">
        <f t="shared" si="3"/>
        <v>56892</v>
      </c>
      <c r="F104" s="235">
        <f t="shared" si="3"/>
        <v>59821</v>
      </c>
      <c r="G104" s="235">
        <f t="shared" si="3"/>
        <v>59821</v>
      </c>
      <c r="H104" s="580">
        <f t="shared" si="3"/>
        <v>59821</v>
      </c>
      <c r="I104" s="225"/>
    </row>
    <row r="105" spans="1:8" ht="12.75">
      <c r="A105" s="41"/>
      <c r="B105" s="41"/>
      <c r="C105" s="123"/>
      <c r="D105" s="41"/>
      <c r="E105" s="41"/>
      <c r="F105" s="41"/>
      <c r="G105" s="41"/>
      <c r="H105" s="41"/>
    </row>
    <row r="106" spans="1:8" ht="12.75">
      <c r="A106" s="41"/>
      <c r="B106" s="41"/>
      <c r="C106" s="123"/>
      <c r="D106" s="41"/>
      <c r="E106" s="41"/>
      <c r="F106" s="41"/>
      <c r="G106" s="41"/>
      <c r="H106" s="41"/>
    </row>
    <row r="107" spans="1:8" ht="12.75">
      <c r="A107" s="41"/>
      <c r="B107" s="508"/>
      <c r="C107" s="508"/>
      <c r="D107" s="508"/>
      <c r="E107" s="508"/>
      <c r="F107" s="508"/>
      <c r="G107" s="508"/>
      <c r="H107" s="508"/>
    </row>
    <row r="108" spans="1:8" ht="12.75">
      <c r="A108" s="41"/>
      <c r="B108" s="41"/>
      <c r="C108" s="123"/>
      <c r="D108" s="41"/>
      <c r="E108" s="41"/>
      <c r="F108" s="41"/>
      <c r="G108" s="41"/>
      <c r="H108" s="41"/>
    </row>
    <row r="109" spans="1:8" ht="12.75">
      <c r="A109" s="41"/>
      <c r="B109" s="41"/>
      <c r="C109" s="123"/>
      <c r="D109" s="41"/>
      <c r="E109" s="41"/>
      <c r="F109" s="41"/>
      <c r="G109" s="41"/>
      <c r="H109" s="41"/>
    </row>
    <row r="110" spans="1:8" ht="12.75">
      <c r="A110" s="41"/>
      <c r="B110" s="41"/>
      <c r="C110" s="123"/>
      <c r="D110" s="41"/>
      <c r="E110" s="41"/>
      <c r="F110" s="41"/>
      <c r="G110" s="41"/>
      <c r="H110" s="41"/>
    </row>
    <row r="111" spans="1:8" ht="12.75">
      <c r="A111" s="41"/>
      <c r="B111" s="41"/>
      <c r="C111" s="123"/>
      <c r="D111" s="41"/>
      <c r="E111" s="41"/>
      <c r="F111" s="41"/>
      <c r="G111" s="41"/>
      <c r="H111" s="41"/>
    </row>
    <row r="112" spans="1:8" ht="12.75">
      <c r="A112" s="41"/>
      <c r="B112" s="41"/>
      <c r="C112" s="123"/>
      <c r="D112" s="41"/>
      <c r="E112" s="41"/>
      <c r="F112" s="41"/>
      <c r="G112" s="41"/>
      <c r="H112" s="41"/>
    </row>
    <row r="113" spans="1:8" ht="12.75">
      <c r="A113" s="41"/>
      <c r="B113" s="41"/>
      <c r="C113" s="123"/>
      <c r="D113" s="41"/>
      <c r="E113" s="41"/>
      <c r="F113" s="41"/>
      <c r="G113" s="41"/>
      <c r="H113" s="41"/>
    </row>
    <row r="114" spans="1:8" ht="12.75">
      <c r="A114" s="41"/>
      <c r="B114" s="41"/>
      <c r="C114" s="123"/>
      <c r="D114" s="41"/>
      <c r="E114" s="41"/>
      <c r="F114" s="41"/>
      <c r="G114" s="41"/>
      <c r="H114" s="41"/>
    </row>
    <row r="115" spans="1:8" ht="12.75">
      <c r="A115" s="41"/>
      <c r="B115" s="41"/>
      <c r="C115" s="123"/>
      <c r="D115" s="41"/>
      <c r="E115" s="41"/>
      <c r="F115" s="41"/>
      <c r="G115" s="41"/>
      <c r="H115" s="41"/>
    </row>
    <row r="116" spans="1:8" ht="12.75">
      <c r="A116" s="41"/>
      <c r="B116" s="41"/>
      <c r="C116" s="123"/>
      <c r="D116" s="41"/>
      <c r="E116" s="41"/>
      <c r="F116" s="41"/>
      <c r="G116" s="41"/>
      <c r="H116" s="41"/>
    </row>
    <row r="117" spans="1:8" ht="12.75">
      <c r="A117" s="41"/>
      <c r="B117" s="41"/>
      <c r="C117" s="123"/>
      <c r="D117" s="41"/>
      <c r="E117" s="41"/>
      <c r="F117" s="41"/>
      <c r="G117" s="41"/>
      <c r="H117" s="41"/>
    </row>
    <row r="118" spans="1:8" ht="12.75">
      <c r="A118" s="41"/>
      <c r="B118" s="41"/>
      <c r="C118" s="123"/>
      <c r="D118" s="41"/>
      <c r="E118" s="41"/>
      <c r="F118" s="41"/>
      <c r="G118" s="41"/>
      <c r="H118" s="41"/>
    </row>
    <row r="119" spans="1:8" ht="12.75">
      <c r="A119" s="41"/>
      <c r="B119" s="41"/>
      <c r="C119" s="123"/>
      <c r="D119" s="41"/>
      <c r="E119" s="41"/>
      <c r="F119" s="41"/>
      <c r="G119" s="41"/>
      <c r="H119" s="41"/>
    </row>
    <row r="120" spans="1:8" ht="12.75">
      <c r="A120" s="41"/>
      <c r="B120" s="41"/>
      <c r="C120" s="123"/>
      <c r="D120" s="41"/>
      <c r="E120" s="41"/>
      <c r="F120" s="41"/>
      <c r="G120" s="41"/>
      <c r="H120" s="41"/>
    </row>
    <row r="121" spans="1:8" ht="12.75">
      <c r="A121" s="41"/>
      <c r="B121" s="41"/>
      <c r="C121" s="123"/>
      <c r="D121" s="41"/>
      <c r="E121" s="41"/>
      <c r="F121" s="41"/>
      <c r="G121" s="41"/>
      <c r="H121" s="41"/>
    </row>
    <row r="122" spans="1:8" ht="12.75">
      <c r="A122" s="41"/>
      <c r="B122" s="41"/>
      <c r="C122" s="123"/>
      <c r="D122" s="41"/>
      <c r="E122" s="41"/>
      <c r="F122" s="41"/>
      <c r="G122" s="41"/>
      <c r="H122" s="41"/>
    </row>
    <row r="123" spans="1:8" ht="12.75">
      <c r="A123" s="41"/>
      <c r="B123" s="41"/>
      <c r="C123" s="123"/>
      <c r="D123" s="41"/>
      <c r="E123" s="41"/>
      <c r="F123" s="41"/>
      <c r="G123" s="41"/>
      <c r="H123" s="41"/>
    </row>
    <row r="124" spans="1:8" ht="12.75">
      <c r="A124" s="41"/>
      <c r="B124" s="41"/>
      <c r="C124" s="123"/>
      <c r="D124" s="41"/>
      <c r="E124" s="41"/>
      <c r="F124" s="41"/>
      <c r="G124" s="41"/>
      <c r="H124" s="41"/>
    </row>
    <row r="125" spans="1:8" ht="12.75">
      <c r="A125" s="41"/>
      <c r="B125" s="41"/>
      <c r="C125" s="123"/>
      <c r="D125" s="41"/>
      <c r="E125" s="41"/>
      <c r="F125" s="41"/>
      <c r="G125" s="41"/>
      <c r="H125" s="41"/>
    </row>
    <row r="126" spans="1:8" ht="12.75">
      <c r="A126" s="41"/>
      <c r="B126" s="41"/>
      <c r="C126" s="123"/>
      <c r="D126" s="41"/>
      <c r="E126" s="41"/>
      <c r="F126" s="41"/>
      <c r="G126" s="41"/>
      <c r="H126" s="41"/>
    </row>
    <row r="127" spans="1:8" ht="12.75">
      <c r="A127" s="41"/>
      <c r="B127" s="41"/>
      <c r="C127" s="123"/>
      <c r="D127" s="41"/>
      <c r="E127" s="41"/>
      <c r="F127" s="41"/>
      <c r="G127" s="41"/>
      <c r="H127" s="41"/>
    </row>
    <row r="128" spans="1:8" ht="12.75">
      <c r="A128" s="41"/>
      <c r="B128" s="41"/>
      <c r="C128" s="123"/>
      <c r="D128" s="41"/>
      <c r="E128" s="41"/>
      <c r="F128" s="41"/>
      <c r="G128" s="41"/>
      <c r="H128" s="41"/>
    </row>
    <row r="129" spans="1:8" ht="12.75">
      <c r="A129" s="41"/>
      <c r="B129" s="41"/>
      <c r="C129" s="123"/>
      <c r="D129" s="41"/>
      <c r="E129" s="41"/>
      <c r="F129" s="41"/>
      <c r="G129" s="41"/>
      <c r="H129" s="41"/>
    </row>
    <row r="130" spans="1:8" ht="12.75">
      <c r="A130" s="41"/>
      <c r="B130" s="41"/>
      <c r="C130" s="123"/>
      <c r="D130" s="41"/>
      <c r="E130" s="41"/>
      <c r="F130" s="41"/>
      <c r="G130" s="41"/>
      <c r="H130" s="41"/>
    </row>
    <row r="131" spans="1:8" ht="12.75">
      <c r="A131" s="41"/>
      <c r="B131" s="41"/>
      <c r="C131" s="123"/>
      <c r="D131" s="41"/>
      <c r="E131" s="41"/>
      <c r="F131" s="41"/>
      <c r="G131" s="41"/>
      <c r="H131" s="41"/>
    </row>
    <row r="132" spans="1:8" ht="12.75">
      <c r="A132" s="41"/>
      <c r="B132" s="41"/>
      <c r="C132" s="123"/>
      <c r="D132" s="41"/>
      <c r="E132" s="41"/>
      <c r="F132" s="41"/>
      <c r="G132" s="41"/>
      <c r="H132" s="41"/>
    </row>
    <row r="133" spans="1:8" ht="12.75">
      <c r="A133" s="41"/>
      <c r="B133" s="41"/>
      <c r="C133" s="123"/>
      <c r="D133" s="41"/>
      <c r="E133" s="41"/>
      <c r="F133" s="41"/>
      <c r="G133" s="41"/>
      <c r="H133" s="41"/>
    </row>
    <row r="134" spans="1:8" ht="12.75">
      <c r="A134" s="41"/>
      <c r="B134" s="41"/>
      <c r="C134" s="123"/>
      <c r="D134" s="41"/>
      <c r="E134" s="41"/>
      <c r="F134" s="41"/>
      <c r="G134" s="41"/>
      <c r="H134" s="41"/>
    </row>
    <row r="135" spans="1:8" ht="12.75">
      <c r="A135" s="41"/>
      <c r="B135" s="41"/>
      <c r="C135" s="123"/>
      <c r="D135" s="41"/>
      <c r="E135" s="41"/>
      <c r="F135" s="41"/>
      <c r="G135" s="41"/>
      <c r="H135" s="41"/>
    </row>
    <row r="136" spans="1:8" ht="12.75">
      <c r="A136" s="41"/>
      <c r="B136" s="41"/>
      <c r="C136" s="123"/>
      <c r="D136" s="41"/>
      <c r="E136" s="41"/>
      <c r="F136" s="41"/>
      <c r="G136" s="41"/>
      <c r="H136" s="41"/>
    </row>
    <row r="137" spans="1:8" ht="12.75">
      <c r="A137" s="41"/>
      <c r="B137" s="41"/>
      <c r="C137" s="123"/>
      <c r="D137" s="41"/>
      <c r="E137" s="41"/>
      <c r="F137" s="41"/>
      <c r="G137" s="41"/>
      <c r="H137" s="41"/>
    </row>
    <row r="138" spans="1:8" ht="12.75">
      <c r="A138" s="41"/>
      <c r="B138" s="41"/>
      <c r="C138" s="123"/>
      <c r="D138" s="41"/>
      <c r="E138" s="41"/>
      <c r="F138" s="41"/>
      <c r="G138" s="41"/>
      <c r="H138" s="41"/>
    </row>
    <row r="139" spans="1:8" ht="12.75">
      <c r="A139" s="41"/>
      <c r="B139" s="41"/>
      <c r="C139" s="123"/>
      <c r="D139" s="41"/>
      <c r="E139" s="41"/>
      <c r="F139" s="41"/>
      <c r="G139" s="41"/>
      <c r="H139" s="41"/>
    </row>
    <row r="140" spans="1:8" ht="12.75">
      <c r="A140" s="41"/>
      <c r="B140" s="41"/>
      <c r="C140" s="123"/>
      <c r="D140" s="41"/>
      <c r="E140" s="41"/>
      <c r="F140" s="41"/>
      <c r="G140" s="41"/>
      <c r="H140" s="41"/>
    </row>
    <row r="141" spans="1:8" ht="12.75">
      <c r="A141" s="41"/>
      <c r="B141" s="41"/>
      <c r="C141" s="123"/>
      <c r="D141" s="41"/>
      <c r="E141" s="41"/>
      <c r="F141" s="41"/>
      <c r="G141" s="41"/>
      <c r="H141" s="41"/>
    </row>
    <row r="142" spans="1:8" ht="12.75">
      <c r="A142" s="41"/>
      <c r="B142" s="41"/>
      <c r="C142" s="123"/>
      <c r="D142" s="41"/>
      <c r="E142" s="41"/>
      <c r="F142" s="41"/>
      <c r="G142" s="41"/>
      <c r="H142" s="41"/>
    </row>
    <row r="143" spans="1:8" ht="12.75">
      <c r="A143" s="41"/>
      <c r="B143" s="41"/>
      <c r="C143" s="123"/>
      <c r="D143" s="41"/>
      <c r="E143" s="41"/>
      <c r="F143" s="41"/>
      <c r="G143" s="41"/>
      <c r="H143" s="41"/>
    </row>
    <row r="144" spans="1:8" ht="12.75">
      <c r="A144" s="41"/>
      <c r="B144" s="41"/>
      <c r="C144" s="123"/>
      <c r="D144" s="41"/>
      <c r="E144" s="41"/>
      <c r="F144" s="41"/>
      <c r="G144" s="41"/>
      <c r="H144" s="41"/>
    </row>
    <row r="145" spans="1:8" ht="12.75">
      <c r="A145" s="41"/>
      <c r="B145" s="41"/>
      <c r="C145" s="123"/>
      <c r="D145" s="41"/>
      <c r="E145" s="41"/>
      <c r="F145" s="41"/>
      <c r="G145" s="41"/>
      <c r="H145" s="41"/>
    </row>
    <row r="146" spans="1:8" ht="12.75">
      <c r="A146" s="41"/>
      <c r="B146" s="41"/>
      <c r="C146" s="123"/>
      <c r="D146" s="41"/>
      <c r="E146" s="41"/>
      <c r="F146" s="41"/>
      <c r="G146" s="41"/>
      <c r="H146" s="41"/>
    </row>
    <row r="147" spans="1:8" ht="12.75">
      <c r="A147" s="41"/>
      <c r="B147" s="41"/>
      <c r="C147" s="123"/>
      <c r="D147" s="41"/>
      <c r="E147" s="41"/>
      <c r="F147" s="41"/>
      <c r="G147" s="41"/>
      <c r="H147" s="41"/>
    </row>
    <row r="148" spans="1:8" ht="12.75">
      <c r="A148" s="41"/>
      <c r="B148" s="41"/>
      <c r="C148" s="123"/>
      <c r="D148" s="41"/>
      <c r="E148" s="41"/>
      <c r="F148" s="41"/>
      <c r="G148" s="41"/>
      <c r="H148" s="41"/>
    </row>
    <row r="149" spans="1:8" ht="12.75">
      <c r="A149" s="41"/>
      <c r="B149" s="41"/>
      <c r="C149" s="123"/>
      <c r="D149" s="41"/>
      <c r="E149" s="41"/>
      <c r="F149" s="41"/>
      <c r="G149" s="41"/>
      <c r="H149" s="41"/>
    </row>
    <row r="150" spans="1:8" ht="12.75">
      <c r="A150" s="41"/>
      <c r="B150" s="41"/>
      <c r="C150" s="123"/>
      <c r="D150" s="41"/>
      <c r="E150" s="41"/>
      <c r="F150" s="41"/>
      <c r="G150" s="41"/>
      <c r="H150" s="41"/>
    </row>
    <row r="151" spans="1:8" ht="12.75">
      <c r="A151" s="41"/>
      <c r="B151" s="41"/>
      <c r="C151" s="123"/>
      <c r="D151" s="41"/>
      <c r="E151" s="41"/>
      <c r="F151" s="41"/>
      <c r="G151" s="41"/>
      <c r="H151" s="41"/>
    </row>
    <row r="152" spans="1:8" ht="12.75">
      <c r="A152" s="41"/>
      <c r="B152" s="41"/>
      <c r="C152" s="123"/>
      <c r="D152" s="41"/>
      <c r="E152" s="41"/>
      <c r="F152" s="41"/>
      <c r="G152" s="41"/>
      <c r="H152" s="41"/>
    </row>
    <row r="153" spans="1:8" ht="12.75">
      <c r="A153" s="41"/>
      <c r="B153" s="41"/>
      <c r="C153" s="123"/>
      <c r="D153" s="41"/>
      <c r="E153" s="41"/>
      <c r="F153" s="41"/>
      <c r="G153" s="41"/>
      <c r="H153" s="41"/>
    </row>
    <row r="154" spans="1:8" ht="12.75">
      <c r="A154" s="41"/>
      <c r="B154" s="41"/>
      <c r="C154" s="123"/>
      <c r="D154" s="41"/>
      <c r="E154" s="41"/>
      <c r="F154" s="41"/>
      <c r="G154" s="41"/>
      <c r="H154" s="41"/>
    </row>
    <row r="155" spans="1:8" ht="12.75">
      <c r="A155" s="41"/>
      <c r="B155" s="41"/>
      <c r="C155" s="123"/>
      <c r="D155" s="41"/>
      <c r="E155" s="41"/>
      <c r="F155" s="41"/>
      <c r="G155" s="41"/>
      <c r="H155" s="41"/>
    </row>
    <row r="156" spans="1:8" ht="12.75">
      <c r="A156" s="41"/>
      <c r="B156" s="41"/>
      <c r="C156" s="123"/>
      <c r="D156" s="41"/>
      <c r="E156" s="41"/>
      <c r="F156" s="41"/>
      <c r="G156" s="41"/>
      <c r="H156" s="41"/>
    </row>
    <row r="157" spans="1:8" ht="12.75">
      <c r="A157" s="41"/>
      <c r="B157" s="41"/>
      <c r="C157" s="123"/>
      <c r="D157" s="41"/>
      <c r="E157" s="41"/>
      <c r="F157" s="41"/>
      <c r="G157" s="41"/>
      <c r="H157" s="41"/>
    </row>
    <row r="158" spans="1:8" ht="12.75">
      <c r="A158" s="41"/>
      <c r="B158" s="41"/>
      <c r="C158" s="123"/>
      <c r="D158" s="41"/>
      <c r="E158" s="41"/>
      <c r="F158" s="41"/>
      <c r="G158" s="41"/>
      <c r="H158" s="41"/>
    </row>
    <row r="159" spans="1:8" ht="12.75">
      <c r="A159" s="41"/>
      <c r="B159" s="41"/>
      <c r="C159" s="123"/>
      <c r="D159" s="41"/>
      <c r="E159" s="41"/>
      <c r="F159" s="41"/>
      <c r="G159" s="41"/>
      <c r="H159" s="41"/>
    </row>
    <row r="160" spans="1:8" ht="12.75">
      <c r="A160" s="41"/>
      <c r="B160" s="41"/>
      <c r="C160" s="123"/>
      <c r="D160" s="41"/>
      <c r="E160" s="41"/>
      <c r="F160" s="41"/>
      <c r="G160" s="41"/>
      <c r="H160" s="41"/>
    </row>
    <row r="161" spans="1:8" ht="12.75">
      <c r="A161" s="41"/>
      <c r="B161" s="41"/>
      <c r="C161" s="123"/>
      <c r="D161" s="41"/>
      <c r="E161" s="41"/>
      <c r="F161" s="41"/>
      <c r="G161" s="41"/>
      <c r="H161" s="41"/>
    </row>
  </sheetData>
  <sheetProtection/>
  <mergeCells count="3">
    <mergeCell ref="A1:A2"/>
    <mergeCell ref="A67:A68"/>
    <mergeCell ref="A95:A96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8"/>
  <sheetViews>
    <sheetView zoomScalePageLayoutView="0" workbookViewId="0" topLeftCell="A1">
      <selection activeCell="I67" sqref="I67"/>
    </sheetView>
  </sheetViews>
  <sheetFormatPr defaultColWidth="9.140625" defaultRowHeight="12.75"/>
  <cols>
    <col min="1" max="1" width="4.00390625" style="0" customWidth="1"/>
    <col min="2" max="2" width="6.57421875" style="0" customWidth="1"/>
    <col min="3" max="3" width="7.28125" style="0" customWidth="1"/>
    <col min="4" max="4" width="33.57421875" style="0" customWidth="1"/>
    <col min="5" max="5" width="9.8515625" style="0" customWidth="1"/>
    <col min="6" max="6" width="9.7109375" style="0" customWidth="1"/>
    <col min="7" max="7" width="9.140625" style="0" customWidth="1"/>
    <col min="8" max="8" width="19.140625" style="0" customWidth="1"/>
    <col min="9" max="9" width="8.28125" style="0" customWidth="1"/>
    <col min="10" max="10" width="9.140625" style="0" customWidth="1"/>
    <col min="11" max="11" width="9.7109375" style="0" customWidth="1"/>
    <col min="12" max="12" width="29.57421875" style="0" customWidth="1"/>
    <col min="13" max="13" width="9.57421875" style="0" bestFit="1" customWidth="1"/>
    <col min="14" max="14" width="11.421875" style="82" customWidth="1"/>
    <col min="15" max="15" width="10.57421875" style="82" bestFit="1" customWidth="1"/>
    <col min="16" max="17" width="9.140625" style="82" customWidth="1"/>
  </cols>
  <sheetData>
    <row r="1" spans="1:11" ht="15">
      <c r="A1" s="35"/>
      <c r="B1" s="35"/>
      <c r="C1" s="35"/>
      <c r="D1" s="35"/>
      <c r="E1" s="36"/>
      <c r="F1" s="36"/>
      <c r="G1" s="36"/>
      <c r="H1" s="36"/>
      <c r="I1" s="36"/>
      <c r="J1" s="36"/>
      <c r="K1" s="36"/>
    </row>
    <row r="2" spans="1:11" ht="15.75" thickBot="1">
      <c r="A2" s="37"/>
      <c r="B2" s="37"/>
      <c r="C2" s="37"/>
      <c r="D2" s="37"/>
      <c r="E2" s="36"/>
      <c r="F2" s="36"/>
      <c r="G2" s="36"/>
      <c r="H2" s="36"/>
      <c r="I2" s="36"/>
      <c r="J2" s="36"/>
      <c r="K2" s="36"/>
    </row>
    <row r="3" spans="1:12" ht="13.5" thickBot="1">
      <c r="A3" s="57" t="s">
        <v>3</v>
      </c>
      <c r="B3" s="57" t="s">
        <v>4</v>
      </c>
      <c r="C3" s="57" t="s">
        <v>5</v>
      </c>
      <c r="D3" s="242"/>
      <c r="E3" s="99" t="s">
        <v>9</v>
      </c>
      <c r="F3" s="99" t="s">
        <v>9</v>
      </c>
      <c r="G3" s="99" t="s">
        <v>9</v>
      </c>
      <c r="H3" s="99" t="s">
        <v>9</v>
      </c>
      <c r="I3" s="99" t="s">
        <v>9</v>
      </c>
      <c r="J3" s="99" t="s">
        <v>9</v>
      </c>
      <c r="K3" s="99" t="s">
        <v>9</v>
      </c>
      <c r="L3" s="248" t="s">
        <v>204</v>
      </c>
    </row>
    <row r="4" spans="1:12" ht="12.75">
      <c r="A4" s="1" t="s">
        <v>6</v>
      </c>
      <c r="B4" s="1" t="s">
        <v>7</v>
      </c>
      <c r="C4" s="243" t="s">
        <v>8</v>
      </c>
      <c r="D4" s="5" t="s">
        <v>1</v>
      </c>
      <c r="E4" s="38" t="s">
        <v>179</v>
      </c>
      <c r="F4" s="38" t="s">
        <v>179</v>
      </c>
      <c r="G4" s="38" t="s">
        <v>115</v>
      </c>
      <c r="H4" s="38" t="s">
        <v>180</v>
      </c>
      <c r="I4" s="38" t="s">
        <v>116</v>
      </c>
      <c r="J4" s="38" t="s">
        <v>116</v>
      </c>
      <c r="K4" s="38" t="s">
        <v>116</v>
      </c>
      <c r="L4" s="249" t="s">
        <v>207</v>
      </c>
    </row>
    <row r="5" spans="1:12" ht="13.5" thickBot="1">
      <c r="A5" s="7" t="s">
        <v>10</v>
      </c>
      <c r="B5" s="7" t="s">
        <v>11</v>
      </c>
      <c r="C5" s="244" t="s">
        <v>12</v>
      </c>
      <c r="D5" s="245"/>
      <c r="E5" s="53">
        <v>2014</v>
      </c>
      <c r="F5" s="53">
        <v>2015</v>
      </c>
      <c r="G5" s="53">
        <v>2016</v>
      </c>
      <c r="H5" s="53">
        <v>2016</v>
      </c>
      <c r="I5" s="53">
        <v>2017</v>
      </c>
      <c r="J5" s="53">
        <v>2018</v>
      </c>
      <c r="K5" s="53">
        <v>2019</v>
      </c>
      <c r="L5" s="246">
        <v>2017</v>
      </c>
    </row>
    <row r="6" spans="1:12" ht="12.75">
      <c r="A6" s="90"/>
      <c r="B6" s="100" t="s">
        <v>2</v>
      </c>
      <c r="C6" s="100"/>
      <c r="D6" s="101"/>
      <c r="E6" s="276"/>
      <c r="F6" s="276"/>
      <c r="G6" s="276"/>
      <c r="H6" s="276"/>
      <c r="I6" s="276"/>
      <c r="J6" s="276"/>
      <c r="K6" s="276"/>
      <c r="L6" s="277"/>
    </row>
    <row r="7" spans="1:13" ht="12.75">
      <c r="A7" s="12" t="s">
        <v>13</v>
      </c>
      <c r="B7" s="10" t="s">
        <v>14</v>
      </c>
      <c r="C7" s="12"/>
      <c r="D7" s="11"/>
      <c r="E7" s="159">
        <f aca="true" t="shared" si="0" ref="E7:K7">E107</f>
        <v>402965.002</v>
      </c>
      <c r="F7" s="159">
        <f t="shared" si="0"/>
        <v>433241.36</v>
      </c>
      <c r="G7" s="159">
        <f t="shared" si="0"/>
        <v>424587</v>
      </c>
      <c r="H7" s="159">
        <f t="shared" si="0"/>
        <v>472967.85</v>
      </c>
      <c r="I7" s="159">
        <f t="shared" si="0"/>
        <v>430135</v>
      </c>
      <c r="J7" s="159">
        <f t="shared" si="0"/>
        <v>454674</v>
      </c>
      <c r="K7" s="159">
        <f t="shared" si="0"/>
        <v>450605</v>
      </c>
      <c r="L7" s="278"/>
      <c r="M7" s="41"/>
    </row>
    <row r="8" spans="1:12" ht="12.75">
      <c r="A8" s="12" t="s">
        <v>15</v>
      </c>
      <c r="B8" s="10" t="s">
        <v>16</v>
      </c>
      <c r="C8" s="12"/>
      <c r="D8" s="11"/>
      <c r="E8" s="159">
        <f aca="true" t="shared" si="1" ref="E8:K8">E109</f>
        <v>0</v>
      </c>
      <c r="F8" s="159">
        <f t="shared" si="1"/>
        <v>0</v>
      </c>
      <c r="G8" s="159">
        <f t="shared" si="1"/>
        <v>33000</v>
      </c>
      <c r="H8" s="159">
        <f t="shared" si="1"/>
        <v>43486</v>
      </c>
      <c r="I8" s="159">
        <f t="shared" si="1"/>
        <v>242206</v>
      </c>
      <c r="J8" s="159">
        <f t="shared" si="1"/>
        <v>20000</v>
      </c>
      <c r="K8" s="159">
        <f t="shared" si="1"/>
        <v>193886</v>
      </c>
      <c r="L8" s="278"/>
    </row>
    <row r="9" spans="1:12" ht="13.5" thickBot="1">
      <c r="A9" s="14"/>
      <c r="B9" s="13" t="s">
        <v>17</v>
      </c>
      <c r="C9" s="14"/>
      <c r="D9" s="15"/>
      <c r="E9" s="161">
        <f aca="true" t="shared" si="2" ref="E9:K9">SUM(E7:E8)</f>
        <v>402965.002</v>
      </c>
      <c r="F9" s="161">
        <f t="shared" si="2"/>
        <v>433241.36</v>
      </c>
      <c r="G9" s="161">
        <f t="shared" si="2"/>
        <v>457587</v>
      </c>
      <c r="H9" s="161">
        <f t="shared" si="2"/>
        <v>516453.85</v>
      </c>
      <c r="I9" s="161">
        <f t="shared" si="2"/>
        <v>672341</v>
      </c>
      <c r="J9" s="161">
        <f t="shared" si="2"/>
        <v>474674</v>
      </c>
      <c r="K9" s="161">
        <f t="shared" si="2"/>
        <v>644491</v>
      </c>
      <c r="L9" s="279"/>
    </row>
    <row r="10" spans="1:12" ht="12.75">
      <c r="A10" s="103"/>
      <c r="B10" s="104" t="s">
        <v>18</v>
      </c>
      <c r="C10" s="247"/>
      <c r="D10" s="18"/>
      <c r="E10" s="280"/>
      <c r="F10" s="280"/>
      <c r="G10" s="280"/>
      <c r="H10" s="280"/>
      <c r="I10" s="280"/>
      <c r="J10" s="280"/>
      <c r="K10" s="280"/>
      <c r="L10" s="281"/>
    </row>
    <row r="11" spans="1:12" ht="12.75">
      <c r="A11" s="16"/>
      <c r="B11" s="19"/>
      <c r="C11" s="17"/>
      <c r="D11" s="113"/>
      <c r="E11" s="280"/>
      <c r="F11" s="280"/>
      <c r="G11" s="280"/>
      <c r="H11" s="280"/>
      <c r="I11" s="280"/>
      <c r="J11" s="280"/>
      <c r="K11" s="280"/>
      <c r="L11" s="281"/>
    </row>
    <row r="12" spans="1:15" ht="12.75">
      <c r="A12" s="4"/>
      <c r="B12" s="20"/>
      <c r="C12" s="21" t="s">
        <v>19</v>
      </c>
      <c r="D12" s="22"/>
      <c r="E12" s="280"/>
      <c r="F12" s="280"/>
      <c r="G12" s="280"/>
      <c r="H12" s="280"/>
      <c r="I12" s="280"/>
      <c r="J12" s="280"/>
      <c r="K12" s="280"/>
      <c r="L12" s="281"/>
      <c r="N12" s="179"/>
      <c r="O12" s="179"/>
    </row>
    <row r="13" spans="1:15" ht="13.5" thickBot="1">
      <c r="A13" s="7"/>
      <c r="B13" s="108" t="s">
        <v>108</v>
      </c>
      <c r="C13" s="21" t="s">
        <v>134</v>
      </c>
      <c r="D13" s="22"/>
      <c r="E13" s="280"/>
      <c r="F13" s="280"/>
      <c r="G13" s="280"/>
      <c r="H13" s="280"/>
      <c r="I13" s="280"/>
      <c r="J13" s="280"/>
      <c r="K13" s="280"/>
      <c r="L13" s="281"/>
      <c r="N13" s="239"/>
      <c r="O13" s="237"/>
    </row>
    <row r="14" spans="1:15" ht="12.75">
      <c r="A14" s="4"/>
      <c r="B14" s="256"/>
      <c r="C14" s="293">
        <v>610</v>
      </c>
      <c r="D14" s="258" t="s">
        <v>20</v>
      </c>
      <c r="E14" s="352">
        <f aca="true" t="shared" si="3" ref="E14:K14">SUM(E15,E19,E23)</f>
        <v>218260</v>
      </c>
      <c r="F14" s="352">
        <f t="shared" si="3"/>
        <v>241090.90999999997</v>
      </c>
      <c r="G14" s="352">
        <f t="shared" si="3"/>
        <v>232557</v>
      </c>
      <c r="H14" s="352">
        <f t="shared" si="3"/>
        <v>234448.44</v>
      </c>
      <c r="I14" s="352">
        <f t="shared" si="3"/>
        <v>249655</v>
      </c>
      <c r="J14" s="352">
        <f t="shared" si="3"/>
        <v>249655</v>
      </c>
      <c r="K14" s="352">
        <f t="shared" si="3"/>
        <v>249655</v>
      </c>
      <c r="L14" s="282"/>
      <c r="M14" s="180"/>
      <c r="N14" s="238"/>
      <c r="O14" s="238"/>
    </row>
    <row r="15" spans="1:15" ht="12.75">
      <c r="A15" s="4"/>
      <c r="B15" s="24"/>
      <c r="C15" s="294">
        <v>611</v>
      </c>
      <c r="D15" s="31" t="s">
        <v>98</v>
      </c>
      <c r="E15" s="141">
        <f>SUM(E16:E17)</f>
        <v>185322</v>
      </c>
      <c r="F15" s="141">
        <f>SUM(F16:F18)</f>
        <v>197733.88999999998</v>
      </c>
      <c r="G15" s="141">
        <f>SUM(G16:G17)</f>
        <v>196414</v>
      </c>
      <c r="H15" s="141">
        <f>SUM(H16:H18)</f>
        <v>198305.44</v>
      </c>
      <c r="I15" s="141">
        <f>SUM(I16:I17)</f>
        <v>213512</v>
      </c>
      <c r="J15" s="141">
        <f>SUM(J16:J17)</f>
        <v>213512</v>
      </c>
      <c r="K15" s="141">
        <f>SUM(K16:K17)</f>
        <v>213512</v>
      </c>
      <c r="L15" s="283"/>
      <c r="M15" s="180"/>
      <c r="N15" s="181"/>
      <c r="O15" s="181"/>
    </row>
    <row r="16" spans="1:17" ht="12.75">
      <c r="A16" s="4"/>
      <c r="B16" s="25"/>
      <c r="C16" s="295">
        <v>611</v>
      </c>
      <c r="D16" s="26" t="s">
        <v>109</v>
      </c>
      <c r="E16" s="142">
        <v>180780</v>
      </c>
      <c r="F16" s="142">
        <v>192793.12</v>
      </c>
      <c r="G16" s="172">
        <v>191170</v>
      </c>
      <c r="H16" s="172">
        <v>191170</v>
      </c>
      <c r="I16" s="519">
        <v>207954</v>
      </c>
      <c r="J16" s="519">
        <v>207954</v>
      </c>
      <c r="K16" s="519">
        <v>207954</v>
      </c>
      <c r="L16" s="284" t="s">
        <v>268</v>
      </c>
      <c r="M16" s="180"/>
      <c r="N16" s="181"/>
      <c r="O16" s="181"/>
      <c r="Q16" s="178"/>
    </row>
    <row r="17" spans="1:17" ht="12.75">
      <c r="A17" s="4"/>
      <c r="B17" s="25"/>
      <c r="C17" s="295" t="s">
        <v>21</v>
      </c>
      <c r="D17" s="27" t="s">
        <v>22</v>
      </c>
      <c r="E17" s="142">
        <v>4542</v>
      </c>
      <c r="F17" s="142">
        <v>4164.77</v>
      </c>
      <c r="G17" s="172">
        <v>5244</v>
      </c>
      <c r="H17" s="172">
        <v>5244</v>
      </c>
      <c r="I17" s="175">
        <v>5558</v>
      </c>
      <c r="J17" s="175">
        <v>5558</v>
      </c>
      <c r="K17" s="175">
        <v>5558</v>
      </c>
      <c r="L17" s="284"/>
      <c r="M17" s="180"/>
      <c r="N17" s="181"/>
      <c r="O17" s="181"/>
      <c r="Q17" s="178"/>
    </row>
    <row r="18" spans="1:17" ht="12.75">
      <c r="A18" s="4"/>
      <c r="B18" s="264"/>
      <c r="C18" s="296">
        <v>611</v>
      </c>
      <c r="D18" s="265" t="s">
        <v>167</v>
      </c>
      <c r="E18" s="266">
        <v>0</v>
      </c>
      <c r="F18" s="266">
        <v>776</v>
      </c>
      <c r="G18" s="267">
        <v>0</v>
      </c>
      <c r="H18" s="266">
        <v>1891.44</v>
      </c>
      <c r="I18" s="266">
        <v>0</v>
      </c>
      <c r="J18" s="266">
        <v>0</v>
      </c>
      <c r="K18" s="266">
        <v>0</v>
      </c>
      <c r="L18" s="285" t="s">
        <v>219</v>
      </c>
      <c r="M18" s="180"/>
      <c r="N18" s="181"/>
      <c r="O18" s="181"/>
      <c r="Q18" s="178"/>
    </row>
    <row r="19" spans="1:17" ht="12.75">
      <c r="A19" s="4"/>
      <c r="B19" s="28"/>
      <c r="C19" s="297">
        <v>612</v>
      </c>
      <c r="D19" s="29" t="s">
        <v>23</v>
      </c>
      <c r="E19" s="141">
        <f aca="true" t="shared" si="4" ref="E19:K19">SUM(E20:E22)</f>
        <v>19091</v>
      </c>
      <c r="F19" s="141">
        <f>SUM(F20:F22)</f>
        <v>25643.840000000004</v>
      </c>
      <c r="G19" s="141">
        <f t="shared" si="4"/>
        <v>32843</v>
      </c>
      <c r="H19" s="141">
        <f>SUM(H20:H22)</f>
        <v>32843</v>
      </c>
      <c r="I19" s="141">
        <f t="shared" si="4"/>
        <v>32843</v>
      </c>
      <c r="J19" s="141">
        <f t="shared" si="4"/>
        <v>32843</v>
      </c>
      <c r="K19" s="141">
        <f t="shared" si="4"/>
        <v>32843</v>
      </c>
      <c r="L19" s="283"/>
      <c r="M19" s="180"/>
      <c r="N19" s="181"/>
      <c r="O19" s="181"/>
      <c r="Q19" s="178"/>
    </row>
    <row r="20" spans="1:17" ht="12.75">
      <c r="A20" s="4"/>
      <c r="B20" s="25"/>
      <c r="C20" s="295">
        <v>612001</v>
      </c>
      <c r="D20" s="30" t="s">
        <v>24</v>
      </c>
      <c r="E20" s="142">
        <v>1140</v>
      </c>
      <c r="F20" s="142">
        <v>4532.6</v>
      </c>
      <c r="G20" s="172">
        <v>1920</v>
      </c>
      <c r="H20" s="172">
        <v>1920</v>
      </c>
      <c r="I20" s="175">
        <v>1920</v>
      </c>
      <c r="J20" s="175">
        <v>1920</v>
      </c>
      <c r="K20" s="175">
        <v>1920</v>
      </c>
      <c r="L20" s="284"/>
      <c r="M20" s="180"/>
      <c r="N20" s="181"/>
      <c r="O20" s="181"/>
      <c r="Q20" s="178"/>
    </row>
    <row r="21" spans="1:17" ht="12.75">
      <c r="A21" s="4"/>
      <c r="B21" s="25"/>
      <c r="C21" s="295" t="s">
        <v>25</v>
      </c>
      <c r="D21" s="30" t="s">
        <v>26</v>
      </c>
      <c r="E21" s="142">
        <v>106</v>
      </c>
      <c r="F21" s="142">
        <v>0</v>
      </c>
      <c r="G21" s="172">
        <v>0</v>
      </c>
      <c r="H21" s="172">
        <v>0</v>
      </c>
      <c r="I21" s="175">
        <v>0</v>
      </c>
      <c r="J21" s="175">
        <v>0</v>
      </c>
      <c r="K21" s="175">
        <v>0</v>
      </c>
      <c r="L21" s="284"/>
      <c r="M21" s="180"/>
      <c r="N21" s="181"/>
      <c r="O21" s="181"/>
      <c r="Q21" s="178"/>
    </row>
    <row r="22" spans="1:17" ht="12.75">
      <c r="A22" s="4"/>
      <c r="B22" s="25"/>
      <c r="C22" s="295">
        <v>612002</v>
      </c>
      <c r="D22" s="30" t="s">
        <v>27</v>
      </c>
      <c r="E22" s="142">
        <v>17845</v>
      </c>
      <c r="F22" s="142">
        <v>21111.24</v>
      </c>
      <c r="G22" s="172">
        <v>30923</v>
      </c>
      <c r="H22" s="172">
        <v>30923</v>
      </c>
      <c r="I22" s="175">
        <v>30923</v>
      </c>
      <c r="J22" s="175">
        <v>30923</v>
      </c>
      <c r="K22" s="175">
        <v>30923</v>
      </c>
      <c r="L22" s="284"/>
      <c r="M22" s="180"/>
      <c r="N22" s="181"/>
      <c r="O22" s="181"/>
      <c r="Q22" s="178"/>
    </row>
    <row r="23" spans="1:17" ht="12.75">
      <c r="A23" s="4"/>
      <c r="B23" s="28"/>
      <c r="C23" s="297">
        <v>614</v>
      </c>
      <c r="D23" s="29" t="s">
        <v>99</v>
      </c>
      <c r="E23" s="141">
        <f aca="true" t="shared" si="5" ref="E23:K23">SUM(E24:E26)</f>
        <v>13847</v>
      </c>
      <c r="F23" s="141">
        <f>SUM(F24:F26)</f>
        <v>17713.18</v>
      </c>
      <c r="G23" s="141">
        <v>3300</v>
      </c>
      <c r="H23" s="141">
        <f>SUM(H24:H26)</f>
        <v>3300</v>
      </c>
      <c r="I23" s="141">
        <f t="shared" si="5"/>
        <v>3300</v>
      </c>
      <c r="J23" s="141">
        <f t="shared" si="5"/>
        <v>3300</v>
      </c>
      <c r="K23" s="141">
        <f t="shared" si="5"/>
        <v>3300</v>
      </c>
      <c r="L23" s="283"/>
      <c r="M23" s="180"/>
      <c r="N23" s="181"/>
      <c r="O23" s="181"/>
      <c r="Q23" s="178"/>
    </row>
    <row r="24" spans="1:17" ht="12.75">
      <c r="A24" s="4"/>
      <c r="B24" s="25"/>
      <c r="C24" s="295">
        <v>614</v>
      </c>
      <c r="D24" s="30" t="s">
        <v>28</v>
      </c>
      <c r="E24" s="142">
        <v>10797</v>
      </c>
      <c r="F24" s="142">
        <v>14411.85</v>
      </c>
      <c r="G24" s="172">
        <v>0</v>
      </c>
      <c r="H24" s="172">
        <v>0</v>
      </c>
      <c r="I24" s="520">
        <v>0</v>
      </c>
      <c r="J24" s="520">
        <v>0</v>
      </c>
      <c r="K24" s="520">
        <v>0</v>
      </c>
      <c r="L24" s="284"/>
      <c r="M24" s="180"/>
      <c r="N24" s="181"/>
      <c r="O24" s="181"/>
      <c r="Q24" s="178"/>
    </row>
    <row r="25" spans="1:17" ht="12.75">
      <c r="A25" s="4"/>
      <c r="B25" s="25"/>
      <c r="C25" s="295">
        <v>614</v>
      </c>
      <c r="D25" s="30" t="s">
        <v>29</v>
      </c>
      <c r="E25" s="142">
        <v>2798</v>
      </c>
      <c r="F25" s="142">
        <v>2967.5</v>
      </c>
      <c r="G25" s="172">
        <v>3000</v>
      </c>
      <c r="H25" s="172">
        <v>3000</v>
      </c>
      <c r="I25" s="162">
        <v>3000</v>
      </c>
      <c r="J25" s="162">
        <v>3000</v>
      </c>
      <c r="K25" s="162">
        <v>3000</v>
      </c>
      <c r="L25" s="284"/>
      <c r="M25" s="180"/>
      <c r="N25" s="181"/>
      <c r="O25" s="181"/>
      <c r="Q25" s="178"/>
    </row>
    <row r="26" spans="1:17" ht="12.75">
      <c r="A26" s="4"/>
      <c r="B26" s="353"/>
      <c r="C26" s="354" t="s">
        <v>30</v>
      </c>
      <c r="D26" s="27" t="s">
        <v>105</v>
      </c>
      <c r="E26" s="142">
        <v>252</v>
      </c>
      <c r="F26" s="142">
        <v>333.83</v>
      </c>
      <c r="G26" s="172">
        <v>300</v>
      </c>
      <c r="H26" s="172">
        <v>300</v>
      </c>
      <c r="I26" s="162">
        <v>300</v>
      </c>
      <c r="J26" s="162">
        <v>300</v>
      </c>
      <c r="K26" s="162">
        <v>300</v>
      </c>
      <c r="L26" s="355"/>
      <c r="M26" s="180"/>
      <c r="N26" s="181"/>
      <c r="O26" s="181"/>
      <c r="Q26" s="178"/>
    </row>
    <row r="27" spans="1:17" ht="12.75">
      <c r="A27" s="4"/>
      <c r="B27" s="259"/>
      <c r="C27" s="298">
        <v>620</v>
      </c>
      <c r="D27" s="260" t="s">
        <v>31</v>
      </c>
      <c r="E27" s="356">
        <f aca="true" t="shared" si="6" ref="E27:K27">SUM(E28,E33,E36)</f>
        <v>75619.00200000001</v>
      </c>
      <c r="F27" s="356">
        <f t="shared" si="6"/>
        <v>83440.88999999998</v>
      </c>
      <c r="G27" s="356">
        <f t="shared" si="6"/>
        <v>80839</v>
      </c>
      <c r="H27" s="356">
        <f t="shared" si="6"/>
        <v>81500.47</v>
      </c>
      <c r="I27" s="356">
        <f t="shared" si="6"/>
        <v>87669</v>
      </c>
      <c r="J27" s="356">
        <f t="shared" si="6"/>
        <v>87669</v>
      </c>
      <c r="K27" s="356">
        <f t="shared" si="6"/>
        <v>87669</v>
      </c>
      <c r="L27" s="358"/>
      <c r="M27" s="180"/>
      <c r="N27" s="181"/>
      <c r="O27" s="181"/>
      <c r="Q27" s="178"/>
    </row>
    <row r="28" spans="1:17" ht="12.75">
      <c r="A28" s="4"/>
      <c r="B28" s="28"/>
      <c r="C28" s="299">
        <v>621</v>
      </c>
      <c r="D28" s="31" t="s">
        <v>100</v>
      </c>
      <c r="E28" s="141">
        <f>SUM(E29:E31)</f>
        <v>16277</v>
      </c>
      <c r="F28" s="141">
        <f>SUM(F29:F32)</f>
        <v>15138.13</v>
      </c>
      <c r="G28" s="141">
        <f>SUM(G29:G31)</f>
        <v>20722</v>
      </c>
      <c r="H28" s="521">
        <f>SUM(H29:H32)</f>
        <v>20911</v>
      </c>
      <c r="I28" s="141">
        <f>SUM(I29:I31)</f>
        <v>22901</v>
      </c>
      <c r="J28" s="141">
        <f>SUM(J29:J31)</f>
        <v>22901</v>
      </c>
      <c r="K28" s="141">
        <f>SUM(K29:K31)</f>
        <v>22901</v>
      </c>
      <c r="L28" s="524"/>
      <c r="M28" s="180"/>
      <c r="N28" s="181"/>
      <c r="O28" s="181"/>
      <c r="Q28" s="178"/>
    </row>
    <row r="29" spans="1:17" ht="12.75">
      <c r="A29" s="4"/>
      <c r="B29" s="25"/>
      <c r="C29" s="295">
        <v>621</v>
      </c>
      <c r="D29" s="30" t="s">
        <v>32</v>
      </c>
      <c r="E29" s="142">
        <v>15490</v>
      </c>
      <c r="F29" s="142">
        <v>14384.02</v>
      </c>
      <c r="G29" s="172">
        <v>19808</v>
      </c>
      <c r="H29" s="522">
        <v>19808</v>
      </c>
      <c r="I29" s="527">
        <v>21896</v>
      </c>
      <c r="J29" s="527">
        <v>21896</v>
      </c>
      <c r="K29" s="527">
        <v>21896</v>
      </c>
      <c r="L29" s="525"/>
      <c r="M29" s="180"/>
      <c r="N29" s="181"/>
      <c r="O29" s="181"/>
      <c r="Q29" s="178"/>
    </row>
    <row r="30" spans="1:17" ht="12.75">
      <c r="A30" s="4"/>
      <c r="B30" s="25"/>
      <c r="C30" s="295">
        <v>621</v>
      </c>
      <c r="D30" s="30" t="s">
        <v>210</v>
      </c>
      <c r="E30" s="142">
        <v>297</v>
      </c>
      <c r="F30" s="142">
        <v>183.3</v>
      </c>
      <c r="G30" s="172">
        <v>360</v>
      </c>
      <c r="H30" s="522">
        <v>360</v>
      </c>
      <c r="I30" s="527">
        <v>420</v>
      </c>
      <c r="J30" s="527">
        <v>420</v>
      </c>
      <c r="K30" s="527">
        <v>420</v>
      </c>
      <c r="L30" s="525"/>
      <c r="M30" s="180"/>
      <c r="N30" s="181"/>
      <c r="O30" s="181"/>
      <c r="Q30" s="178"/>
    </row>
    <row r="31" spans="1:17" ht="12.75">
      <c r="A31" s="4"/>
      <c r="B31" s="25"/>
      <c r="C31" s="295" t="s">
        <v>34</v>
      </c>
      <c r="D31" s="30" t="s">
        <v>35</v>
      </c>
      <c r="E31" s="142">
        <v>490</v>
      </c>
      <c r="F31" s="142">
        <v>493.22</v>
      </c>
      <c r="G31" s="172">
        <v>554</v>
      </c>
      <c r="H31" s="522">
        <v>554</v>
      </c>
      <c r="I31" s="527">
        <v>585</v>
      </c>
      <c r="J31" s="527">
        <v>585</v>
      </c>
      <c r="K31" s="527">
        <v>585</v>
      </c>
      <c r="L31" s="525"/>
      <c r="M31" s="180"/>
      <c r="N31" s="181"/>
      <c r="O31" s="181"/>
      <c r="Q31" s="178"/>
    </row>
    <row r="32" spans="1:17" ht="12.75">
      <c r="A32" s="4"/>
      <c r="B32" s="264"/>
      <c r="C32" s="296">
        <v>621</v>
      </c>
      <c r="D32" s="268" t="s">
        <v>168</v>
      </c>
      <c r="E32" s="266">
        <v>0</v>
      </c>
      <c r="F32" s="266">
        <v>77.59</v>
      </c>
      <c r="G32" s="267">
        <v>0</v>
      </c>
      <c r="H32" s="523">
        <v>189</v>
      </c>
      <c r="I32" s="266">
        <v>0</v>
      </c>
      <c r="J32" s="266">
        <v>0</v>
      </c>
      <c r="K32" s="266">
        <v>0</v>
      </c>
      <c r="L32" s="526"/>
      <c r="M32" s="180"/>
      <c r="N32" s="181"/>
      <c r="O32" s="181"/>
      <c r="Q32" s="178"/>
    </row>
    <row r="33" spans="1:17" ht="12.75">
      <c r="A33" s="4"/>
      <c r="B33" s="28"/>
      <c r="C33" s="297">
        <v>623</v>
      </c>
      <c r="D33" s="31" t="s">
        <v>101</v>
      </c>
      <c r="E33" s="141">
        <f aca="true" t="shared" si="7" ref="E33:K33">SUM(E34:E35)</f>
        <v>5527</v>
      </c>
      <c r="F33" s="141">
        <f t="shared" si="7"/>
        <v>8592.99</v>
      </c>
      <c r="G33" s="141">
        <f t="shared" si="7"/>
        <v>1798</v>
      </c>
      <c r="H33" s="141">
        <f t="shared" si="7"/>
        <v>1798</v>
      </c>
      <c r="I33" s="528">
        <f t="shared" si="7"/>
        <v>2183</v>
      </c>
      <c r="J33" s="141">
        <f t="shared" si="7"/>
        <v>2183</v>
      </c>
      <c r="K33" s="141">
        <f t="shared" si="7"/>
        <v>2183</v>
      </c>
      <c r="L33" s="283"/>
      <c r="M33" s="180"/>
      <c r="N33" s="181"/>
      <c r="O33" s="181"/>
      <c r="Q33" s="178"/>
    </row>
    <row r="34" spans="1:17" ht="12.75">
      <c r="A34" s="4"/>
      <c r="B34" s="25"/>
      <c r="C34" s="295">
        <v>623</v>
      </c>
      <c r="D34" s="30" t="s">
        <v>36</v>
      </c>
      <c r="E34" s="142">
        <v>5469</v>
      </c>
      <c r="F34" s="142">
        <v>8592.99</v>
      </c>
      <c r="G34" s="172">
        <v>1798</v>
      </c>
      <c r="H34" s="522">
        <v>1798</v>
      </c>
      <c r="I34" s="527">
        <v>2183</v>
      </c>
      <c r="J34" s="527">
        <v>2183</v>
      </c>
      <c r="K34" s="527">
        <v>2183</v>
      </c>
      <c r="L34" s="284"/>
      <c r="M34" s="180"/>
      <c r="N34" s="181"/>
      <c r="O34" s="181"/>
      <c r="Q34" s="178"/>
    </row>
    <row r="35" spans="1:17" ht="12.75">
      <c r="A35" s="4"/>
      <c r="B35" s="25"/>
      <c r="C35" s="295">
        <v>623</v>
      </c>
      <c r="D35" s="30" t="s">
        <v>37</v>
      </c>
      <c r="E35" s="142">
        <v>58</v>
      </c>
      <c r="F35" s="142">
        <v>0</v>
      </c>
      <c r="G35" s="172">
        <v>0</v>
      </c>
      <c r="H35" s="172">
        <v>0</v>
      </c>
      <c r="I35" s="172">
        <v>0</v>
      </c>
      <c r="J35" s="172">
        <v>0</v>
      </c>
      <c r="K35" s="172">
        <v>0</v>
      </c>
      <c r="L35" s="284"/>
      <c r="M35" s="180"/>
      <c r="N35" s="181"/>
      <c r="O35" s="181"/>
      <c r="Q35" s="178"/>
    </row>
    <row r="36" spans="1:17" ht="12.75">
      <c r="A36" s="4"/>
      <c r="B36" s="28"/>
      <c r="C36" s="297">
        <v>625</v>
      </c>
      <c r="D36" s="29" t="s">
        <v>38</v>
      </c>
      <c r="E36" s="141">
        <f aca="true" t="shared" si="8" ref="E36:K36">SUM(E37:E60)</f>
        <v>53815.002</v>
      </c>
      <c r="F36" s="141">
        <f>SUM(F37:F60)</f>
        <v>59709.76999999998</v>
      </c>
      <c r="G36" s="141">
        <f t="shared" si="8"/>
        <v>58319</v>
      </c>
      <c r="H36" s="141">
        <f t="shared" si="8"/>
        <v>58791.47</v>
      </c>
      <c r="I36" s="528">
        <f t="shared" si="8"/>
        <v>62585</v>
      </c>
      <c r="J36" s="528">
        <f t="shared" si="8"/>
        <v>62585</v>
      </c>
      <c r="K36" s="528">
        <f t="shared" si="8"/>
        <v>62585</v>
      </c>
      <c r="L36" s="283"/>
      <c r="M36" s="180"/>
      <c r="N36" s="181"/>
      <c r="O36" s="181"/>
      <c r="Q36" s="178"/>
    </row>
    <row r="37" spans="1:17" ht="12.75">
      <c r="A37" s="4"/>
      <c r="B37" s="25"/>
      <c r="C37" s="300">
        <v>625001</v>
      </c>
      <c r="D37" s="30" t="s">
        <v>39</v>
      </c>
      <c r="E37" s="142">
        <v>2958</v>
      </c>
      <c r="F37" s="142">
        <v>3316.43</v>
      </c>
      <c r="G37" s="172">
        <v>3152</v>
      </c>
      <c r="H37" s="522">
        <v>3152</v>
      </c>
      <c r="I37" s="527">
        <v>3372</v>
      </c>
      <c r="J37" s="527">
        <v>3372</v>
      </c>
      <c r="K37" s="527">
        <v>3372</v>
      </c>
      <c r="L37" s="525"/>
      <c r="M37" s="180"/>
      <c r="N37" s="181"/>
      <c r="O37" s="181"/>
      <c r="Q37" s="178"/>
    </row>
    <row r="38" spans="1:17" ht="12.75">
      <c r="A38" s="4"/>
      <c r="B38" s="25"/>
      <c r="C38" s="300">
        <v>625001</v>
      </c>
      <c r="D38" s="30" t="s">
        <v>104</v>
      </c>
      <c r="E38" s="142">
        <v>47</v>
      </c>
      <c r="F38" s="142">
        <v>34.79</v>
      </c>
      <c r="G38" s="172">
        <v>42</v>
      </c>
      <c r="H38" s="522">
        <v>42</v>
      </c>
      <c r="I38" s="527">
        <v>59</v>
      </c>
      <c r="J38" s="527">
        <v>59</v>
      </c>
      <c r="K38" s="527">
        <v>59</v>
      </c>
      <c r="L38" s="525"/>
      <c r="M38" s="180"/>
      <c r="N38" s="181"/>
      <c r="O38" s="181"/>
      <c r="Q38" s="178"/>
    </row>
    <row r="39" spans="1:17" ht="12.75">
      <c r="A39" s="4"/>
      <c r="B39" s="25"/>
      <c r="C39" s="300" t="s">
        <v>40</v>
      </c>
      <c r="D39" s="30" t="s">
        <v>41</v>
      </c>
      <c r="E39" s="142">
        <v>69</v>
      </c>
      <c r="F39" s="142">
        <v>69.05</v>
      </c>
      <c r="G39" s="172">
        <v>77</v>
      </c>
      <c r="H39" s="522">
        <v>77</v>
      </c>
      <c r="I39" s="527">
        <v>82</v>
      </c>
      <c r="J39" s="527">
        <v>82</v>
      </c>
      <c r="K39" s="527">
        <v>82</v>
      </c>
      <c r="L39" s="525"/>
      <c r="M39" s="180"/>
      <c r="N39" s="181"/>
      <c r="O39" s="181"/>
      <c r="Q39" s="178"/>
    </row>
    <row r="40" spans="1:17" ht="12.75">
      <c r="A40" s="4"/>
      <c r="B40" s="264"/>
      <c r="C40" s="301">
        <v>625001</v>
      </c>
      <c r="D40" s="268" t="s">
        <v>169</v>
      </c>
      <c r="E40" s="266">
        <v>0</v>
      </c>
      <c r="F40" s="266">
        <v>10.86</v>
      </c>
      <c r="G40" s="267">
        <v>0</v>
      </c>
      <c r="H40" s="266">
        <v>26.47</v>
      </c>
      <c r="I40" s="530">
        <v>0</v>
      </c>
      <c r="J40" s="530">
        <v>0</v>
      </c>
      <c r="K40" s="530">
        <v>0</v>
      </c>
      <c r="L40" s="285"/>
      <c r="M40" s="180"/>
      <c r="N40" s="181"/>
      <c r="O40" s="181"/>
      <c r="Q40" s="178"/>
    </row>
    <row r="41" spans="1:17" ht="12.75">
      <c r="A41" s="4"/>
      <c r="B41" s="25"/>
      <c r="C41" s="295">
        <v>625002</v>
      </c>
      <c r="D41" s="30" t="s">
        <v>42</v>
      </c>
      <c r="E41" s="142">
        <v>29433</v>
      </c>
      <c r="F41" s="142">
        <v>32471.44</v>
      </c>
      <c r="G41" s="172">
        <v>31529</v>
      </c>
      <c r="H41" s="522">
        <v>31529</v>
      </c>
      <c r="I41" s="527">
        <v>33711</v>
      </c>
      <c r="J41" s="527">
        <v>33711</v>
      </c>
      <c r="K41" s="527">
        <v>33711</v>
      </c>
      <c r="L41" s="525"/>
      <c r="M41" s="180"/>
      <c r="N41" s="181"/>
      <c r="O41" s="181"/>
      <c r="Q41" s="178"/>
    </row>
    <row r="42" spans="1:17" ht="12.75">
      <c r="A42" s="4"/>
      <c r="B42" s="25"/>
      <c r="C42" s="295">
        <v>625002</v>
      </c>
      <c r="D42" s="30" t="s">
        <v>43</v>
      </c>
      <c r="E42" s="142">
        <v>469</v>
      </c>
      <c r="F42" s="142">
        <v>391.02</v>
      </c>
      <c r="G42" s="172">
        <v>420</v>
      </c>
      <c r="H42" s="522">
        <v>420</v>
      </c>
      <c r="I42" s="527">
        <v>588</v>
      </c>
      <c r="J42" s="527">
        <v>588</v>
      </c>
      <c r="K42" s="527">
        <v>588</v>
      </c>
      <c r="L42" s="525"/>
      <c r="M42" s="180"/>
      <c r="N42" s="181"/>
      <c r="O42" s="181"/>
      <c r="Q42" s="178"/>
    </row>
    <row r="43" spans="1:17" ht="15.75" customHeight="1">
      <c r="A43" s="4"/>
      <c r="B43" s="25"/>
      <c r="C43" s="295" t="s">
        <v>44</v>
      </c>
      <c r="D43" s="30" t="s">
        <v>45</v>
      </c>
      <c r="E43" s="142">
        <v>866</v>
      </c>
      <c r="F43" s="142">
        <v>690.6</v>
      </c>
      <c r="G43" s="172">
        <v>776</v>
      </c>
      <c r="H43" s="522">
        <v>776</v>
      </c>
      <c r="I43" s="527">
        <v>820</v>
      </c>
      <c r="J43" s="527">
        <v>820</v>
      </c>
      <c r="K43" s="527">
        <v>820</v>
      </c>
      <c r="L43" s="525"/>
      <c r="M43" s="180"/>
      <c r="N43" s="181"/>
      <c r="O43" s="181"/>
      <c r="Q43" s="178"/>
    </row>
    <row r="44" spans="1:17" ht="12.75" customHeight="1">
      <c r="A44" s="4"/>
      <c r="B44" s="264"/>
      <c r="C44" s="296">
        <v>625002</v>
      </c>
      <c r="D44" s="268" t="s">
        <v>170</v>
      </c>
      <c r="E44" s="266">
        <v>0</v>
      </c>
      <c r="F44" s="266">
        <v>108.64</v>
      </c>
      <c r="G44" s="267">
        <v>0</v>
      </c>
      <c r="H44" s="266">
        <v>265</v>
      </c>
      <c r="I44" s="530">
        <v>0</v>
      </c>
      <c r="J44" s="530">
        <v>0</v>
      </c>
      <c r="K44" s="530">
        <v>0</v>
      </c>
      <c r="L44" s="285"/>
      <c r="M44" s="180"/>
      <c r="N44" s="181"/>
      <c r="O44" s="181"/>
      <c r="Q44" s="178"/>
    </row>
    <row r="45" spans="1:17" ht="12.75">
      <c r="A45" s="4"/>
      <c r="B45" s="25"/>
      <c r="C45" s="295">
        <v>625003</v>
      </c>
      <c r="D45" s="30" t="s">
        <v>46</v>
      </c>
      <c r="E45" s="142">
        <v>1690</v>
      </c>
      <c r="F45" s="142">
        <v>1897.86</v>
      </c>
      <c r="G45" s="172">
        <v>1801</v>
      </c>
      <c r="H45" s="522">
        <v>1801</v>
      </c>
      <c r="I45" s="527">
        <v>1926</v>
      </c>
      <c r="J45" s="527">
        <v>1926</v>
      </c>
      <c r="K45" s="527">
        <v>1926</v>
      </c>
      <c r="L45" s="525"/>
      <c r="M45" s="180"/>
      <c r="N45" s="181"/>
      <c r="O45" s="181"/>
      <c r="Q45" s="178"/>
    </row>
    <row r="46" spans="1:17" ht="12.75">
      <c r="A46" s="4"/>
      <c r="B46" s="25"/>
      <c r="C46" s="295" t="s">
        <v>48</v>
      </c>
      <c r="D46" s="30" t="s">
        <v>188</v>
      </c>
      <c r="E46" s="142">
        <v>27</v>
      </c>
      <c r="F46" s="142">
        <v>19.82</v>
      </c>
      <c r="G46" s="172">
        <v>24</v>
      </c>
      <c r="H46" s="522">
        <v>24</v>
      </c>
      <c r="I46" s="527">
        <v>34</v>
      </c>
      <c r="J46" s="527">
        <v>34</v>
      </c>
      <c r="K46" s="527">
        <v>34</v>
      </c>
      <c r="L46" s="525"/>
      <c r="M46" s="180"/>
      <c r="N46" s="181"/>
      <c r="O46" s="181"/>
      <c r="Q46" s="178"/>
    </row>
    <row r="47" spans="1:17" ht="12.75">
      <c r="A47" s="4"/>
      <c r="B47" s="25"/>
      <c r="C47" s="295" t="s">
        <v>48</v>
      </c>
      <c r="D47" s="30" t="s">
        <v>189</v>
      </c>
      <c r="E47" s="142">
        <v>39</v>
      </c>
      <c r="F47" s="142">
        <v>55.84</v>
      </c>
      <c r="G47" s="172">
        <v>44</v>
      </c>
      <c r="H47" s="522">
        <v>44</v>
      </c>
      <c r="I47" s="527">
        <v>47</v>
      </c>
      <c r="J47" s="527">
        <v>47</v>
      </c>
      <c r="K47" s="527">
        <v>47</v>
      </c>
      <c r="L47" s="525"/>
      <c r="M47" s="180"/>
      <c r="N47" s="181"/>
      <c r="O47" s="181"/>
      <c r="Q47" s="178"/>
    </row>
    <row r="48" spans="1:17" ht="12.75">
      <c r="A48" s="4"/>
      <c r="B48" s="264"/>
      <c r="C48" s="296">
        <v>625003</v>
      </c>
      <c r="D48" s="268" t="s">
        <v>46</v>
      </c>
      <c r="E48" s="266">
        <v>0</v>
      </c>
      <c r="F48" s="266">
        <v>6.2</v>
      </c>
      <c r="G48" s="267">
        <v>0</v>
      </c>
      <c r="H48" s="266">
        <v>16</v>
      </c>
      <c r="I48" s="530">
        <v>0</v>
      </c>
      <c r="J48" s="530">
        <v>0</v>
      </c>
      <c r="K48" s="530">
        <v>0</v>
      </c>
      <c r="L48" s="285"/>
      <c r="M48" s="180"/>
      <c r="N48" s="181"/>
      <c r="O48" s="181"/>
      <c r="Q48" s="178"/>
    </row>
    <row r="49" spans="1:17" ht="12.75">
      <c r="A49" s="4"/>
      <c r="B49" s="25"/>
      <c r="C49" s="295">
        <v>625004</v>
      </c>
      <c r="D49" s="30" t="s">
        <v>50</v>
      </c>
      <c r="E49" s="142">
        <v>5597</v>
      </c>
      <c r="F49" s="142">
        <v>6528.25</v>
      </c>
      <c r="G49" s="172">
        <v>6756</v>
      </c>
      <c r="H49" s="522">
        <v>6756</v>
      </c>
      <c r="I49" s="527">
        <v>7223</v>
      </c>
      <c r="J49" s="527">
        <v>7223</v>
      </c>
      <c r="K49" s="527">
        <v>7223</v>
      </c>
      <c r="L49" s="525"/>
      <c r="M49" s="180"/>
      <c r="N49" s="181"/>
      <c r="O49" s="181"/>
      <c r="Q49" s="178"/>
    </row>
    <row r="50" spans="1:17" ht="12.75">
      <c r="A50" s="4"/>
      <c r="B50" s="25"/>
      <c r="C50" s="295">
        <v>625004</v>
      </c>
      <c r="D50" s="30" t="s">
        <v>51</v>
      </c>
      <c r="E50" s="142">
        <v>85</v>
      </c>
      <c r="F50" s="142">
        <v>60.59</v>
      </c>
      <c r="G50" s="172">
        <v>91</v>
      </c>
      <c r="H50" s="522">
        <v>91</v>
      </c>
      <c r="I50" s="527">
        <v>126</v>
      </c>
      <c r="J50" s="527">
        <v>126</v>
      </c>
      <c r="K50" s="527">
        <v>126</v>
      </c>
      <c r="L50" s="525"/>
      <c r="M50" s="180"/>
      <c r="N50" s="181"/>
      <c r="O50" s="181"/>
      <c r="Q50" s="178"/>
    </row>
    <row r="51" spans="1:17" ht="12.75">
      <c r="A51" s="4"/>
      <c r="B51" s="25"/>
      <c r="C51" s="295" t="s">
        <v>52</v>
      </c>
      <c r="D51" s="30" t="s">
        <v>53</v>
      </c>
      <c r="E51" s="142">
        <v>147</v>
      </c>
      <c r="F51" s="142">
        <v>148.03</v>
      </c>
      <c r="G51" s="172">
        <v>166</v>
      </c>
      <c r="H51" s="522">
        <v>166</v>
      </c>
      <c r="I51" s="527">
        <v>175</v>
      </c>
      <c r="J51" s="527">
        <v>175</v>
      </c>
      <c r="K51" s="527">
        <v>175</v>
      </c>
      <c r="L51" s="525"/>
      <c r="M51" s="180"/>
      <c r="N51" s="181"/>
      <c r="O51" s="181"/>
      <c r="Q51" s="178"/>
    </row>
    <row r="52" spans="1:17" ht="12.75">
      <c r="A52" s="4"/>
      <c r="B52" s="264"/>
      <c r="C52" s="296">
        <v>625004</v>
      </c>
      <c r="D52" s="268" t="s">
        <v>171</v>
      </c>
      <c r="E52" s="266">
        <v>0</v>
      </c>
      <c r="F52" s="266">
        <v>23.28</v>
      </c>
      <c r="G52" s="267">
        <v>0</v>
      </c>
      <c r="H52" s="266">
        <v>57</v>
      </c>
      <c r="I52" s="530">
        <v>0</v>
      </c>
      <c r="J52" s="530">
        <v>0</v>
      </c>
      <c r="K52" s="530">
        <v>0</v>
      </c>
      <c r="L52" s="285"/>
      <c r="M52" s="180"/>
      <c r="N52" s="181"/>
      <c r="O52" s="181"/>
      <c r="Q52" s="178"/>
    </row>
    <row r="53" spans="1:17" ht="12.75">
      <c r="A53" s="4"/>
      <c r="B53" s="25"/>
      <c r="C53" s="295">
        <v>625005</v>
      </c>
      <c r="D53" s="30" t="s">
        <v>54</v>
      </c>
      <c r="E53" s="142">
        <v>1877</v>
      </c>
      <c r="F53" s="142">
        <v>2172.95</v>
      </c>
      <c r="G53" s="172">
        <v>2252</v>
      </c>
      <c r="H53" s="522">
        <v>2252</v>
      </c>
      <c r="I53" s="527">
        <v>2407</v>
      </c>
      <c r="J53" s="527">
        <v>2407</v>
      </c>
      <c r="K53" s="527">
        <v>2407</v>
      </c>
      <c r="L53" s="525"/>
      <c r="M53" s="180"/>
      <c r="N53" s="181"/>
      <c r="O53" s="181"/>
      <c r="Q53" s="178"/>
    </row>
    <row r="54" spans="1:17" ht="12.75">
      <c r="A54" s="4"/>
      <c r="B54" s="25"/>
      <c r="C54" s="295">
        <v>625005</v>
      </c>
      <c r="D54" s="30" t="s">
        <v>107</v>
      </c>
      <c r="E54" s="142">
        <v>30</v>
      </c>
      <c r="F54" s="142">
        <v>22.67</v>
      </c>
      <c r="G54" s="172">
        <v>31</v>
      </c>
      <c r="H54" s="522">
        <v>31</v>
      </c>
      <c r="I54" s="527">
        <v>42</v>
      </c>
      <c r="J54" s="527">
        <v>42</v>
      </c>
      <c r="K54" s="527">
        <v>42</v>
      </c>
      <c r="L54" s="525"/>
      <c r="M54" s="180"/>
      <c r="N54" s="181"/>
      <c r="O54" s="181"/>
      <c r="Q54" s="178"/>
    </row>
    <row r="55" spans="1:17" ht="12.75">
      <c r="A55" s="4"/>
      <c r="B55" s="25"/>
      <c r="C55" s="295" t="s">
        <v>55</v>
      </c>
      <c r="D55" s="30" t="s">
        <v>56</v>
      </c>
      <c r="E55" s="142">
        <v>49.002</v>
      </c>
      <c r="F55" s="142">
        <v>49.37</v>
      </c>
      <c r="G55" s="172">
        <v>55</v>
      </c>
      <c r="H55" s="522">
        <v>55</v>
      </c>
      <c r="I55" s="527">
        <v>59</v>
      </c>
      <c r="J55" s="527">
        <v>59</v>
      </c>
      <c r="K55" s="527">
        <v>59</v>
      </c>
      <c r="L55" s="525"/>
      <c r="M55" s="180"/>
      <c r="N55" s="181"/>
      <c r="O55" s="181"/>
      <c r="Q55" s="178"/>
    </row>
    <row r="56" spans="1:17" ht="12.75">
      <c r="A56" s="4"/>
      <c r="B56" s="264"/>
      <c r="C56" s="296">
        <v>625005</v>
      </c>
      <c r="D56" s="268" t="s">
        <v>172</v>
      </c>
      <c r="E56" s="266">
        <v>0</v>
      </c>
      <c r="F56" s="266">
        <v>7.76</v>
      </c>
      <c r="G56" s="267">
        <v>0</v>
      </c>
      <c r="H56" s="266">
        <v>19</v>
      </c>
      <c r="I56" s="530">
        <v>0</v>
      </c>
      <c r="J56" s="530">
        <v>0</v>
      </c>
      <c r="K56" s="530">
        <v>0</v>
      </c>
      <c r="L56" s="285"/>
      <c r="M56" s="180"/>
      <c r="N56" s="181"/>
      <c r="O56" s="181"/>
      <c r="Q56" s="178"/>
    </row>
    <row r="57" spans="1:17" ht="12.75">
      <c r="A57" s="4"/>
      <c r="B57" s="25"/>
      <c r="C57" s="295">
        <v>625007</v>
      </c>
      <c r="D57" s="30" t="s">
        <v>57</v>
      </c>
      <c r="E57" s="142">
        <v>10040</v>
      </c>
      <c r="F57" s="142">
        <v>11270.59</v>
      </c>
      <c r="G57" s="172">
        <v>10697</v>
      </c>
      <c r="H57" s="522">
        <v>10697</v>
      </c>
      <c r="I57" s="527">
        <v>11437</v>
      </c>
      <c r="J57" s="527">
        <v>11437</v>
      </c>
      <c r="K57" s="527">
        <v>11437</v>
      </c>
      <c r="L57" s="525"/>
      <c r="M57" s="180"/>
      <c r="N57" s="181"/>
      <c r="O57" s="181"/>
      <c r="Q57" s="178"/>
    </row>
    <row r="58" spans="1:17" ht="12.75">
      <c r="A58" s="4"/>
      <c r="B58" s="25"/>
      <c r="C58" s="295">
        <v>625007</v>
      </c>
      <c r="D58" s="30" t="s">
        <v>106</v>
      </c>
      <c r="E58" s="142">
        <v>159</v>
      </c>
      <c r="F58" s="142">
        <v>102.53</v>
      </c>
      <c r="G58" s="360">
        <v>143</v>
      </c>
      <c r="H58" s="531">
        <v>143</v>
      </c>
      <c r="I58" s="527">
        <v>199</v>
      </c>
      <c r="J58" s="527">
        <v>199</v>
      </c>
      <c r="K58" s="527">
        <v>199</v>
      </c>
      <c r="L58" s="525"/>
      <c r="M58" s="180"/>
      <c r="N58" s="181"/>
      <c r="O58" s="181"/>
      <c r="Q58" s="178"/>
    </row>
    <row r="59" spans="1:17" ht="12.75">
      <c r="A59" s="4"/>
      <c r="B59" s="25"/>
      <c r="C59" s="295" t="s">
        <v>58</v>
      </c>
      <c r="D59" s="30" t="s">
        <v>59</v>
      </c>
      <c r="E59" s="142">
        <v>233</v>
      </c>
      <c r="F59" s="142">
        <v>214.44</v>
      </c>
      <c r="G59" s="360">
        <v>263</v>
      </c>
      <c r="H59" s="531">
        <v>263</v>
      </c>
      <c r="I59" s="527">
        <v>278</v>
      </c>
      <c r="J59" s="527">
        <v>278</v>
      </c>
      <c r="K59" s="527">
        <v>278</v>
      </c>
      <c r="L59" s="525"/>
      <c r="M59" s="180"/>
      <c r="N59" s="181"/>
      <c r="O59" s="181"/>
      <c r="Q59" s="178"/>
    </row>
    <row r="60" spans="1:17" ht="12.75">
      <c r="A60" s="4"/>
      <c r="B60" s="264"/>
      <c r="C60" s="296">
        <v>625007</v>
      </c>
      <c r="D60" s="268" t="s">
        <v>57</v>
      </c>
      <c r="E60" s="266">
        <v>0</v>
      </c>
      <c r="F60" s="266">
        <v>36.76</v>
      </c>
      <c r="G60" s="267">
        <v>0</v>
      </c>
      <c r="H60" s="266">
        <v>89</v>
      </c>
      <c r="I60" s="529">
        <v>0</v>
      </c>
      <c r="J60" s="529">
        <v>0</v>
      </c>
      <c r="K60" s="529">
        <v>0</v>
      </c>
      <c r="L60" s="285"/>
      <c r="M60" s="180"/>
      <c r="N60" s="181"/>
      <c r="O60" s="181"/>
      <c r="Q60" s="178"/>
    </row>
    <row r="61" spans="1:17" ht="12.75">
      <c r="A61" s="4"/>
      <c r="B61" s="259"/>
      <c r="C61" s="298">
        <v>630</v>
      </c>
      <c r="D61" s="260" t="s">
        <v>60</v>
      </c>
      <c r="E61" s="356">
        <f aca="true" t="shared" si="9" ref="E61:K61">SUM(E62,E65,E69,E80,E82,E89)</f>
        <v>101091</v>
      </c>
      <c r="F61" s="356">
        <f t="shared" si="9"/>
        <v>98835.64</v>
      </c>
      <c r="G61" s="356">
        <f t="shared" si="9"/>
        <v>105431</v>
      </c>
      <c r="H61" s="356">
        <f t="shared" si="9"/>
        <v>150178.94</v>
      </c>
      <c r="I61" s="357">
        <f t="shared" si="9"/>
        <v>86861</v>
      </c>
      <c r="J61" s="357">
        <f t="shared" si="9"/>
        <v>111400</v>
      </c>
      <c r="K61" s="357">
        <f t="shared" si="9"/>
        <v>107331</v>
      </c>
      <c r="L61" s="358"/>
      <c r="M61" s="180"/>
      <c r="N61" s="181"/>
      <c r="O61" s="181"/>
      <c r="Q61" s="178"/>
    </row>
    <row r="62" spans="1:17" ht="12.75">
      <c r="A62" s="4"/>
      <c r="B62" s="28"/>
      <c r="C62" s="359">
        <v>631</v>
      </c>
      <c r="D62" s="29" t="s">
        <v>61</v>
      </c>
      <c r="E62" s="141">
        <f aca="true" t="shared" si="10" ref="E62:K62">SUM(E63:E64)</f>
        <v>369</v>
      </c>
      <c r="F62" s="141">
        <f t="shared" si="10"/>
        <v>290.46</v>
      </c>
      <c r="G62" s="141">
        <f t="shared" si="10"/>
        <v>300</v>
      </c>
      <c r="H62" s="141">
        <f t="shared" si="10"/>
        <v>300</v>
      </c>
      <c r="I62" s="171">
        <f t="shared" si="10"/>
        <v>300</v>
      </c>
      <c r="J62" s="171">
        <f t="shared" si="10"/>
        <v>300</v>
      </c>
      <c r="K62" s="171">
        <f t="shared" si="10"/>
        <v>300</v>
      </c>
      <c r="L62" s="283"/>
      <c r="M62" s="180"/>
      <c r="N62" s="181"/>
      <c r="O62" s="181"/>
      <c r="Q62" s="178"/>
    </row>
    <row r="63" spans="1:17" ht="12.75">
      <c r="A63" s="4"/>
      <c r="B63" s="25"/>
      <c r="C63" s="302">
        <v>631001</v>
      </c>
      <c r="D63" s="150" t="s">
        <v>62</v>
      </c>
      <c r="E63" s="365">
        <v>369</v>
      </c>
      <c r="F63" s="365">
        <v>290.46</v>
      </c>
      <c r="G63" s="173">
        <v>300</v>
      </c>
      <c r="H63" s="153">
        <v>300</v>
      </c>
      <c r="I63" s="153">
        <v>300</v>
      </c>
      <c r="J63" s="153">
        <v>300</v>
      </c>
      <c r="K63" s="153">
        <v>300</v>
      </c>
      <c r="L63" s="284"/>
      <c r="M63" s="180"/>
      <c r="N63" s="181"/>
      <c r="O63" s="181"/>
      <c r="Q63" s="178"/>
    </row>
    <row r="64" spans="1:17" ht="12.75">
      <c r="A64" s="4"/>
      <c r="B64" s="25"/>
      <c r="C64" s="302">
        <v>631002</v>
      </c>
      <c r="D64" s="150" t="s">
        <v>63</v>
      </c>
      <c r="E64" s="365">
        <v>0</v>
      </c>
      <c r="F64" s="365">
        <v>0</v>
      </c>
      <c r="G64" s="173">
        <v>0</v>
      </c>
      <c r="H64" s="153">
        <v>0</v>
      </c>
      <c r="I64" s="153">
        <v>0</v>
      </c>
      <c r="J64" s="153">
        <v>0</v>
      </c>
      <c r="K64" s="153">
        <v>0</v>
      </c>
      <c r="L64" s="284"/>
      <c r="M64" s="180"/>
      <c r="N64" s="181"/>
      <c r="O64" s="181"/>
      <c r="Q64" s="178"/>
    </row>
    <row r="65" spans="1:17" ht="12.75">
      <c r="A65" s="4"/>
      <c r="B65" s="28"/>
      <c r="C65" s="297">
        <v>632</v>
      </c>
      <c r="D65" s="29" t="s">
        <v>64</v>
      </c>
      <c r="E65" s="141">
        <f aca="true" t="shared" si="11" ref="E65:K65">SUM(E66:E68)</f>
        <v>58514</v>
      </c>
      <c r="F65" s="141">
        <f t="shared" si="11"/>
        <v>52160.88</v>
      </c>
      <c r="G65" s="141">
        <f t="shared" si="11"/>
        <v>77498</v>
      </c>
      <c r="H65" s="141">
        <f t="shared" si="11"/>
        <v>73607</v>
      </c>
      <c r="I65" s="171">
        <f t="shared" si="11"/>
        <v>57498</v>
      </c>
      <c r="J65" s="171">
        <f t="shared" si="11"/>
        <v>81619</v>
      </c>
      <c r="K65" s="171">
        <f t="shared" si="11"/>
        <v>77550</v>
      </c>
      <c r="L65" s="283"/>
      <c r="M65" s="180"/>
      <c r="N65" s="181"/>
      <c r="O65" s="181"/>
      <c r="Q65" s="178"/>
    </row>
    <row r="66" spans="1:17" ht="12.75">
      <c r="A66" s="4"/>
      <c r="B66" s="110"/>
      <c r="C66" s="302">
        <v>632001</v>
      </c>
      <c r="D66" s="150" t="s">
        <v>129</v>
      </c>
      <c r="E66" s="365">
        <v>54180</v>
      </c>
      <c r="F66" s="365">
        <v>48148.56</v>
      </c>
      <c r="G66" s="360">
        <v>72998</v>
      </c>
      <c r="H66" s="153">
        <v>69947</v>
      </c>
      <c r="I66" s="153">
        <f>72998-20000</f>
        <v>52998</v>
      </c>
      <c r="J66" s="153">
        <v>76999</v>
      </c>
      <c r="K66" s="153">
        <v>72930</v>
      </c>
      <c r="L66" s="284"/>
      <c r="M66" s="180"/>
      <c r="N66" s="181"/>
      <c r="O66" s="181"/>
      <c r="Q66" s="178"/>
    </row>
    <row r="67" spans="1:17" ht="12.75">
      <c r="A67" s="4"/>
      <c r="B67" s="25"/>
      <c r="C67" s="302">
        <v>632002</v>
      </c>
      <c r="D67" s="150" t="s">
        <v>65</v>
      </c>
      <c r="E67" s="365">
        <v>3310</v>
      </c>
      <c r="F67" s="365">
        <v>2859.11</v>
      </c>
      <c r="G67" s="360">
        <v>3900</v>
      </c>
      <c r="H67" s="153">
        <v>2860</v>
      </c>
      <c r="I67" s="153">
        <v>3900</v>
      </c>
      <c r="J67" s="153">
        <v>4020</v>
      </c>
      <c r="K67" s="153">
        <v>4020</v>
      </c>
      <c r="L67" s="284"/>
      <c r="M67" s="180"/>
      <c r="N67" s="181"/>
      <c r="O67" s="181"/>
      <c r="Q67" s="178"/>
    </row>
    <row r="68" spans="1:17" ht="12.75">
      <c r="A68" s="4"/>
      <c r="B68" s="25"/>
      <c r="C68" s="302">
        <v>632003</v>
      </c>
      <c r="D68" s="150" t="s">
        <v>66</v>
      </c>
      <c r="E68" s="365">
        <v>1024</v>
      </c>
      <c r="F68" s="365">
        <v>1153.21</v>
      </c>
      <c r="G68" s="360">
        <v>600</v>
      </c>
      <c r="H68" s="153">
        <v>800</v>
      </c>
      <c r="I68" s="153">
        <v>600</v>
      </c>
      <c r="J68" s="153">
        <v>600</v>
      </c>
      <c r="K68" s="153">
        <v>600</v>
      </c>
      <c r="L68" s="284"/>
      <c r="M68" s="180"/>
      <c r="N68" s="181"/>
      <c r="O68" s="181"/>
      <c r="Q68" s="178"/>
    </row>
    <row r="69" spans="1:17" ht="12.75">
      <c r="A69" s="4"/>
      <c r="B69" s="28"/>
      <c r="C69" s="297">
        <v>633</v>
      </c>
      <c r="D69" s="29" t="s">
        <v>67</v>
      </c>
      <c r="E69" s="141">
        <f aca="true" t="shared" si="12" ref="E69:K69">SUM(E70:E79)</f>
        <v>18954</v>
      </c>
      <c r="F69" s="141">
        <f t="shared" si="12"/>
        <v>17357.899999999998</v>
      </c>
      <c r="G69" s="141">
        <f t="shared" si="12"/>
        <v>5071</v>
      </c>
      <c r="H69" s="141">
        <f t="shared" si="12"/>
        <v>19269.09</v>
      </c>
      <c r="I69" s="171">
        <f t="shared" si="12"/>
        <v>5071</v>
      </c>
      <c r="J69" s="171">
        <f t="shared" si="12"/>
        <v>5280</v>
      </c>
      <c r="K69" s="171">
        <f t="shared" si="12"/>
        <v>5280</v>
      </c>
      <c r="L69" s="283"/>
      <c r="M69" s="180"/>
      <c r="N69" s="181"/>
      <c r="O69" s="181"/>
      <c r="Q69" s="178"/>
    </row>
    <row r="70" spans="1:17" ht="12.75">
      <c r="A70" s="4"/>
      <c r="B70" s="25"/>
      <c r="C70" s="302">
        <v>633001</v>
      </c>
      <c r="D70" s="150" t="s">
        <v>68</v>
      </c>
      <c r="E70" s="365">
        <v>5942</v>
      </c>
      <c r="F70" s="365">
        <v>3991.64</v>
      </c>
      <c r="G70" s="361">
        <v>900</v>
      </c>
      <c r="H70" s="176">
        <v>8600</v>
      </c>
      <c r="I70" s="176">
        <v>900</v>
      </c>
      <c r="J70" s="176">
        <v>1200</v>
      </c>
      <c r="K70" s="176">
        <v>1200</v>
      </c>
      <c r="L70" s="284" t="s">
        <v>211</v>
      </c>
      <c r="M70" s="180"/>
      <c r="N70" s="181"/>
      <c r="O70" s="181"/>
      <c r="Q70" s="178"/>
    </row>
    <row r="71" spans="1:17" ht="12.75">
      <c r="A71" s="4"/>
      <c r="B71" s="25"/>
      <c r="C71" s="302">
        <v>633002</v>
      </c>
      <c r="D71" s="150" t="s">
        <v>69</v>
      </c>
      <c r="E71" s="365">
        <v>7465</v>
      </c>
      <c r="F71" s="365">
        <v>2625.68</v>
      </c>
      <c r="G71" s="361">
        <v>900</v>
      </c>
      <c r="H71" s="176">
        <v>900</v>
      </c>
      <c r="I71" s="176">
        <v>900</v>
      </c>
      <c r="J71" s="176">
        <v>900</v>
      </c>
      <c r="K71" s="176">
        <v>900</v>
      </c>
      <c r="L71" s="284" t="s">
        <v>212</v>
      </c>
      <c r="M71" s="284"/>
      <c r="N71" s="181"/>
      <c r="O71" s="181"/>
      <c r="Q71" s="178"/>
    </row>
    <row r="72" spans="1:17" ht="12.75">
      <c r="A72" s="4"/>
      <c r="B72" s="25"/>
      <c r="C72" s="302">
        <v>633004</v>
      </c>
      <c r="D72" s="150" t="s">
        <v>263</v>
      </c>
      <c r="E72" s="365">
        <v>0</v>
      </c>
      <c r="F72" s="365">
        <v>1799.4</v>
      </c>
      <c r="G72" s="361">
        <v>0</v>
      </c>
      <c r="H72" s="176">
        <v>0</v>
      </c>
      <c r="I72" s="176">
        <v>0</v>
      </c>
      <c r="J72" s="176">
        <v>0</v>
      </c>
      <c r="K72" s="176">
        <v>0</v>
      </c>
      <c r="L72" s="284"/>
      <c r="M72" s="180"/>
      <c r="N72" s="181"/>
      <c r="O72" s="181"/>
      <c r="Q72" s="178"/>
    </row>
    <row r="73" spans="1:17" ht="12.75">
      <c r="A73" s="4"/>
      <c r="B73" s="264"/>
      <c r="C73" s="296">
        <v>633005</v>
      </c>
      <c r="D73" s="268" t="s">
        <v>195</v>
      </c>
      <c r="E73" s="366">
        <v>0</v>
      </c>
      <c r="F73" s="366">
        <v>1200</v>
      </c>
      <c r="G73" s="362">
        <v>0</v>
      </c>
      <c r="H73" s="269">
        <v>50</v>
      </c>
      <c r="I73" s="269">
        <v>0</v>
      </c>
      <c r="J73" s="269">
        <v>0</v>
      </c>
      <c r="K73" s="269">
        <v>0</v>
      </c>
      <c r="L73" s="285"/>
      <c r="M73" s="180"/>
      <c r="N73" s="181"/>
      <c r="O73" s="181"/>
      <c r="Q73" s="178"/>
    </row>
    <row r="74" spans="1:17" s="82" customFormat="1" ht="12.75">
      <c r="A74" s="151"/>
      <c r="B74" s="110"/>
      <c r="C74" s="302">
        <v>633006</v>
      </c>
      <c r="D74" s="150" t="s">
        <v>130</v>
      </c>
      <c r="E74" s="365">
        <v>3558</v>
      </c>
      <c r="F74" s="365">
        <v>6388.33</v>
      </c>
      <c r="G74" s="361">
        <v>1800</v>
      </c>
      <c r="H74" s="176">
        <v>2000</v>
      </c>
      <c r="I74" s="176">
        <v>1800</v>
      </c>
      <c r="J74" s="176">
        <v>1800</v>
      </c>
      <c r="K74" s="176">
        <v>1800</v>
      </c>
      <c r="L74" s="286"/>
      <c r="M74" s="180"/>
      <c r="N74" s="181"/>
      <c r="O74" s="181"/>
      <c r="Q74" s="178"/>
    </row>
    <row r="75" spans="1:17" ht="12.75">
      <c r="A75" s="4"/>
      <c r="B75" s="264"/>
      <c r="C75" s="296">
        <v>633006</v>
      </c>
      <c r="D75" s="268" t="s">
        <v>174</v>
      </c>
      <c r="E75" s="366">
        <v>0</v>
      </c>
      <c r="F75" s="366">
        <v>0</v>
      </c>
      <c r="G75" s="362">
        <v>0</v>
      </c>
      <c r="H75" s="269">
        <v>5848.09</v>
      </c>
      <c r="I75" s="269">
        <v>0</v>
      </c>
      <c r="J75" s="269">
        <v>0</v>
      </c>
      <c r="K75" s="269">
        <v>0</v>
      </c>
      <c r="L75" s="287"/>
      <c r="M75" s="180"/>
      <c r="N75" s="181"/>
      <c r="O75" s="181"/>
      <c r="Q75" s="178"/>
    </row>
    <row r="76" spans="1:17" ht="12.75">
      <c r="A76" s="4"/>
      <c r="B76" s="110"/>
      <c r="C76" s="302">
        <v>633009</v>
      </c>
      <c r="D76" s="150" t="s">
        <v>166</v>
      </c>
      <c r="E76" s="365">
        <v>1119</v>
      </c>
      <c r="F76" s="365">
        <v>830.5</v>
      </c>
      <c r="G76" s="361">
        <v>1020</v>
      </c>
      <c r="H76" s="176">
        <v>1020</v>
      </c>
      <c r="I76" s="176">
        <v>1020</v>
      </c>
      <c r="J76" s="176">
        <v>1020</v>
      </c>
      <c r="K76" s="176">
        <v>1020</v>
      </c>
      <c r="L76" s="286"/>
      <c r="M76" s="180"/>
      <c r="N76" s="181"/>
      <c r="O76" s="181"/>
      <c r="Q76" s="178"/>
    </row>
    <row r="77" spans="1:17" ht="12.75">
      <c r="A77" s="4"/>
      <c r="B77" s="110"/>
      <c r="C77" s="302">
        <v>633010</v>
      </c>
      <c r="D77" s="150" t="s">
        <v>213</v>
      </c>
      <c r="E77" s="365">
        <v>0</v>
      </c>
      <c r="F77" s="365">
        <v>0</v>
      </c>
      <c r="G77" s="361">
        <v>120</v>
      </c>
      <c r="H77" s="176">
        <v>120</v>
      </c>
      <c r="I77" s="176">
        <v>120</v>
      </c>
      <c r="J77" s="176">
        <v>0</v>
      </c>
      <c r="K77" s="176">
        <v>0</v>
      </c>
      <c r="L77" s="286" t="s">
        <v>214</v>
      </c>
      <c r="M77" s="180"/>
      <c r="N77" s="181"/>
      <c r="O77" s="181"/>
      <c r="Q77" s="178"/>
    </row>
    <row r="78" spans="1:17" ht="12.75">
      <c r="A78" s="4"/>
      <c r="B78" s="110"/>
      <c r="C78" s="302">
        <v>633013</v>
      </c>
      <c r="D78" s="150" t="s">
        <v>74</v>
      </c>
      <c r="E78" s="365">
        <v>834</v>
      </c>
      <c r="F78" s="365">
        <v>522.35</v>
      </c>
      <c r="G78" s="361">
        <v>271</v>
      </c>
      <c r="H78" s="176">
        <v>671</v>
      </c>
      <c r="I78" s="176">
        <v>271</v>
      </c>
      <c r="J78" s="176">
        <v>300</v>
      </c>
      <c r="K78" s="176">
        <v>300</v>
      </c>
      <c r="L78" s="286" t="s">
        <v>215</v>
      </c>
      <c r="M78" s="180"/>
      <c r="N78" s="181"/>
      <c r="O78" s="181"/>
      <c r="Q78" s="178"/>
    </row>
    <row r="79" spans="1:17" ht="12.75">
      <c r="A79" s="4"/>
      <c r="B79" s="110"/>
      <c r="C79" s="302">
        <v>633015</v>
      </c>
      <c r="D79" s="150" t="s">
        <v>75</v>
      </c>
      <c r="E79" s="365">
        <v>36</v>
      </c>
      <c r="F79" s="365">
        <v>0</v>
      </c>
      <c r="G79" s="361">
        <v>60</v>
      </c>
      <c r="H79" s="176">
        <v>60</v>
      </c>
      <c r="I79" s="176">
        <v>60</v>
      </c>
      <c r="J79" s="176">
        <v>60</v>
      </c>
      <c r="K79" s="176">
        <v>60</v>
      </c>
      <c r="L79" s="286"/>
      <c r="M79" s="180"/>
      <c r="N79" s="181"/>
      <c r="O79" s="181"/>
      <c r="Q79" s="178"/>
    </row>
    <row r="80" spans="1:17" ht="12.75">
      <c r="A80" s="4"/>
      <c r="B80" s="28"/>
      <c r="C80" s="297">
        <v>634</v>
      </c>
      <c r="D80" s="29" t="s">
        <v>77</v>
      </c>
      <c r="E80" s="146">
        <f aca="true" t="shared" si="13" ref="E80:K80">SUM(E81)</f>
        <v>211</v>
      </c>
      <c r="F80" s="146">
        <f t="shared" si="13"/>
        <v>350.35</v>
      </c>
      <c r="G80" s="146">
        <f t="shared" si="13"/>
        <v>60</v>
      </c>
      <c r="H80" s="146">
        <f t="shared" si="13"/>
        <v>600</v>
      </c>
      <c r="I80" s="146">
        <f t="shared" si="13"/>
        <v>60</v>
      </c>
      <c r="J80" s="146">
        <f t="shared" si="13"/>
        <v>60</v>
      </c>
      <c r="K80" s="146">
        <f t="shared" si="13"/>
        <v>60</v>
      </c>
      <c r="L80" s="283"/>
      <c r="M80" s="180"/>
      <c r="N80" s="181"/>
      <c r="O80" s="181"/>
      <c r="Q80" s="178"/>
    </row>
    <row r="81" spans="1:17" s="82" customFormat="1" ht="12.75">
      <c r="A81" s="151"/>
      <c r="B81" s="110"/>
      <c r="C81" s="302">
        <v>634004</v>
      </c>
      <c r="D81" s="150" t="s">
        <v>165</v>
      </c>
      <c r="E81" s="153">
        <v>211</v>
      </c>
      <c r="F81" s="153">
        <v>350.35</v>
      </c>
      <c r="G81" s="173">
        <v>60</v>
      </c>
      <c r="H81" s="153">
        <v>600</v>
      </c>
      <c r="I81" s="153">
        <v>60</v>
      </c>
      <c r="J81" s="153">
        <v>60</v>
      </c>
      <c r="K81" s="153">
        <v>60</v>
      </c>
      <c r="L81" s="286" t="s">
        <v>216</v>
      </c>
      <c r="M81" s="180"/>
      <c r="N81" s="181"/>
      <c r="O81" s="181"/>
      <c r="Q81" s="178"/>
    </row>
    <row r="82" spans="1:17" ht="12.75">
      <c r="A82" s="4"/>
      <c r="B82" s="28"/>
      <c r="C82" s="297">
        <v>635</v>
      </c>
      <c r="D82" s="29" t="s">
        <v>78</v>
      </c>
      <c r="E82" s="141">
        <f aca="true" t="shared" si="14" ref="E82:K82">SUM(E83:E88)</f>
        <v>11667</v>
      </c>
      <c r="F82" s="141">
        <f t="shared" si="14"/>
        <v>17584.69</v>
      </c>
      <c r="G82" s="141">
        <f t="shared" si="14"/>
        <v>10440</v>
      </c>
      <c r="H82" s="141">
        <f t="shared" si="14"/>
        <v>33180.97</v>
      </c>
      <c r="I82" s="141">
        <f t="shared" si="14"/>
        <v>10440</v>
      </c>
      <c r="J82" s="141">
        <f t="shared" si="14"/>
        <v>10620</v>
      </c>
      <c r="K82" s="141">
        <f t="shared" si="14"/>
        <v>10620</v>
      </c>
      <c r="L82" s="283"/>
      <c r="M82" s="180"/>
      <c r="N82" s="181"/>
      <c r="O82" s="181"/>
      <c r="Q82" s="178"/>
    </row>
    <row r="83" spans="1:17" ht="12.75">
      <c r="A83" s="4"/>
      <c r="B83" s="110"/>
      <c r="C83" s="302">
        <v>635001</v>
      </c>
      <c r="D83" s="150" t="s">
        <v>79</v>
      </c>
      <c r="E83" s="365">
        <v>148</v>
      </c>
      <c r="F83" s="365">
        <v>0</v>
      </c>
      <c r="G83" s="360">
        <v>120</v>
      </c>
      <c r="H83" s="153">
        <v>120</v>
      </c>
      <c r="I83" s="153">
        <v>120</v>
      </c>
      <c r="J83" s="153">
        <v>120</v>
      </c>
      <c r="K83" s="153">
        <v>120</v>
      </c>
      <c r="L83" s="284"/>
      <c r="M83" s="180"/>
      <c r="N83" s="181"/>
      <c r="O83" s="181"/>
      <c r="Q83" s="178"/>
    </row>
    <row r="84" spans="1:17" ht="12.75">
      <c r="A84" s="4"/>
      <c r="B84" s="110"/>
      <c r="C84" s="302">
        <v>635002</v>
      </c>
      <c r="D84" s="150" t="s">
        <v>131</v>
      </c>
      <c r="E84" s="365">
        <v>3457</v>
      </c>
      <c r="F84" s="365">
        <v>2362.47</v>
      </c>
      <c r="G84" s="360">
        <v>3300</v>
      </c>
      <c r="H84" s="153">
        <v>3300</v>
      </c>
      <c r="I84" s="153">
        <v>3300</v>
      </c>
      <c r="J84" s="153">
        <v>3300</v>
      </c>
      <c r="K84" s="153">
        <v>3300</v>
      </c>
      <c r="L84" s="284" t="s">
        <v>217</v>
      </c>
      <c r="M84" s="180"/>
      <c r="N84" s="181"/>
      <c r="O84" s="181"/>
      <c r="Q84" s="178"/>
    </row>
    <row r="85" spans="1:17" ht="12.75">
      <c r="A85" s="4"/>
      <c r="B85" s="110"/>
      <c r="C85" s="302">
        <v>635004</v>
      </c>
      <c r="D85" s="150" t="s">
        <v>80</v>
      </c>
      <c r="E85" s="365">
        <v>0</v>
      </c>
      <c r="F85" s="365">
        <v>184.23</v>
      </c>
      <c r="G85" s="360">
        <v>300</v>
      </c>
      <c r="H85" s="153">
        <v>300</v>
      </c>
      <c r="I85" s="153">
        <v>300</v>
      </c>
      <c r="J85" s="153">
        <v>300</v>
      </c>
      <c r="K85" s="153">
        <v>300</v>
      </c>
      <c r="L85" s="284"/>
      <c r="M85" s="180"/>
      <c r="N85" s="181"/>
      <c r="O85" s="181"/>
      <c r="Q85" s="178"/>
    </row>
    <row r="86" spans="1:17" ht="12.75">
      <c r="A86" s="4"/>
      <c r="B86" s="110"/>
      <c r="C86" s="302">
        <v>635006</v>
      </c>
      <c r="D86" s="150" t="s">
        <v>81</v>
      </c>
      <c r="E86" s="365">
        <v>7953</v>
      </c>
      <c r="F86" s="365">
        <v>15037.99</v>
      </c>
      <c r="G86" s="360">
        <v>6000</v>
      </c>
      <c r="H86" s="153">
        <v>5000</v>
      </c>
      <c r="I86" s="153">
        <v>6000</v>
      </c>
      <c r="J86" s="153">
        <v>6000</v>
      </c>
      <c r="K86" s="153">
        <v>6000</v>
      </c>
      <c r="L86" s="284"/>
      <c r="M86" s="180"/>
      <c r="N86" s="181"/>
      <c r="O86" s="181"/>
      <c r="Q86" s="178"/>
    </row>
    <row r="87" spans="1:17" ht="12.75">
      <c r="A87" s="4"/>
      <c r="B87" s="264"/>
      <c r="C87" s="296">
        <v>635006</v>
      </c>
      <c r="D87" s="268" t="s">
        <v>177</v>
      </c>
      <c r="E87" s="367">
        <v>0</v>
      </c>
      <c r="F87" s="367">
        <v>0</v>
      </c>
      <c r="G87" s="363">
        <v>0</v>
      </c>
      <c r="H87" s="266">
        <v>23740.97</v>
      </c>
      <c r="I87" s="266">
        <v>0</v>
      </c>
      <c r="J87" s="266">
        <v>0</v>
      </c>
      <c r="K87" s="266">
        <v>0</v>
      </c>
      <c r="L87" s="285"/>
      <c r="M87" s="180"/>
      <c r="N87" s="181"/>
      <c r="O87" s="181"/>
      <c r="Q87" s="178"/>
    </row>
    <row r="88" spans="1:17" s="82" customFormat="1" ht="12.75">
      <c r="A88" s="151"/>
      <c r="B88" s="110"/>
      <c r="C88" s="302">
        <v>635009</v>
      </c>
      <c r="D88" s="150" t="s">
        <v>82</v>
      </c>
      <c r="E88" s="153">
        <v>109</v>
      </c>
      <c r="F88" s="153">
        <v>0</v>
      </c>
      <c r="G88" s="173">
        <v>720</v>
      </c>
      <c r="H88" s="153">
        <v>720</v>
      </c>
      <c r="I88" s="153">
        <v>720</v>
      </c>
      <c r="J88" s="153">
        <v>900</v>
      </c>
      <c r="K88" s="153">
        <v>900</v>
      </c>
      <c r="L88" s="286" t="s">
        <v>218</v>
      </c>
      <c r="M88" s="180"/>
      <c r="N88" s="181"/>
      <c r="O88" s="181"/>
      <c r="Q88" s="178"/>
    </row>
    <row r="89" spans="1:17" ht="12.75">
      <c r="A89" s="4"/>
      <c r="B89" s="28"/>
      <c r="C89" s="303">
        <v>637</v>
      </c>
      <c r="D89" s="31" t="s">
        <v>83</v>
      </c>
      <c r="E89" s="141">
        <f>SUM(E90:E101)</f>
        <v>11376</v>
      </c>
      <c r="F89" s="141">
        <f>SUM(F90,F91,F93,F95,F96,F97,F98,F99,F100,F101)</f>
        <v>11091.36</v>
      </c>
      <c r="G89" s="141">
        <f>SUM(G90:G101)</f>
        <v>12062</v>
      </c>
      <c r="H89" s="141">
        <f>SUM(H90:H101)</f>
        <v>23221.88</v>
      </c>
      <c r="I89" s="141">
        <f>SUM(I90:I101)</f>
        <v>13492</v>
      </c>
      <c r="J89" s="141">
        <f>SUM(J90:J101)</f>
        <v>13521</v>
      </c>
      <c r="K89" s="141">
        <f>SUM(K90:K101)</f>
        <v>13521</v>
      </c>
      <c r="L89" s="283"/>
      <c r="M89" s="180"/>
      <c r="N89" s="181"/>
      <c r="O89" s="181"/>
      <c r="Q89" s="178"/>
    </row>
    <row r="90" spans="1:17" s="82" customFormat="1" ht="12.75">
      <c r="A90" s="151"/>
      <c r="B90" s="110"/>
      <c r="C90" s="302">
        <v>637001</v>
      </c>
      <c r="D90" s="150" t="s">
        <v>84</v>
      </c>
      <c r="E90" s="365">
        <v>372</v>
      </c>
      <c r="F90" s="365">
        <v>316.66</v>
      </c>
      <c r="G90" s="173">
        <v>480</v>
      </c>
      <c r="H90" s="153">
        <v>480</v>
      </c>
      <c r="I90" s="153">
        <v>480</v>
      </c>
      <c r="J90" s="153">
        <v>480</v>
      </c>
      <c r="K90" s="153">
        <v>480</v>
      </c>
      <c r="L90" s="286"/>
      <c r="M90" s="180"/>
      <c r="N90" s="181"/>
      <c r="O90" s="181"/>
      <c r="Q90" s="178"/>
    </row>
    <row r="91" spans="1:17" ht="12.75">
      <c r="A91" s="4"/>
      <c r="B91" s="264"/>
      <c r="C91" s="296">
        <v>637001</v>
      </c>
      <c r="D91" s="268" t="s">
        <v>175</v>
      </c>
      <c r="E91" s="266">
        <v>0</v>
      </c>
      <c r="F91" s="266">
        <v>156</v>
      </c>
      <c r="G91" s="267">
        <v>0</v>
      </c>
      <c r="H91" s="266">
        <v>0</v>
      </c>
      <c r="I91" s="266">
        <v>0</v>
      </c>
      <c r="J91" s="266">
        <v>0</v>
      </c>
      <c r="K91" s="266">
        <v>0</v>
      </c>
      <c r="L91" s="285"/>
      <c r="M91" s="180"/>
      <c r="N91" s="181"/>
      <c r="O91" s="181"/>
      <c r="Q91" s="178"/>
    </row>
    <row r="92" spans="1:17" ht="12.75">
      <c r="A92" s="4"/>
      <c r="B92" s="264"/>
      <c r="C92" s="296">
        <v>637003</v>
      </c>
      <c r="D92" s="268" t="s">
        <v>176</v>
      </c>
      <c r="E92" s="266">
        <v>0</v>
      </c>
      <c r="F92" s="266">
        <v>0</v>
      </c>
      <c r="G92" s="267">
        <v>0</v>
      </c>
      <c r="H92" s="266">
        <v>2059.88</v>
      </c>
      <c r="I92" s="266">
        <v>0</v>
      </c>
      <c r="J92" s="266">
        <v>0</v>
      </c>
      <c r="K92" s="266">
        <v>0</v>
      </c>
      <c r="L92" s="285"/>
      <c r="M92" s="180"/>
      <c r="N92" s="181"/>
      <c r="O92" s="181"/>
      <c r="Q92" s="178"/>
    </row>
    <row r="93" spans="1:17" s="82" customFormat="1" ht="12.75">
      <c r="A93" s="151"/>
      <c r="B93" s="110"/>
      <c r="C93" s="302">
        <v>637004</v>
      </c>
      <c r="D93" s="150" t="s">
        <v>85</v>
      </c>
      <c r="E93" s="365">
        <v>1147</v>
      </c>
      <c r="F93" s="365">
        <v>1518.8</v>
      </c>
      <c r="G93" s="173">
        <v>211</v>
      </c>
      <c r="H93" s="153">
        <v>8011</v>
      </c>
      <c r="I93" s="153">
        <v>211</v>
      </c>
      <c r="J93" s="153">
        <v>240</v>
      </c>
      <c r="K93" s="153">
        <v>240</v>
      </c>
      <c r="L93" s="286"/>
      <c r="M93" s="180"/>
      <c r="N93" s="181">
        <f>SUM(I102,I61,I27,I14)</f>
        <v>430135</v>
      </c>
      <c r="O93" s="181"/>
      <c r="Q93" s="178"/>
    </row>
    <row r="94" spans="1:17" ht="12.75">
      <c r="A94" s="4"/>
      <c r="B94" s="264"/>
      <c r="C94" s="296">
        <v>637004</v>
      </c>
      <c r="D94" s="268" t="s">
        <v>173</v>
      </c>
      <c r="E94" s="266">
        <v>0</v>
      </c>
      <c r="F94" s="266">
        <v>995</v>
      </c>
      <c r="G94" s="267">
        <v>0</v>
      </c>
      <c r="H94" s="266">
        <v>0</v>
      </c>
      <c r="I94" s="266">
        <v>0</v>
      </c>
      <c r="J94" s="266">
        <v>0</v>
      </c>
      <c r="K94" s="266">
        <v>0</v>
      </c>
      <c r="L94" s="285"/>
      <c r="M94" s="180"/>
      <c r="N94" s="181"/>
      <c r="O94" s="181"/>
      <c r="Q94" s="178"/>
    </row>
    <row r="95" spans="1:17" ht="12.75">
      <c r="A95" s="4"/>
      <c r="B95" s="514"/>
      <c r="C95" s="515">
        <v>637005</v>
      </c>
      <c r="D95" s="466" t="s">
        <v>86</v>
      </c>
      <c r="E95" s="516">
        <v>0</v>
      </c>
      <c r="F95" s="516">
        <v>0</v>
      </c>
      <c r="G95" s="517">
        <v>0</v>
      </c>
      <c r="H95" s="516">
        <v>1300</v>
      </c>
      <c r="I95" s="516">
        <v>0</v>
      </c>
      <c r="J95" s="516">
        <v>0</v>
      </c>
      <c r="K95" s="516">
        <v>0</v>
      </c>
      <c r="L95" s="518"/>
      <c r="M95" s="180"/>
      <c r="N95" s="181"/>
      <c r="O95" s="181"/>
      <c r="Q95" s="178"/>
    </row>
    <row r="96" spans="1:17" ht="12.75">
      <c r="A96" s="4"/>
      <c r="B96" s="110"/>
      <c r="C96" s="302">
        <v>637012</v>
      </c>
      <c r="D96" s="150" t="s">
        <v>87</v>
      </c>
      <c r="E96" s="365">
        <v>327</v>
      </c>
      <c r="F96" s="365">
        <v>699.98</v>
      </c>
      <c r="G96" s="360">
        <v>360</v>
      </c>
      <c r="H96" s="153">
        <v>360</v>
      </c>
      <c r="I96" s="153">
        <v>360</v>
      </c>
      <c r="J96" s="153">
        <v>360</v>
      </c>
      <c r="K96" s="153">
        <v>360</v>
      </c>
      <c r="L96" s="286"/>
      <c r="M96" s="180"/>
      <c r="N96" s="181"/>
      <c r="O96" s="181"/>
      <c r="Q96" s="178"/>
    </row>
    <row r="97" spans="1:17" ht="12.75">
      <c r="A97" s="4"/>
      <c r="B97" s="110"/>
      <c r="C97" s="302">
        <v>637014</v>
      </c>
      <c r="D97" s="150" t="s">
        <v>132</v>
      </c>
      <c r="E97" s="365">
        <v>4817</v>
      </c>
      <c r="F97" s="365">
        <v>3959.56</v>
      </c>
      <c r="G97" s="360">
        <v>4800</v>
      </c>
      <c r="H97" s="153">
        <v>4800</v>
      </c>
      <c r="I97" s="153">
        <v>5100</v>
      </c>
      <c r="J97" s="153">
        <v>5100</v>
      </c>
      <c r="K97" s="153">
        <v>5100</v>
      </c>
      <c r="L97" s="286"/>
      <c r="M97" s="180"/>
      <c r="N97" s="181"/>
      <c r="O97" s="181"/>
      <c r="Q97" s="178"/>
    </row>
    <row r="98" spans="1:17" ht="12.75">
      <c r="A98" s="4"/>
      <c r="B98" s="110"/>
      <c r="C98" s="302">
        <v>637015</v>
      </c>
      <c r="D98" s="150" t="s">
        <v>88</v>
      </c>
      <c r="E98" s="365">
        <v>2217</v>
      </c>
      <c r="F98" s="365">
        <v>2256.34</v>
      </c>
      <c r="G98" s="360">
        <v>2251</v>
      </c>
      <c r="H98" s="153">
        <v>2251</v>
      </c>
      <c r="I98" s="153">
        <v>2251</v>
      </c>
      <c r="J98" s="153">
        <v>2251</v>
      </c>
      <c r="K98" s="153">
        <v>2251</v>
      </c>
      <c r="L98" s="286"/>
      <c r="M98" s="180"/>
      <c r="N98" s="181"/>
      <c r="O98" s="181"/>
      <c r="Q98" s="178"/>
    </row>
    <row r="99" spans="1:17" ht="12.75">
      <c r="A99" s="4"/>
      <c r="B99" s="110"/>
      <c r="C99" s="302">
        <v>637016</v>
      </c>
      <c r="D99" s="150" t="s">
        <v>89</v>
      </c>
      <c r="E99" s="365">
        <v>1744</v>
      </c>
      <c r="F99" s="365">
        <v>1902.02</v>
      </c>
      <c r="G99" s="360">
        <v>2280</v>
      </c>
      <c r="H99" s="153">
        <v>2280</v>
      </c>
      <c r="I99" s="153">
        <v>3410</v>
      </c>
      <c r="J99" s="153">
        <v>3410</v>
      </c>
      <c r="K99" s="153">
        <v>3410</v>
      </c>
      <c r="L99" s="286"/>
      <c r="M99" s="180"/>
      <c r="N99" s="181"/>
      <c r="O99" s="181"/>
      <c r="Q99" s="178"/>
    </row>
    <row r="100" spans="1:17" ht="12.75">
      <c r="A100" s="4"/>
      <c r="B100" s="154"/>
      <c r="C100" s="304">
        <v>637027</v>
      </c>
      <c r="D100" s="155" t="s">
        <v>190</v>
      </c>
      <c r="E100" s="365">
        <v>752</v>
      </c>
      <c r="F100" s="365">
        <v>282</v>
      </c>
      <c r="G100" s="360">
        <v>1200</v>
      </c>
      <c r="H100" s="174">
        <v>1200</v>
      </c>
      <c r="I100" s="174">
        <v>1200</v>
      </c>
      <c r="J100" s="174">
        <v>1200</v>
      </c>
      <c r="K100" s="174">
        <v>1200</v>
      </c>
      <c r="L100" s="286" t="s">
        <v>253</v>
      </c>
      <c r="M100" s="180"/>
      <c r="N100" s="181"/>
      <c r="O100" s="181"/>
      <c r="Q100" s="178"/>
    </row>
    <row r="101" spans="1:17" ht="13.5" thickBot="1">
      <c r="A101" s="4"/>
      <c r="B101" s="154"/>
      <c r="C101" s="305">
        <v>637035</v>
      </c>
      <c r="D101" s="250" t="s">
        <v>90</v>
      </c>
      <c r="E101" s="368">
        <v>0</v>
      </c>
      <c r="F101" s="368">
        <v>0</v>
      </c>
      <c r="G101" s="364">
        <v>480</v>
      </c>
      <c r="H101" s="251">
        <v>480</v>
      </c>
      <c r="I101" s="251">
        <v>480</v>
      </c>
      <c r="J101" s="251">
        <v>480</v>
      </c>
      <c r="K101" s="251">
        <v>480</v>
      </c>
      <c r="L101" s="288"/>
      <c r="M101" s="180"/>
      <c r="N101" s="181"/>
      <c r="O101" s="181"/>
      <c r="Q101" s="178"/>
    </row>
    <row r="102" spans="1:17" ht="13.5" thickBot="1">
      <c r="A102" s="4"/>
      <c r="B102" s="261"/>
      <c r="C102" s="306">
        <v>640</v>
      </c>
      <c r="D102" s="262" t="s">
        <v>91</v>
      </c>
      <c r="E102" s="375">
        <f aca="true" t="shared" si="15" ref="E102:K102">SUM(E103:E106)</f>
        <v>7995</v>
      </c>
      <c r="F102" s="375">
        <f t="shared" si="15"/>
        <v>9873.920000000002</v>
      </c>
      <c r="G102" s="375">
        <f t="shared" si="15"/>
        <v>5760</v>
      </c>
      <c r="H102" s="375">
        <f t="shared" si="15"/>
        <v>6840</v>
      </c>
      <c r="I102" s="374">
        <f t="shared" si="15"/>
        <v>5950</v>
      </c>
      <c r="J102" s="374">
        <f t="shared" si="15"/>
        <v>5950</v>
      </c>
      <c r="K102" s="374">
        <f t="shared" si="15"/>
        <v>5950</v>
      </c>
      <c r="L102" s="376"/>
      <c r="M102" s="180"/>
      <c r="N102" s="181"/>
      <c r="O102" s="181"/>
      <c r="Q102" s="178"/>
    </row>
    <row r="103" spans="1:17" ht="12.75">
      <c r="A103" s="4"/>
      <c r="B103" s="156"/>
      <c r="C103" s="307">
        <v>642012</v>
      </c>
      <c r="D103" s="157" t="s">
        <v>92</v>
      </c>
      <c r="E103" s="369">
        <v>0</v>
      </c>
      <c r="F103" s="369">
        <v>0</v>
      </c>
      <c r="G103" s="372">
        <v>0</v>
      </c>
      <c r="H103" s="370">
        <v>0</v>
      </c>
      <c r="I103" s="177">
        <v>0</v>
      </c>
      <c r="J103" s="177">
        <v>0</v>
      </c>
      <c r="K103" s="177">
        <v>0</v>
      </c>
      <c r="L103" s="289"/>
      <c r="M103" s="180"/>
      <c r="N103" s="181"/>
      <c r="O103" s="181"/>
      <c r="Q103" s="178"/>
    </row>
    <row r="104" spans="1:17" ht="12.75">
      <c r="A104" s="4"/>
      <c r="B104" s="110"/>
      <c r="C104" s="302">
        <v>642013</v>
      </c>
      <c r="D104" s="152" t="s">
        <v>93</v>
      </c>
      <c r="E104" s="365">
        <v>0</v>
      </c>
      <c r="F104" s="365">
        <v>1489.38</v>
      </c>
      <c r="G104" s="172">
        <v>0</v>
      </c>
      <c r="H104" s="173">
        <v>0</v>
      </c>
      <c r="I104" s="153">
        <v>0</v>
      </c>
      <c r="J104" s="153">
        <v>0</v>
      </c>
      <c r="K104" s="153">
        <v>0</v>
      </c>
      <c r="L104" s="284"/>
      <c r="M104" s="180"/>
      <c r="N104" s="181"/>
      <c r="O104" s="181"/>
      <c r="Q104" s="178"/>
    </row>
    <row r="105" spans="1:17" ht="12.75">
      <c r="A105" s="4"/>
      <c r="B105" s="110"/>
      <c r="C105" s="302">
        <v>642014</v>
      </c>
      <c r="D105" s="152" t="s">
        <v>94</v>
      </c>
      <c r="E105" s="365">
        <v>7644</v>
      </c>
      <c r="F105" s="365">
        <v>7697</v>
      </c>
      <c r="G105" s="172">
        <v>5400</v>
      </c>
      <c r="H105" s="173">
        <v>6480</v>
      </c>
      <c r="I105" s="153">
        <v>5400</v>
      </c>
      <c r="J105" s="153">
        <v>5400</v>
      </c>
      <c r="K105" s="153">
        <v>5400</v>
      </c>
      <c r="L105" s="284"/>
      <c r="M105" s="180"/>
      <c r="N105" s="181"/>
      <c r="O105" s="181"/>
      <c r="Q105" s="178"/>
    </row>
    <row r="106" spans="1:15" ht="13.5" thickBot="1">
      <c r="A106" s="4"/>
      <c r="B106" s="158"/>
      <c r="C106" s="308">
        <v>642015</v>
      </c>
      <c r="D106" s="155" t="s">
        <v>95</v>
      </c>
      <c r="E106" s="368">
        <v>351</v>
      </c>
      <c r="F106" s="368">
        <v>687.54</v>
      </c>
      <c r="G106" s="373">
        <v>360</v>
      </c>
      <c r="H106" s="371">
        <v>360</v>
      </c>
      <c r="I106" s="174">
        <v>550</v>
      </c>
      <c r="J106" s="174">
        <v>550</v>
      </c>
      <c r="K106" s="174">
        <v>550</v>
      </c>
      <c r="L106" s="290"/>
      <c r="M106" s="180"/>
      <c r="N106" s="181"/>
      <c r="O106" s="181"/>
    </row>
    <row r="107" spans="1:15" ht="13.5" thickBot="1">
      <c r="A107" s="4"/>
      <c r="B107" s="263"/>
      <c r="C107" s="309">
        <v>600</v>
      </c>
      <c r="D107" s="377" t="s">
        <v>96</v>
      </c>
      <c r="E107" s="378">
        <f aca="true" t="shared" si="16" ref="E107:K107">SUM(E102,E61,E27,E14)</f>
        <v>402965.002</v>
      </c>
      <c r="F107" s="378">
        <f t="shared" si="16"/>
        <v>433241.36</v>
      </c>
      <c r="G107" s="378">
        <f t="shared" si="16"/>
        <v>424587</v>
      </c>
      <c r="H107" s="378">
        <f t="shared" si="16"/>
        <v>472967.85</v>
      </c>
      <c r="I107" s="378">
        <f t="shared" si="16"/>
        <v>430135</v>
      </c>
      <c r="J107" s="378">
        <f t="shared" si="16"/>
        <v>454674</v>
      </c>
      <c r="K107" s="378">
        <f t="shared" si="16"/>
        <v>450605</v>
      </c>
      <c r="L107" s="379"/>
      <c r="M107" s="180"/>
      <c r="N107" s="181"/>
      <c r="O107" s="181"/>
    </row>
    <row r="108" spans="1:12" ht="13.5" thickBot="1">
      <c r="A108" s="4"/>
      <c r="B108" s="33"/>
      <c r="C108" s="310"/>
      <c r="D108" s="81"/>
      <c r="E108" s="147"/>
      <c r="F108" s="147"/>
      <c r="G108" s="147"/>
      <c r="H108" s="109"/>
      <c r="I108" s="109"/>
      <c r="J108" s="109"/>
      <c r="K108" s="109"/>
      <c r="L108" s="291"/>
    </row>
    <row r="109" spans="1:12" ht="13.5" thickBot="1">
      <c r="A109" s="4"/>
      <c r="B109" s="380"/>
      <c r="C109" s="381">
        <v>700</v>
      </c>
      <c r="D109" s="382" t="s">
        <v>97</v>
      </c>
      <c r="E109" s="319">
        <f aca="true" t="shared" si="17" ref="E109:K109">SUM(E110:E118)</f>
        <v>0</v>
      </c>
      <c r="F109" s="319">
        <f t="shared" si="17"/>
        <v>0</v>
      </c>
      <c r="G109" s="319">
        <f t="shared" si="17"/>
        <v>33000</v>
      </c>
      <c r="H109" s="319">
        <f t="shared" si="17"/>
        <v>43486</v>
      </c>
      <c r="I109" s="319">
        <f t="shared" si="17"/>
        <v>242206</v>
      </c>
      <c r="J109" s="319">
        <f t="shared" si="17"/>
        <v>20000</v>
      </c>
      <c r="K109" s="319">
        <f t="shared" si="17"/>
        <v>193886</v>
      </c>
      <c r="L109" s="383"/>
    </row>
    <row r="110" spans="1:12" ht="12.75">
      <c r="A110" s="4"/>
      <c r="B110" s="182"/>
      <c r="C110" s="311">
        <v>717002</v>
      </c>
      <c r="D110" s="253" t="s">
        <v>227</v>
      </c>
      <c r="E110" s="254">
        <v>0</v>
      </c>
      <c r="F110" s="254">
        <v>0</v>
      </c>
      <c r="G110" s="254">
        <v>5000</v>
      </c>
      <c r="H110" s="254">
        <v>23486</v>
      </c>
      <c r="I110" s="254">
        <v>0</v>
      </c>
      <c r="J110" s="254">
        <v>0</v>
      </c>
      <c r="K110" s="254">
        <v>0</v>
      </c>
      <c r="L110" s="289"/>
    </row>
    <row r="111" spans="1:12" ht="12.75">
      <c r="A111" s="4"/>
      <c r="B111" s="505"/>
      <c r="C111" s="311">
        <v>717002</v>
      </c>
      <c r="D111" s="253" t="s">
        <v>191</v>
      </c>
      <c r="E111" s="254">
        <v>0</v>
      </c>
      <c r="F111" s="254">
        <v>0</v>
      </c>
      <c r="G111" s="254">
        <v>0</v>
      </c>
      <c r="H111" s="254">
        <v>0</v>
      </c>
      <c r="I111" s="254">
        <v>0</v>
      </c>
      <c r="J111" s="254">
        <v>0</v>
      </c>
      <c r="K111" s="254">
        <v>0</v>
      </c>
      <c r="L111" s="289"/>
    </row>
    <row r="112" spans="1:12" ht="12.75">
      <c r="A112" s="4"/>
      <c r="B112" s="25"/>
      <c r="C112" s="312">
        <v>717002</v>
      </c>
      <c r="D112" s="30" t="s">
        <v>192</v>
      </c>
      <c r="E112" s="148">
        <v>0</v>
      </c>
      <c r="F112" s="148">
        <v>0</v>
      </c>
      <c r="G112" s="148">
        <v>0</v>
      </c>
      <c r="H112" s="148">
        <v>0</v>
      </c>
      <c r="I112" s="148">
        <v>0</v>
      </c>
      <c r="J112" s="148">
        <v>0</v>
      </c>
      <c r="K112" s="148">
        <v>0</v>
      </c>
      <c r="L112" s="284"/>
    </row>
    <row r="113" spans="1:12" ht="12.75">
      <c r="A113" s="4"/>
      <c r="B113" s="25"/>
      <c r="C113" s="312">
        <v>717002</v>
      </c>
      <c r="D113" s="30" t="s">
        <v>193</v>
      </c>
      <c r="E113" s="148">
        <v>0</v>
      </c>
      <c r="F113" s="148">
        <v>0</v>
      </c>
      <c r="G113" s="148">
        <v>0</v>
      </c>
      <c r="H113" s="148">
        <v>0</v>
      </c>
      <c r="I113" s="148">
        <v>0</v>
      </c>
      <c r="J113" s="148">
        <v>0</v>
      </c>
      <c r="K113" s="148">
        <v>180000</v>
      </c>
      <c r="L113" s="284" t="s">
        <v>273</v>
      </c>
    </row>
    <row r="114" spans="1:12" ht="12.75">
      <c r="A114" s="4"/>
      <c r="B114" s="25"/>
      <c r="C114" s="312">
        <v>717002</v>
      </c>
      <c r="D114" s="30" t="s">
        <v>194</v>
      </c>
      <c r="E114" s="148">
        <v>0</v>
      </c>
      <c r="F114" s="148">
        <v>0</v>
      </c>
      <c r="G114" s="148">
        <v>10000</v>
      </c>
      <c r="H114" s="148">
        <v>10000</v>
      </c>
      <c r="I114" s="148">
        <v>69938</v>
      </c>
      <c r="J114" s="148">
        <v>20000</v>
      </c>
      <c r="K114" s="148">
        <v>13886</v>
      </c>
      <c r="L114" s="284" t="s">
        <v>279</v>
      </c>
    </row>
    <row r="115" spans="1:12" ht="12.75">
      <c r="A115" s="4"/>
      <c r="B115" s="25"/>
      <c r="C115" s="312">
        <v>717002</v>
      </c>
      <c r="D115" s="30" t="s">
        <v>103</v>
      </c>
      <c r="E115" s="148">
        <v>0</v>
      </c>
      <c r="F115" s="148">
        <v>0</v>
      </c>
      <c r="G115" s="148">
        <v>10000</v>
      </c>
      <c r="H115" s="148">
        <v>10000</v>
      </c>
      <c r="I115" s="148">
        <v>0</v>
      </c>
      <c r="J115" s="148">
        <v>0</v>
      </c>
      <c r="K115" s="148">
        <v>0</v>
      </c>
      <c r="L115" s="284" t="s">
        <v>225</v>
      </c>
    </row>
    <row r="116" spans="1:12" ht="12.75">
      <c r="A116" s="4"/>
      <c r="B116" s="32"/>
      <c r="C116" s="312">
        <v>717002</v>
      </c>
      <c r="D116" s="30" t="s">
        <v>102</v>
      </c>
      <c r="E116" s="148">
        <v>0</v>
      </c>
      <c r="F116" s="148">
        <v>0</v>
      </c>
      <c r="G116" s="148">
        <v>8000</v>
      </c>
      <c r="H116" s="148">
        <v>0</v>
      </c>
      <c r="I116" s="148">
        <v>0</v>
      </c>
      <c r="J116" s="148">
        <v>0</v>
      </c>
      <c r="K116" s="148">
        <v>0</v>
      </c>
      <c r="L116" s="284"/>
    </row>
    <row r="117" spans="1:12" ht="12.75">
      <c r="A117" s="4"/>
      <c r="B117" s="32"/>
      <c r="C117" s="312">
        <v>717002</v>
      </c>
      <c r="D117" s="30" t="s">
        <v>198</v>
      </c>
      <c r="E117" s="148">
        <v>0</v>
      </c>
      <c r="F117" s="148">
        <v>0</v>
      </c>
      <c r="G117" s="148">
        <v>0</v>
      </c>
      <c r="H117" s="148">
        <v>0</v>
      </c>
      <c r="I117" s="148">
        <v>148768</v>
      </c>
      <c r="J117" s="148">
        <v>0</v>
      </c>
      <c r="K117" s="148">
        <v>0</v>
      </c>
      <c r="L117" s="284" t="s">
        <v>279</v>
      </c>
    </row>
    <row r="118" spans="1:12" ht="13.5" thickBot="1">
      <c r="A118" s="4"/>
      <c r="B118" s="183"/>
      <c r="C118" s="313">
        <v>717002</v>
      </c>
      <c r="D118" s="30" t="s">
        <v>198</v>
      </c>
      <c r="E118" s="149">
        <v>0</v>
      </c>
      <c r="F118" s="149">
        <v>0</v>
      </c>
      <c r="G118" s="149">
        <v>0</v>
      </c>
      <c r="H118" s="149">
        <v>0</v>
      </c>
      <c r="I118" s="149">
        <v>23500</v>
      </c>
      <c r="J118" s="149">
        <v>0</v>
      </c>
      <c r="K118" s="149">
        <v>0</v>
      </c>
      <c r="L118" s="292" t="s">
        <v>280</v>
      </c>
    </row>
  </sheetData>
  <sheetProtection/>
  <printOptions/>
  <pageMargins left="0.75" right="0.75" top="1" bottom="1" header="0.4921259845" footer="0.4921259845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zoomScalePageLayoutView="0" workbookViewId="0" topLeftCell="A58">
      <selection activeCell="I59" sqref="I59"/>
    </sheetView>
  </sheetViews>
  <sheetFormatPr defaultColWidth="9.140625" defaultRowHeight="12.75"/>
  <cols>
    <col min="3" max="3" width="8.28125" style="0" customWidth="1"/>
    <col min="4" max="4" width="27.8515625" style="0" customWidth="1"/>
    <col min="6" max="6" width="10.00390625" style="0" customWidth="1"/>
    <col min="7" max="7" width="10.140625" style="0" customWidth="1"/>
    <col min="8" max="8" width="19.7109375" style="0" customWidth="1"/>
    <col min="9" max="9" width="13.140625" style="0" customWidth="1"/>
    <col min="12" max="12" width="24.8515625" style="0" customWidth="1"/>
  </cols>
  <sheetData>
    <row r="1" spans="1:11" ht="15">
      <c r="A1" s="35"/>
      <c r="B1" s="35"/>
      <c r="C1" s="35"/>
      <c r="D1" s="35"/>
      <c r="E1" s="36"/>
      <c r="F1" s="36"/>
      <c r="G1" s="36"/>
      <c r="H1" s="36"/>
      <c r="I1" s="36"/>
      <c r="J1" s="36"/>
      <c r="K1" s="36"/>
    </row>
    <row r="2" spans="1:11" ht="15.75" thickBot="1">
      <c r="A2" s="37"/>
      <c r="B2" s="37"/>
      <c r="C2" s="37"/>
      <c r="D2" s="37"/>
      <c r="E2" s="36"/>
      <c r="F2" s="36"/>
      <c r="G2" s="36"/>
      <c r="H2" s="36"/>
      <c r="I2" s="36"/>
      <c r="J2" s="36"/>
      <c r="K2" s="36"/>
    </row>
    <row r="3" spans="1:12" ht="13.5" thickBot="1">
      <c r="A3" s="1" t="s">
        <v>3</v>
      </c>
      <c r="B3" s="2" t="s">
        <v>4</v>
      </c>
      <c r="C3" s="3" t="s">
        <v>5</v>
      </c>
      <c r="D3" s="314"/>
      <c r="E3" s="38" t="s">
        <v>9</v>
      </c>
      <c r="F3" s="38" t="s">
        <v>9</v>
      </c>
      <c r="G3" s="38" t="s">
        <v>9</v>
      </c>
      <c r="H3" s="38" t="s">
        <v>9</v>
      </c>
      <c r="I3" s="38" t="s">
        <v>9</v>
      </c>
      <c r="J3" s="38" t="s">
        <v>9</v>
      </c>
      <c r="K3" s="38" t="s">
        <v>9</v>
      </c>
      <c r="L3" s="248" t="s">
        <v>204</v>
      </c>
    </row>
    <row r="4" spans="1:12" ht="12.75">
      <c r="A4" s="1" t="s">
        <v>6</v>
      </c>
      <c r="B4" s="1" t="s">
        <v>7</v>
      </c>
      <c r="C4" s="1" t="s">
        <v>8</v>
      </c>
      <c r="D4" s="5" t="s">
        <v>1</v>
      </c>
      <c r="E4" s="38" t="s">
        <v>179</v>
      </c>
      <c r="F4" s="38" t="s">
        <v>179</v>
      </c>
      <c r="G4" s="38" t="s">
        <v>115</v>
      </c>
      <c r="H4" s="38" t="s">
        <v>180</v>
      </c>
      <c r="I4" s="38" t="s">
        <v>116</v>
      </c>
      <c r="J4" s="38" t="s">
        <v>116</v>
      </c>
      <c r="K4" s="38" t="s">
        <v>116</v>
      </c>
      <c r="L4" s="249" t="s">
        <v>207</v>
      </c>
    </row>
    <row r="5" spans="1:12" ht="13.5" thickBot="1">
      <c r="A5" s="7" t="s">
        <v>10</v>
      </c>
      <c r="B5" s="7" t="s">
        <v>11</v>
      </c>
      <c r="C5" s="7" t="s">
        <v>12</v>
      </c>
      <c r="D5" s="8"/>
      <c r="E5" s="53">
        <v>2014</v>
      </c>
      <c r="F5" s="53">
        <v>2015</v>
      </c>
      <c r="G5" s="53">
        <v>2016</v>
      </c>
      <c r="H5" s="53">
        <v>2016</v>
      </c>
      <c r="I5" s="53">
        <v>2017</v>
      </c>
      <c r="J5" s="53">
        <v>2018</v>
      </c>
      <c r="K5" s="53">
        <v>2019</v>
      </c>
      <c r="L5" s="246">
        <v>2017</v>
      </c>
    </row>
    <row r="6" spans="1:12" ht="15">
      <c r="A6" s="90"/>
      <c r="B6" s="100" t="s">
        <v>2</v>
      </c>
      <c r="C6" s="100"/>
      <c r="D6" s="101"/>
      <c r="E6" s="102"/>
      <c r="F6" s="102"/>
      <c r="G6" s="102"/>
      <c r="H6" s="102"/>
      <c r="I6" s="102"/>
      <c r="J6" s="102"/>
      <c r="K6" s="102"/>
      <c r="L6" s="392"/>
    </row>
    <row r="7" spans="1:12" ht="12.75">
      <c r="A7" s="12" t="s">
        <v>13</v>
      </c>
      <c r="B7" s="10" t="s">
        <v>14</v>
      </c>
      <c r="C7" s="12"/>
      <c r="D7" s="11"/>
      <c r="E7" s="159">
        <f aca="true" t="shared" si="0" ref="E7:K7">E92</f>
        <v>263545</v>
      </c>
      <c r="F7" s="159">
        <f t="shared" si="0"/>
        <v>287268.68000000005</v>
      </c>
      <c r="G7" s="159">
        <f t="shared" si="0"/>
        <v>277792</v>
      </c>
      <c r="H7" s="159">
        <f t="shared" si="0"/>
        <v>282492</v>
      </c>
      <c r="I7" s="159">
        <f t="shared" si="0"/>
        <v>296766</v>
      </c>
      <c r="J7" s="159">
        <f t="shared" si="0"/>
        <v>298207</v>
      </c>
      <c r="K7" s="159">
        <f t="shared" si="0"/>
        <v>296207</v>
      </c>
      <c r="L7" s="392"/>
    </row>
    <row r="8" spans="1:12" ht="12.75">
      <c r="A8" s="12" t="s">
        <v>15</v>
      </c>
      <c r="B8" s="10" t="s">
        <v>16</v>
      </c>
      <c r="C8" s="12"/>
      <c r="D8" s="11"/>
      <c r="E8" s="159">
        <f aca="true" t="shared" si="1" ref="E8:K8">E94</f>
        <v>89009</v>
      </c>
      <c r="F8" s="159">
        <f t="shared" si="1"/>
        <v>168872.42</v>
      </c>
      <c r="G8" s="159">
        <f t="shared" si="1"/>
        <v>10000</v>
      </c>
      <c r="H8" s="159">
        <f t="shared" si="1"/>
        <v>0</v>
      </c>
      <c r="I8" s="159">
        <f t="shared" si="1"/>
        <v>86155</v>
      </c>
      <c r="J8" s="159">
        <f t="shared" si="1"/>
        <v>0</v>
      </c>
      <c r="K8" s="159">
        <f t="shared" si="1"/>
        <v>0</v>
      </c>
      <c r="L8" s="392"/>
    </row>
    <row r="9" spans="1:12" ht="13.5" thickBot="1">
      <c r="A9" s="14"/>
      <c r="B9" s="13" t="s">
        <v>17</v>
      </c>
      <c r="C9" s="14"/>
      <c r="D9" s="15"/>
      <c r="E9" s="161">
        <f>SUM(E7:E8)</f>
        <v>352554</v>
      </c>
      <c r="F9" s="161">
        <f aca="true" t="shared" si="2" ref="F9:K9">SUM(F7:F8)</f>
        <v>456141.1000000001</v>
      </c>
      <c r="G9" s="161">
        <f t="shared" si="2"/>
        <v>287792</v>
      </c>
      <c r="H9" s="161">
        <f t="shared" si="2"/>
        <v>282492</v>
      </c>
      <c r="I9" s="161">
        <f t="shared" si="2"/>
        <v>382921</v>
      </c>
      <c r="J9" s="161">
        <f t="shared" si="2"/>
        <v>298207</v>
      </c>
      <c r="K9" s="161">
        <f t="shared" si="2"/>
        <v>296207</v>
      </c>
      <c r="L9" s="393"/>
    </row>
    <row r="10" spans="1:12" ht="15">
      <c r="A10" s="103"/>
      <c r="B10" s="104" t="s">
        <v>18</v>
      </c>
      <c r="C10" s="105"/>
      <c r="D10" s="106"/>
      <c r="E10" s="39"/>
      <c r="F10" s="39"/>
      <c r="G10" s="39"/>
      <c r="H10" s="39"/>
      <c r="I10" s="39"/>
      <c r="J10" s="39"/>
      <c r="K10" s="39"/>
      <c r="L10" s="42"/>
    </row>
    <row r="11" spans="1:12" ht="15">
      <c r="A11" s="16"/>
      <c r="B11" s="19"/>
      <c r="C11" s="17"/>
      <c r="D11" s="18"/>
      <c r="E11" s="40"/>
      <c r="F11" s="40"/>
      <c r="G11" s="40"/>
      <c r="H11" s="40"/>
      <c r="I11" s="40"/>
      <c r="J11" s="40"/>
      <c r="K11" s="40"/>
      <c r="L11" s="42"/>
    </row>
    <row r="12" spans="1:12" ht="15">
      <c r="A12" s="4"/>
      <c r="B12" s="20"/>
      <c r="C12" s="21" t="s">
        <v>19</v>
      </c>
      <c r="D12" s="22"/>
      <c r="E12" s="40"/>
      <c r="F12" s="40"/>
      <c r="G12" s="40"/>
      <c r="H12" s="40"/>
      <c r="I12" s="40"/>
      <c r="J12" s="40"/>
      <c r="K12" s="40"/>
      <c r="L12" s="42"/>
    </row>
    <row r="13" spans="1:12" ht="15.75" thickBot="1">
      <c r="A13" s="7"/>
      <c r="B13" s="108" t="s">
        <v>133</v>
      </c>
      <c r="C13" s="21" t="s">
        <v>134</v>
      </c>
      <c r="D13" s="22"/>
      <c r="E13" s="40"/>
      <c r="F13" s="40"/>
      <c r="G13" s="40"/>
      <c r="H13" s="40"/>
      <c r="I13" s="40"/>
      <c r="J13" s="40"/>
      <c r="K13" s="40"/>
      <c r="L13" s="42"/>
    </row>
    <row r="14" spans="1:12" ht="12.75">
      <c r="A14" s="4"/>
      <c r="B14" s="257"/>
      <c r="C14" s="293">
        <v>610</v>
      </c>
      <c r="D14" s="258" t="s">
        <v>20</v>
      </c>
      <c r="E14" s="352">
        <f aca="true" t="shared" si="3" ref="E14:K14">SUM(E15,E18,E22)</f>
        <v>145502</v>
      </c>
      <c r="F14" s="352">
        <f>SUM(F15,F18,F22)</f>
        <v>146166.53</v>
      </c>
      <c r="G14" s="352">
        <f t="shared" si="3"/>
        <v>155037</v>
      </c>
      <c r="H14" s="352">
        <f t="shared" si="3"/>
        <v>155037</v>
      </c>
      <c r="I14" s="352">
        <f t="shared" si="3"/>
        <v>169190</v>
      </c>
      <c r="J14" s="352">
        <f t="shared" si="3"/>
        <v>169190</v>
      </c>
      <c r="K14" s="352">
        <f t="shared" si="3"/>
        <v>169190</v>
      </c>
      <c r="L14" s="384"/>
    </row>
    <row r="15" spans="1:12" ht="12.75">
      <c r="A15" s="4"/>
      <c r="B15" s="320"/>
      <c r="C15" s="325">
        <v>611</v>
      </c>
      <c r="D15" s="321" t="s">
        <v>98</v>
      </c>
      <c r="E15" s="332">
        <f aca="true" t="shared" si="4" ref="E15:K15">SUM(E16:E17)</f>
        <v>123548</v>
      </c>
      <c r="F15" s="332">
        <f>SUM(F16:F17)</f>
        <v>118265</v>
      </c>
      <c r="G15" s="332">
        <f t="shared" si="4"/>
        <v>130942</v>
      </c>
      <c r="H15" s="332">
        <f t="shared" si="4"/>
        <v>130942</v>
      </c>
      <c r="I15" s="332">
        <f t="shared" si="4"/>
        <v>144110</v>
      </c>
      <c r="J15" s="332">
        <f t="shared" si="4"/>
        <v>144110</v>
      </c>
      <c r="K15" s="332">
        <f t="shared" si="4"/>
        <v>144110</v>
      </c>
      <c r="L15" s="255"/>
    </row>
    <row r="16" spans="1:12" ht="12.75">
      <c r="A16" s="4"/>
      <c r="B16" s="25"/>
      <c r="C16" s="295">
        <v>611</v>
      </c>
      <c r="D16" s="26" t="s">
        <v>109</v>
      </c>
      <c r="E16" s="175">
        <v>120520</v>
      </c>
      <c r="F16" s="175">
        <v>114518.03</v>
      </c>
      <c r="G16" s="333">
        <v>127446</v>
      </c>
      <c r="H16" s="333">
        <v>127446</v>
      </c>
      <c r="I16" s="175">
        <v>140446</v>
      </c>
      <c r="J16" s="175">
        <v>140446</v>
      </c>
      <c r="K16" s="175">
        <v>140446</v>
      </c>
      <c r="L16" s="97" t="s">
        <v>268</v>
      </c>
    </row>
    <row r="17" spans="1:12" ht="12.75">
      <c r="A17" s="4"/>
      <c r="B17" s="25"/>
      <c r="C17" s="295" t="s">
        <v>21</v>
      </c>
      <c r="D17" s="27" t="s">
        <v>22</v>
      </c>
      <c r="E17" s="175">
        <v>3028</v>
      </c>
      <c r="F17" s="175">
        <v>3746.97</v>
      </c>
      <c r="G17" s="333">
        <v>3496</v>
      </c>
      <c r="H17" s="333">
        <v>3496</v>
      </c>
      <c r="I17" s="175">
        <v>3664</v>
      </c>
      <c r="J17" s="175">
        <v>3664</v>
      </c>
      <c r="K17" s="175">
        <v>3664</v>
      </c>
      <c r="L17" s="45"/>
    </row>
    <row r="18" spans="1:12" ht="12.75">
      <c r="A18" s="4"/>
      <c r="B18" s="322"/>
      <c r="C18" s="326">
        <v>612</v>
      </c>
      <c r="D18" s="323" t="s">
        <v>23</v>
      </c>
      <c r="E18" s="332">
        <f aca="true" t="shared" si="5" ref="E18:K18">SUM(E19:E21)</f>
        <v>12723</v>
      </c>
      <c r="F18" s="332">
        <f>SUM(F19:F21)</f>
        <v>15229.02</v>
      </c>
      <c r="G18" s="332">
        <f t="shared" si="5"/>
        <v>21895</v>
      </c>
      <c r="H18" s="332">
        <f t="shared" si="5"/>
        <v>21895</v>
      </c>
      <c r="I18" s="332">
        <f t="shared" si="5"/>
        <v>22730</v>
      </c>
      <c r="J18" s="332">
        <f t="shared" si="5"/>
        <v>22730</v>
      </c>
      <c r="K18" s="332">
        <f t="shared" si="5"/>
        <v>22730</v>
      </c>
      <c r="L18" s="255"/>
    </row>
    <row r="19" spans="1:12" ht="12.75">
      <c r="A19" s="4"/>
      <c r="B19" s="25"/>
      <c r="C19" s="295">
        <v>612001</v>
      </c>
      <c r="D19" s="30" t="s">
        <v>24</v>
      </c>
      <c r="E19" s="175">
        <v>756</v>
      </c>
      <c r="F19" s="175">
        <v>1951.19</v>
      </c>
      <c r="G19" s="333">
        <v>1280</v>
      </c>
      <c r="H19" s="333">
        <v>1280</v>
      </c>
      <c r="I19" s="175">
        <v>1280</v>
      </c>
      <c r="J19" s="175">
        <v>1280</v>
      </c>
      <c r="K19" s="175">
        <v>1280</v>
      </c>
      <c r="L19" s="45"/>
    </row>
    <row r="20" spans="1:14" ht="12.75">
      <c r="A20" s="4"/>
      <c r="B20" s="25"/>
      <c r="C20" s="295" t="s">
        <v>25</v>
      </c>
      <c r="D20" s="30" t="s">
        <v>26</v>
      </c>
      <c r="E20" s="175">
        <v>70</v>
      </c>
      <c r="F20" s="175">
        <v>0</v>
      </c>
      <c r="G20" s="333">
        <v>0</v>
      </c>
      <c r="H20" s="333">
        <v>0</v>
      </c>
      <c r="I20" s="175">
        <v>0</v>
      </c>
      <c r="J20" s="175">
        <v>0</v>
      </c>
      <c r="K20" s="175">
        <v>0</v>
      </c>
      <c r="L20" s="45"/>
      <c r="N20" s="180"/>
    </row>
    <row r="21" spans="1:12" ht="12.75">
      <c r="A21" s="4"/>
      <c r="B21" s="25"/>
      <c r="C21" s="295">
        <v>612002</v>
      </c>
      <c r="D21" s="30" t="s">
        <v>27</v>
      </c>
      <c r="E21" s="175">
        <v>11897</v>
      </c>
      <c r="F21" s="175">
        <v>13277.83</v>
      </c>
      <c r="G21" s="333">
        <v>20615</v>
      </c>
      <c r="H21" s="333">
        <v>20615</v>
      </c>
      <c r="I21" s="175">
        <v>21450</v>
      </c>
      <c r="J21" s="175">
        <v>21450</v>
      </c>
      <c r="K21" s="175">
        <v>21450</v>
      </c>
      <c r="L21" s="45"/>
    </row>
    <row r="22" spans="1:12" ht="12.75">
      <c r="A22" s="4"/>
      <c r="B22" s="322"/>
      <c r="C22" s="326">
        <v>614</v>
      </c>
      <c r="D22" s="323" t="s">
        <v>99</v>
      </c>
      <c r="E22" s="332">
        <f aca="true" t="shared" si="6" ref="E22:K22">SUM(E23:E25)</f>
        <v>9231</v>
      </c>
      <c r="F22" s="332">
        <f>SUM(F23:F25)</f>
        <v>12672.509999999998</v>
      </c>
      <c r="G22" s="332">
        <f t="shared" si="6"/>
        <v>2200</v>
      </c>
      <c r="H22" s="332">
        <f t="shared" si="6"/>
        <v>2200</v>
      </c>
      <c r="I22" s="332">
        <f t="shared" si="6"/>
        <v>2350</v>
      </c>
      <c r="J22" s="332">
        <f t="shared" si="6"/>
        <v>2350</v>
      </c>
      <c r="K22" s="332">
        <f t="shared" si="6"/>
        <v>2350</v>
      </c>
      <c r="L22" s="255"/>
    </row>
    <row r="23" spans="1:12" ht="12.75">
      <c r="A23" s="4"/>
      <c r="B23" s="25"/>
      <c r="C23" s="295">
        <v>614</v>
      </c>
      <c r="D23" s="30" t="s">
        <v>28</v>
      </c>
      <c r="E23" s="175">
        <v>7198</v>
      </c>
      <c r="F23" s="175">
        <v>10109.96</v>
      </c>
      <c r="G23" s="333">
        <v>0</v>
      </c>
      <c r="H23" s="333">
        <v>0</v>
      </c>
      <c r="I23" s="175">
        <v>0</v>
      </c>
      <c r="J23" s="175">
        <v>0</v>
      </c>
      <c r="K23" s="175">
        <v>0</v>
      </c>
      <c r="L23" s="45"/>
    </row>
    <row r="24" spans="1:12" ht="12.75">
      <c r="A24" s="4"/>
      <c r="B24" s="25"/>
      <c r="C24" s="295">
        <v>614</v>
      </c>
      <c r="D24" s="30" t="s">
        <v>29</v>
      </c>
      <c r="E24" s="175">
        <v>1865</v>
      </c>
      <c r="F24" s="175">
        <v>2340</v>
      </c>
      <c r="G24" s="333">
        <v>2000</v>
      </c>
      <c r="H24" s="333">
        <v>2000</v>
      </c>
      <c r="I24" s="333">
        <v>2000</v>
      </c>
      <c r="J24" s="333">
        <v>2000</v>
      </c>
      <c r="K24" s="333">
        <v>2000</v>
      </c>
      <c r="L24" s="45"/>
    </row>
    <row r="25" spans="1:12" ht="12.75">
      <c r="A25" s="4"/>
      <c r="B25" s="25"/>
      <c r="C25" s="295" t="s">
        <v>30</v>
      </c>
      <c r="D25" s="30" t="s">
        <v>105</v>
      </c>
      <c r="E25" s="175">
        <v>168</v>
      </c>
      <c r="F25" s="175">
        <v>222.55</v>
      </c>
      <c r="G25" s="333">
        <v>200</v>
      </c>
      <c r="H25" s="333">
        <v>200</v>
      </c>
      <c r="I25" s="333">
        <v>350</v>
      </c>
      <c r="J25" s="333">
        <v>350</v>
      </c>
      <c r="K25" s="333">
        <v>350</v>
      </c>
      <c r="L25" s="45"/>
    </row>
    <row r="26" spans="1:12" ht="12.75">
      <c r="A26" s="4"/>
      <c r="B26" s="259"/>
      <c r="C26" s="298">
        <v>620</v>
      </c>
      <c r="D26" s="260" t="s">
        <v>31</v>
      </c>
      <c r="E26" s="356">
        <f aca="true" t="shared" si="7" ref="E26:K26">SUM(E27,E31,E34)</f>
        <v>50414</v>
      </c>
      <c r="F26" s="356">
        <f>SUM(F27,F31,F34)</f>
        <v>50730.56</v>
      </c>
      <c r="G26" s="356">
        <f t="shared" si="7"/>
        <v>53896</v>
      </c>
      <c r="H26" s="356">
        <f t="shared" si="7"/>
        <v>53896</v>
      </c>
      <c r="I26" s="356">
        <f t="shared" si="7"/>
        <v>58644</v>
      </c>
      <c r="J26" s="356">
        <f t="shared" si="7"/>
        <v>58644</v>
      </c>
      <c r="K26" s="356">
        <f t="shared" si="7"/>
        <v>58644</v>
      </c>
      <c r="L26" s="385"/>
    </row>
    <row r="27" spans="1:12" ht="12.75">
      <c r="A27" s="4"/>
      <c r="B27" s="322"/>
      <c r="C27" s="327">
        <v>621</v>
      </c>
      <c r="D27" s="321" t="s">
        <v>100</v>
      </c>
      <c r="E27" s="332">
        <f aca="true" t="shared" si="8" ref="E27:K27">SUM(E28:E30)</f>
        <v>10852</v>
      </c>
      <c r="F27" s="332">
        <f>SUM(F28:F30)</f>
        <v>11561.249999999998</v>
      </c>
      <c r="G27" s="332">
        <f t="shared" si="8"/>
        <v>13815</v>
      </c>
      <c r="H27" s="332">
        <f t="shared" si="8"/>
        <v>13815</v>
      </c>
      <c r="I27" s="332">
        <f t="shared" si="8"/>
        <v>14098</v>
      </c>
      <c r="J27" s="332">
        <f t="shared" si="8"/>
        <v>14098</v>
      </c>
      <c r="K27" s="332">
        <f t="shared" si="8"/>
        <v>14098</v>
      </c>
      <c r="L27" s="255"/>
    </row>
    <row r="28" spans="1:12" ht="12.75">
      <c r="A28" s="4"/>
      <c r="B28" s="25"/>
      <c r="C28" s="295">
        <v>621</v>
      </c>
      <c r="D28" s="30" t="s">
        <v>32</v>
      </c>
      <c r="E28" s="175">
        <v>10327</v>
      </c>
      <c r="F28" s="175">
        <v>10984.64</v>
      </c>
      <c r="G28" s="333">
        <v>13205</v>
      </c>
      <c r="H28" s="333">
        <v>13205</v>
      </c>
      <c r="I28" s="175">
        <v>13497</v>
      </c>
      <c r="J28" s="175">
        <v>13497</v>
      </c>
      <c r="K28" s="175">
        <v>13497</v>
      </c>
      <c r="L28" s="45"/>
    </row>
    <row r="29" spans="1:12" ht="12.75">
      <c r="A29" s="4"/>
      <c r="B29" s="25"/>
      <c r="C29" s="295">
        <v>621</v>
      </c>
      <c r="D29" s="30" t="s">
        <v>33</v>
      </c>
      <c r="E29" s="175">
        <v>198</v>
      </c>
      <c r="F29" s="175">
        <v>178.4</v>
      </c>
      <c r="G29" s="333">
        <v>240</v>
      </c>
      <c r="H29" s="333">
        <v>240</v>
      </c>
      <c r="I29" s="175">
        <v>200</v>
      </c>
      <c r="J29" s="175">
        <v>200</v>
      </c>
      <c r="K29" s="175">
        <v>200</v>
      </c>
      <c r="L29" s="45"/>
    </row>
    <row r="30" spans="1:12" ht="12.75">
      <c r="A30" s="4"/>
      <c r="B30" s="25"/>
      <c r="C30" s="295" t="s">
        <v>34</v>
      </c>
      <c r="D30" s="30" t="s">
        <v>35</v>
      </c>
      <c r="E30" s="175">
        <v>327</v>
      </c>
      <c r="F30" s="175">
        <v>398.21</v>
      </c>
      <c r="G30" s="333">
        <v>370</v>
      </c>
      <c r="H30" s="333">
        <v>370</v>
      </c>
      <c r="I30" s="175">
        <v>401</v>
      </c>
      <c r="J30" s="175">
        <v>401</v>
      </c>
      <c r="K30" s="175">
        <v>401</v>
      </c>
      <c r="L30" s="45"/>
    </row>
    <row r="31" spans="1:12" ht="12.75">
      <c r="A31" s="4"/>
      <c r="B31" s="322"/>
      <c r="C31" s="326">
        <v>623</v>
      </c>
      <c r="D31" s="321" t="s">
        <v>101</v>
      </c>
      <c r="E31" s="332">
        <f aca="true" t="shared" si="9" ref="E31:K31">SUM(E32:E33)</f>
        <v>3685</v>
      </c>
      <c r="F31" s="332">
        <f>SUM(F32:F33)</f>
        <v>3122.13</v>
      </c>
      <c r="G31" s="332">
        <f t="shared" si="9"/>
        <v>1198</v>
      </c>
      <c r="H31" s="332">
        <f t="shared" si="9"/>
        <v>1198</v>
      </c>
      <c r="I31" s="332">
        <f t="shared" si="9"/>
        <v>2820</v>
      </c>
      <c r="J31" s="332">
        <f t="shared" si="9"/>
        <v>2820</v>
      </c>
      <c r="K31" s="332">
        <f t="shared" si="9"/>
        <v>2820</v>
      </c>
      <c r="L31" s="255"/>
    </row>
    <row r="32" spans="1:12" ht="12.75">
      <c r="A32" s="4"/>
      <c r="B32" s="25"/>
      <c r="C32" s="295">
        <v>623</v>
      </c>
      <c r="D32" s="30" t="s">
        <v>36</v>
      </c>
      <c r="E32" s="175">
        <v>3646</v>
      </c>
      <c r="F32" s="175">
        <v>3089.73</v>
      </c>
      <c r="G32" s="333">
        <v>1198</v>
      </c>
      <c r="H32" s="333">
        <v>1198</v>
      </c>
      <c r="I32" s="175">
        <v>2820</v>
      </c>
      <c r="J32" s="175">
        <v>2820</v>
      </c>
      <c r="K32" s="175">
        <v>2820</v>
      </c>
      <c r="L32" s="45"/>
    </row>
    <row r="33" spans="1:12" ht="12.75">
      <c r="A33" s="4"/>
      <c r="B33" s="25"/>
      <c r="C33" s="295">
        <v>623</v>
      </c>
      <c r="D33" s="30" t="s">
        <v>37</v>
      </c>
      <c r="E33" s="175">
        <v>39</v>
      </c>
      <c r="F33" s="175">
        <v>32.4</v>
      </c>
      <c r="G33" s="333">
        <v>0</v>
      </c>
      <c r="H33" s="333">
        <v>0</v>
      </c>
      <c r="I33" s="175">
        <v>0</v>
      </c>
      <c r="J33" s="175">
        <v>0</v>
      </c>
      <c r="K33" s="175">
        <v>0</v>
      </c>
      <c r="L33" s="45"/>
    </row>
    <row r="34" spans="1:12" ht="12.75">
      <c r="A34" s="4"/>
      <c r="B34" s="322"/>
      <c r="C34" s="326">
        <v>625</v>
      </c>
      <c r="D34" s="323" t="s">
        <v>38</v>
      </c>
      <c r="E34" s="332">
        <f aca="true" t="shared" si="10" ref="E34:K34">SUM(E35:E52)</f>
        <v>35877</v>
      </c>
      <c r="F34" s="332">
        <f>SUM(F35:F52)</f>
        <v>36047.18</v>
      </c>
      <c r="G34" s="332">
        <f t="shared" si="10"/>
        <v>38883</v>
      </c>
      <c r="H34" s="332">
        <f t="shared" si="10"/>
        <v>38883</v>
      </c>
      <c r="I34" s="332">
        <f t="shared" si="10"/>
        <v>41726</v>
      </c>
      <c r="J34" s="332">
        <f t="shared" si="10"/>
        <v>41726</v>
      </c>
      <c r="K34" s="332">
        <f t="shared" si="10"/>
        <v>41726</v>
      </c>
      <c r="L34" s="255"/>
    </row>
    <row r="35" spans="1:12" ht="12.75">
      <c r="A35" s="4"/>
      <c r="B35" s="25"/>
      <c r="C35" s="300">
        <v>625001</v>
      </c>
      <c r="D35" s="30" t="s">
        <v>39</v>
      </c>
      <c r="E35" s="175">
        <v>1972</v>
      </c>
      <c r="F35" s="175">
        <v>1966.47</v>
      </c>
      <c r="G35" s="333">
        <v>2102</v>
      </c>
      <c r="H35" s="333">
        <v>2102</v>
      </c>
      <c r="I35" s="175">
        <v>2284</v>
      </c>
      <c r="J35" s="175">
        <v>2284</v>
      </c>
      <c r="K35" s="175">
        <v>2284</v>
      </c>
      <c r="L35" s="45"/>
    </row>
    <row r="36" spans="1:12" ht="12.75">
      <c r="A36" s="4"/>
      <c r="B36" s="25"/>
      <c r="C36" s="300">
        <v>625001</v>
      </c>
      <c r="D36" s="30" t="s">
        <v>104</v>
      </c>
      <c r="E36" s="175">
        <v>31</v>
      </c>
      <c r="F36" s="175">
        <v>32.79</v>
      </c>
      <c r="G36" s="333">
        <v>28</v>
      </c>
      <c r="H36" s="333">
        <v>28</v>
      </c>
      <c r="I36" s="175">
        <v>28</v>
      </c>
      <c r="J36" s="175">
        <v>28</v>
      </c>
      <c r="K36" s="175">
        <v>28</v>
      </c>
      <c r="L36" s="45"/>
    </row>
    <row r="37" spans="1:12" ht="12.75">
      <c r="A37" s="4"/>
      <c r="B37" s="25"/>
      <c r="C37" s="300" t="s">
        <v>40</v>
      </c>
      <c r="D37" s="30" t="s">
        <v>41</v>
      </c>
      <c r="E37" s="175">
        <v>46</v>
      </c>
      <c r="F37" s="175">
        <v>55.68</v>
      </c>
      <c r="G37" s="333">
        <v>52</v>
      </c>
      <c r="H37" s="333">
        <v>52</v>
      </c>
      <c r="I37" s="175">
        <v>57</v>
      </c>
      <c r="J37" s="175">
        <v>57</v>
      </c>
      <c r="K37" s="175">
        <v>57</v>
      </c>
      <c r="L37" s="45"/>
    </row>
    <row r="38" spans="1:12" ht="12.75">
      <c r="A38" s="4"/>
      <c r="B38" s="25"/>
      <c r="C38" s="295">
        <v>625002</v>
      </c>
      <c r="D38" s="30" t="s">
        <v>42</v>
      </c>
      <c r="E38" s="175">
        <v>19622</v>
      </c>
      <c r="F38" s="175">
        <v>19663.36</v>
      </c>
      <c r="G38" s="333">
        <v>21020</v>
      </c>
      <c r="H38" s="333">
        <v>21020</v>
      </c>
      <c r="I38" s="175">
        <v>22845</v>
      </c>
      <c r="J38" s="175">
        <v>22845</v>
      </c>
      <c r="K38" s="175">
        <v>22845</v>
      </c>
      <c r="L38" s="45"/>
    </row>
    <row r="39" spans="1:12" ht="12.75">
      <c r="A39" s="4"/>
      <c r="B39" s="25"/>
      <c r="C39" s="295">
        <v>625002</v>
      </c>
      <c r="D39" s="30" t="s">
        <v>43</v>
      </c>
      <c r="E39" s="175">
        <v>313</v>
      </c>
      <c r="F39" s="175">
        <v>335.98</v>
      </c>
      <c r="G39" s="333">
        <v>280</v>
      </c>
      <c r="H39" s="333">
        <v>280</v>
      </c>
      <c r="I39" s="175">
        <v>280</v>
      </c>
      <c r="J39" s="175">
        <v>280</v>
      </c>
      <c r="K39" s="175">
        <v>280</v>
      </c>
      <c r="L39" s="45"/>
    </row>
    <row r="40" spans="1:12" ht="12.75">
      <c r="A40" s="4"/>
      <c r="B40" s="25"/>
      <c r="C40" s="295" t="s">
        <v>44</v>
      </c>
      <c r="D40" s="30" t="s">
        <v>45</v>
      </c>
      <c r="E40" s="175">
        <v>578</v>
      </c>
      <c r="F40" s="175">
        <v>557.46</v>
      </c>
      <c r="G40" s="333">
        <v>518</v>
      </c>
      <c r="H40" s="333">
        <v>518</v>
      </c>
      <c r="I40" s="175">
        <v>562</v>
      </c>
      <c r="J40" s="175">
        <v>562</v>
      </c>
      <c r="K40" s="175">
        <v>562</v>
      </c>
      <c r="L40" s="45"/>
    </row>
    <row r="41" spans="1:12" ht="12.75">
      <c r="A41" s="4"/>
      <c r="B41" s="25"/>
      <c r="C41" s="295">
        <v>625003</v>
      </c>
      <c r="D41" s="30" t="s">
        <v>46</v>
      </c>
      <c r="E41" s="175">
        <v>1127</v>
      </c>
      <c r="F41" s="175">
        <v>1128.51</v>
      </c>
      <c r="G41" s="333">
        <v>1201</v>
      </c>
      <c r="H41" s="333">
        <v>1201</v>
      </c>
      <c r="I41" s="175">
        <v>2284</v>
      </c>
      <c r="J41" s="175">
        <v>2284</v>
      </c>
      <c r="K41" s="175">
        <v>2284</v>
      </c>
      <c r="L41" s="45"/>
    </row>
    <row r="42" spans="1:12" ht="12.75">
      <c r="A42" s="4"/>
      <c r="B42" s="25"/>
      <c r="C42" s="295">
        <v>625003</v>
      </c>
      <c r="D42" s="30" t="s">
        <v>47</v>
      </c>
      <c r="E42" s="175">
        <v>18</v>
      </c>
      <c r="F42" s="175">
        <v>15.87</v>
      </c>
      <c r="G42" s="333">
        <v>16</v>
      </c>
      <c r="H42" s="333">
        <v>16</v>
      </c>
      <c r="I42" s="175">
        <v>16</v>
      </c>
      <c r="J42" s="175">
        <v>16</v>
      </c>
      <c r="K42" s="175">
        <v>16</v>
      </c>
      <c r="L42" s="45"/>
    </row>
    <row r="43" spans="1:12" ht="12.75">
      <c r="A43" s="4"/>
      <c r="B43" s="25"/>
      <c r="C43" s="295" t="s">
        <v>48</v>
      </c>
      <c r="D43" s="30" t="s">
        <v>49</v>
      </c>
      <c r="E43" s="175">
        <v>26</v>
      </c>
      <c r="F43" s="175">
        <v>29.68</v>
      </c>
      <c r="G43" s="333">
        <v>30</v>
      </c>
      <c r="H43" s="333">
        <v>30</v>
      </c>
      <c r="I43" s="175">
        <v>33</v>
      </c>
      <c r="J43" s="175">
        <v>33</v>
      </c>
      <c r="K43" s="175">
        <v>33</v>
      </c>
      <c r="L43" s="45"/>
    </row>
    <row r="44" spans="1:12" ht="12.75">
      <c r="A44" s="4"/>
      <c r="B44" s="25"/>
      <c r="C44" s="295">
        <v>625004</v>
      </c>
      <c r="D44" s="30" t="s">
        <v>50</v>
      </c>
      <c r="E44" s="175">
        <v>3731</v>
      </c>
      <c r="F44" s="175">
        <v>3786.06</v>
      </c>
      <c r="G44" s="333">
        <v>4504</v>
      </c>
      <c r="H44" s="333">
        <v>4504</v>
      </c>
      <c r="I44" s="175">
        <v>4896</v>
      </c>
      <c r="J44" s="175">
        <v>4896</v>
      </c>
      <c r="K44" s="175">
        <v>4896</v>
      </c>
      <c r="L44" s="45"/>
    </row>
    <row r="45" spans="1:12" ht="12.75">
      <c r="A45" s="4"/>
      <c r="B45" s="25"/>
      <c r="C45" s="295">
        <v>625004</v>
      </c>
      <c r="D45" s="30" t="s">
        <v>51</v>
      </c>
      <c r="E45" s="175">
        <v>57</v>
      </c>
      <c r="F45" s="175">
        <v>63.9</v>
      </c>
      <c r="G45" s="333">
        <v>60</v>
      </c>
      <c r="H45" s="333">
        <v>60</v>
      </c>
      <c r="I45" s="175">
        <v>60</v>
      </c>
      <c r="J45" s="175">
        <v>60</v>
      </c>
      <c r="K45" s="175">
        <v>60</v>
      </c>
      <c r="L45" s="45"/>
    </row>
    <row r="46" spans="1:12" ht="12.75">
      <c r="A46" s="4"/>
      <c r="B46" s="25"/>
      <c r="C46" s="295" t="s">
        <v>52</v>
      </c>
      <c r="D46" s="30" t="s">
        <v>53</v>
      </c>
      <c r="E46" s="175">
        <v>98</v>
      </c>
      <c r="F46" s="175">
        <v>122.16</v>
      </c>
      <c r="G46" s="333">
        <v>111</v>
      </c>
      <c r="H46" s="333">
        <v>111</v>
      </c>
      <c r="I46" s="175">
        <v>121</v>
      </c>
      <c r="J46" s="175">
        <v>121</v>
      </c>
      <c r="K46" s="175">
        <v>121</v>
      </c>
      <c r="L46" s="45"/>
    </row>
    <row r="47" spans="1:12" ht="12.75">
      <c r="A47" s="4"/>
      <c r="B47" s="25"/>
      <c r="C47" s="295">
        <v>625005</v>
      </c>
      <c r="D47" s="30" t="s">
        <v>54</v>
      </c>
      <c r="E47" s="175">
        <v>1251</v>
      </c>
      <c r="F47" s="175">
        <v>1256.88</v>
      </c>
      <c r="G47" s="333">
        <v>1501</v>
      </c>
      <c r="H47" s="333">
        <v>1501</v>
      </c>
      <c r="I47" s="175">
        <v>163</v>
      </c>
      <c r="J47" s="175">
        <v>163</v>
      </c>
      <c r="K47" s="175">
        <v>163</v>
      </c>
      <c r="L47" s="45"/>
    </row>
    <row r="48" spans="1:12" ht="12.75">
      <c r="A48" s="4"/>
      <c r="B48" s="25"/>
      <c r="C48" s="295">
        <v>625005</v>
      </c>
      <c r="D48" s="30" t="s">
        <v>107</v>
      </c>
      <c r="E48" s="175">
        <v>20</v>
      </c>
      <c r="F48" s="175">
        <v>21.3</v>
      </c>
      <c r="G48" s="333">
        <v>20</v>
      </c>
      <c r="H48" s="333">
        <v>20</v>
      </c>
      <c r="I48" s="175">
        <v>20</v>
      </c>
      <c r="J48" s="175">
        <v>20</v>
      </c>
      <c r="K48" s="175">
        <v>20</v>
      </c>
      <c r="L48" s="45"/>
    </row>
    <row r="49" spans="1:12" ht="12.75">
      <c r="A49" s="4"/>
      <c r="B49" s="25"/>
      <c r="C49" s="295" t="s">
        <v>55</v>
      </c>
      <c r="D49" s="30" t="s">
        <v>56</v>
      </c>
      <c r="E49" s="175">
        <v>33</v>
      </c>
      <c r="F49" s="175">
        <v>37.01</v>
      </c>
      <c r="G49" s="333">
        <v>37</v>
      </c>
      <c r="H49" s="333">
        <v>37</v>
      </c>
      <c r="I49" s="175">
        <v>40</v>
      </c>
      <c r="J49" s="175">
        <v>40</v>
      </c>
      <c r="K49" s="175">
        <v>40</v>
      </c>
      <c r="L49" s="45"/>
    </row>
    <row r="50" spans="1:12" ht="12.75">
      <c r="A50" s="4"/>
      <c r="B50" s="25"/>
      <c r="C50" s="295">
        <v>625007</v>
      </c>
      <c r="D50" s="30" t="s">
        <v>57</v>
      </c>
      <c r="E50" s="175">
        <v>6693</v>
      </c>
      <c r="F50" s="175">
        <v>6690.72</v>
      </c>
      <c r="G50" s="333">
        <v>7132</v>
      </c>
      <c r="H50" s="333">
        <v>7132</v>
      </c>
      <c r="I50" s="175">
        <v>7751</v>
      </c>
      <c r="J50" s="175">
        <v>7751</v>
      </c>
      <c r="K50" s="175">
        <v>7751</v>
      </c>
      <c r="L50" s="45"/>
    </row>
    <row r="51" spans="1:12" ht="12.75">
      <c r="A51" s="4"/>
      <c r="B51" s="25"/>
      <c r="C51" s="295">
        <v>625007</v>
      </c>
      <c r="D51" s="30" t="s">
        <v>106</v>
      </c>
      <c r="E51" s="175">
        <v>106</v>
      </c>
      <c r="F51" s="175">
        <v>94.19</v>
      </c>
      <c r="G51" s="333">
        <v>95</v>
      </c>
      <c r="H51" s="333">
        <v>95</v>
      </c>
      <c r="I51" s="175">
        <v>95</v>
      </c>
      <c r="J51" s="175">
        <v>95</v>
      </c>
      <c r="K51" s="175">
        <v>95</v>
      </c>
      <c r="L51" s="45"/>
    </row>
    <row r="52" spans="1:12" ht="12.75">
      <c r="A52" s="4"/>
      <c r="B52" s="25"/>
      <c r="C52" s="295" t="s">
        <v>58</v>
      </c>
      <c r="D52" s="30" t="s">
        <v>59</v>
      </c>
      <c r="E52" s="175">
        <v>155</v>
      </c>
      <c r="F52" s="175">
        <v>189.16</v>
      </c>
      <c r="G52" s="333">
        <v>176</v>
      </c>
      <c r="H52" s="333">
        <v>176</v>
      </c>
      <c r="I52" s="175">
        <v>191</v>
      </c>
      <c r="J52" s="175">
        <v>191</v>
      </c>
      <c r="K52" s="175">
        <v>191</v>
      </c>
      <c r="L52" s="45"/>
    </row>
    <row r="53" spans="1:12" ht="12.75">
      <c r="A53" s="4"/>
      <c r="B53" s="259"/>
      <c r="C53" s="298">
        <v>630</v>
      </c>
      <c r="D53" s="260" t="s">
        <v>60</v>
      </c>
      <c r="E53" s="356">
        <f aca="true" t="shared" si="11" ref="E53:K53">SUM(E54,E57,E61,E70,E72,E78)</f>
        <v>67395</v>
      </c>
      <c r="F53" s="356">
        <f>SUM(F54,F57,F61,F70,F72,F78)</f>
        <v>90292.29000000001</v>
      </c>
      <c r="G53" s="356">
        <f t="shared" si="11"/>
        <v>68619</v>
      </c>
      <c r="H53" s="356">
        <f t="shared" si="11"/>
        <v>73319</v>
      </c>
      <c r="I53" s="356">
        <f t="shared" si="11"/>
        <v>68692</v>
      </c>
      <c r="J53" s="356">
        <f t="shared" si="11"/>
        <v>70133</v>
      </c>
      <c r="K53" s="356">
        <f t="shared" si="11"/>
        <v>68133</v>
      </c>
      <c r="L53" s="385"/>
    </row>
    <row r="54" spans="1:12" ht="12.75">
      <c r="A54" s="4"/>
      <c r="B54" s="322"/>
      <c r="C54" s="386">
        <v>631</v>
      </c>
      <c r="D54" s="323" t="s">
        <v>61</v>
      </c>
      <c r="E54" s="332">
        <f aca="true" t="shared" si="12" ref="E54:K54">SUM(E55:E56)</f>
        <v>246</v>
      </c>
      <c r="F54" s="332">
        <f t="shared" si="12"/>
        <v>235.62</v>
      </c>
      <c r="G54" s="332">
        <f t="shared" si="12"/>
        <v>200</v>
      </c>
      <c r="H54" s="332">
        <f t="shared" si="12"/>
        <v>200</v>
      </c>
      <c r="I54" s="332">
        <f t="shared" si="12"/>
        <v>200</v>
      </c>
      <c r="J54" s="332">
        <f t="shared" si="12"/>
        <v>200</v>
      </c>
      <c r="K54" s="332">
        <f t="shared" si="12"/>
        <v>200</v>
      </c>
      <c r="L54" s="271"/>
    </row>
    <row r="55" spans="1:12" ht="12.75">
      <c r="A55" s="4"/>
      <c r="B55" s="25"/>
      <c r="C55" s="302">
        <v>631001</v>
      </c>
      <c r="D55" s="150" t="s">
        <v>62</v>
      </c>
      <c r="E55" s="153">
        <v>246</v>
      </c>
      <c r="F55" s="153">
        <v>235.62</v>
      </c>
      <c r="G55" s="333">
        <v>200</v>
      </c>
      <c r="H55" s="333">
        <v>200</v>
      </c>
      <c r="I55" s="153">
        <v>200</v>
      </c>
      <c r="J55" s="153">
        <v>200</v>
      </c>
      <c r="K55" s="153">
        <v>200</v>
      </c>
      <c r="L55" s="97"/>
    </row>
    <row r="56" spans="1:12" ht="12.75">
      <c r="A56" s="4"/>
      <c r="B56" s="25"/>
      <c r="C56" s="302">
        <v>631002</v>
      </c>
      <c r="D56" s="150" t="s">
        <v>63</v>
      </c>
      <c r="E56" s="153">
        <v>0</v>
      </c>
      <c r="F56" s="153">
        <v>0</v>
      </c>
      <c r="G56" s="333">
        <v>0</v>
      </c>
      <c r="H56" s="333">
        <v>0</v>
      </c>
      <c r="I56" s="153">
        <v>0</v>
      </c>
      <c r="J56" s="153">
        <v>0</v>
      </c>
      <c r="K56" s="153">
        <v>0</v>
      </c>
      <c r="L56" s="97"/>
    </row>
    <row r="57" spans="1:12" ht="12.75">
      <c r="A57" s="4"/>
      <c r="B57" s="322"/>
      <c r="C57" s="326">
        <v>632</v>
      </c>
      <c r="D57" s="323" t="s">
        <v>64</v>
      </c>
      <c r="E57" s="332">
        <f aca="true" t="shared" si="13" ref="E57:K57">SUM(E58:E60)</f>
        <v>39011</v>
      </c>
      <c r="F57" s="332">
        <f t="shared" si="13"/>
        <v>34876.75</v>
      </c>
      <c r="G57" s="332">
        <f t="shared" si="13"/>
        <v>49999</v>
      </c>
      <c r="H57" s="332">
        <f t="shared" si="13"/>
        <v>49999</v>
      </c>
      <c r="I57" s="332">
        <f t="shared" si="13"/>
        <v>49999</v>
      </c>
      <c r="J57" s="332">
        <f t="shared" si="13"/>
        <v>51080</v>
      </c>
      <c r="K57" s="332">
        <f t="shared" si="13"/>
        <v>49080</v>
      </c>
      <c r="L57" s="271"/>
    </row>
    <row r="58" spans="1:12" ht="12.75">
      <c r="A58" s="4"/>
      <c r="B58" s="110"/>
      <c r="C58" s="302">
        <v>632001</v>
      </c>
      <c r="D58" s="150" t="s">
        <v>129</v>
      </c>
      <c r="E58" s="153">
        <v>36121</v>
      </c>
      <c r="F58" s="153">
        <v>32521.48</v>
      </c>
      <c r="G58" s="333">
        <v>46999</v>
      </c>
      <c r="H58" s="333">
        <v>46999</v>
      </c>
      <c r="I58" s="153">
        <f>46999</f>
        <v>46999</v>
      </c>
      <c r="J58" s="153">
        <v>48000</v>
      </c>
      <c r="K58" s="153">
        <v>46000</v>
      </c>
      <c r="L58" s="97"/>
    </row>
    <row r="59" spans="1:12" ht="12.75">
      <c r="A59" s="4"/>
      <c r="B59" s="25"/>
      <c r="C59" s="302">
        <v>632002</v>
      </c>
      <c r="D59" s="150" t="s">
        <v>65</v>
      </c>
      <c r="E59" s="153">
        <v>2207</v>
      </c>
      <c r="F59" s="153">
        <v>1906.04</v>
      </c>
      <c r="G59" s="333">
        <v>2600</v>
      </c>
      <c r="H59" s="333">
        <v>2600</v>
      </c>
      <c r="I59" s="153">
        <v>2600</v>
      </c>
      <c r="J59" s="153">
        <v>2680</v>
      </c>
      <c r="K59" s="153">
        <v>2680</v>
      </c>
      <c r="L59" s="97"/>
    </row>
    <row r="60" spans="1:12" ht="12.75">
      <c r="A60" s="4"/>
      <c r="B60" s="25"/>
      <c r="C60" s="302">
        <v>632003</v>
      </c>
      <c r="D60" s="150" t="s">
        <v>66</v>
      </c>
      <c r="E60" s="153">
        <v>683</v>
      </c>
      <c r="F60" s="153">
        <v>449.23</v>
      </c>
      <c r="G60" s="333">
        <v>400</v>
      </c>
      <c r="H60" s="333">
        <v>400</v>
      </c>
      <c r="I60" s="153">
        <v>400</v>
      </c>
      <c r="J60" s="153">
        <v>400</v>
      </c>
      <c r="K60" s="153">
        <v>400</v>
      </c>
      <c r="L60" s="97"/>
    </row>
    <row r="61" spans="1:12" ht="12.75">
      <c r="A61" s="4"/>
      <c r="B61" s="322"/>
      <c r="C61" s="326">
        <v>633</v>
      </c>
      <c r="D61" s="323" t="s">
        <v>67</v>
      </c>
      <c r="E61" s="332">
        <f aca="true" t="shared" si="14" ref="E61:K61">SUM(E62:E69)</f>
        <v>12636</v>
      </c>
      <c r="F61" s="332">
        <f t="shared" si="14"/>
        <v>11534.54</v>
      </c>
      <c r="G61" s="332">
        <f t="shared" si="14"/>
        <v>3380</v>
      </c>
      <c r="H61" s="332">
        <f t="shared" si="14"/>
        <v>3380</v>
      </c>
      <c r="I61" s="332">
        <f t="shared" si="14"/>
        <v>3380</v>
      </c>
      <c r="J61" s="332">
        <f t="shared" si="14"/>
        <v>3520</v>
      </c>
      <c r="K61" s="332">
        <f t="shared" si="14"/>
        <v>3520</v>
      </c>
      <c r="L61" s="271"/>
    </row>
    <row r="62" spans="1:12" ht="12.75">
      <c r="A62" s="4"/>
      <c r="B62" s="25"/>
      <c r="C62" s="302">
        <v>633001</v>
      </c>
      <c r="D62" s="150" t="s">
        <v>68</v>
      </c>
      <c r="E62" s="176">
        <v>3961</v>
      </c>
      <c r="F62" s="176">
        <v>2661.11</v>
      </c>
      <c r="G62" s="333">
        <v>600</v>
      </c>
      <c r="H62" s="333">
        <v>600</v>
      </c>
      <c r="I62" s="176">
        <v>600</v>
      </c>
      <c r="J62" s="176">
        <v>800</v>
      </c>
      <c r="K62" s="176">
        <v>800</v>
      </c>
      <c r="L62" s="284" t="s">
        <v>221</v>
      </c>
    </row>
    <row r="63" spans="1:12" ht="12.75">
      <c r="A63" s="4"/>
      <c r="B63" s="25"/>
      <c r="C63" s="302">
        <v>633002</v>
      </c>
      <c r="D63" s="150" t="s">
        <v>69</v>
      </c>
      <c r="E63" s="176">
        <v>4977</v>
      </c>
      <c r="F63" s="176">
        <v>1698.46</v>
      </c>
      <c r="G63" s="333">
        <v>600</v>
      </c>
      <c r="H63" s="333">
        <v>600</v>
      </c>
      <c r="I63" s="176">
        <v>600</v>
      </c>
      <c r="J63" s="176">
        <v>600</v>
      </c>
      <c r="K63" s="176">
        <v>600</v>
      </c>
      <c r="L63" s="284" t="s">
        <v>222</v>
      </c>
    </row>
    <row r="64" spans="1:12" ht="12.75">
      <c r="A64" s="4"/>
      <c r="B64" s="25"/>
      <c r="C64" s="302">
        <v>633004</v>
      </c>
      <c r="D64" s="150" t="s">
        <v>264</v>
      </c>
      <c r="E64" s="176">
        <v>0</v>
      </c>
      <c r="F64" s="176">
        <v>1199.6</v>
      </c>
      <c r="G64" s="333">
        <v>0</v>
      </c>
      <c r="H64" s="333">
        <v>0</v>
      </c>
      <c r="I64" s="176"/>
      <c r="J64" s="176"/>
      <c r="K64" s="176"/>
      <c r="L64" s="284"/>
    </row>
    <row r="65" spans="1:12" ht="12.75">
      <c r="A65" s="4"/>
      <c r="B65" s="25"/>
      <c r="C65" s="302">
        <v>633006</v>
      </c>
      <c r="D65" s="150" t="s">
        <v>130</v>
      </c>
      <c r="E65" s="176">
        <v>2372</v>
      </c>
      <c r="F65" s="176">
        <v>4190.26</v>
      </c>
      <c r="G65" s="333">
        <v>1200</v>
      </c>
      <c r="H65" s="333">
        <v>1200</v>
      </c>
      <c r="I65" s="176">
        <v>1200</v>
      </c>
      <c r="J65" s="176">
        <v>1200</v>
      </c>
      <c r="K65" s="176">
        <v>1200</v>
      </c>
      <c r="L65" s="97"/>
    </row>
    <row r="66" spans="1:12" ht="12.75">
      <c r="A66" s="4"/>
      <c r="B66" s="25"/>
      <c r="C66" s="302">
        <v>633009</v>
      </c>
      <c r="D66" s="150" t="s">
        <v>166</v>
      </c>
      <c r="E66" s="176">
        <v>746</v>
      </c>
      <c r="F66" s="176">
        <v>1453.7</v>
      </c>
      <c r="G66" s="333">
        <v>680</v>
      </c>
      <c r="H66" s="333">
        <v>680</v>
      </c>
      <c r="I66" s="176">
        <v>680</v>
      </c>
      <c r="J66" s="176">
        <v>680</v>
      </c>
      <c r="K66" s="176">
        <v>680</v>
      </c>
      <c r="L66" s="97"/>
    </row>
    <row r="67" spans="1:12" ht="12.75">
      <c r="A67" s="4"/>
      <c r="B67" s="25"/>
      <c r="C67" s="302">
        <v>633010</v>
      </c>
      <c r="D67" s="150" t="s">
        <v>73</v>
      </c>
      <c r="E67" s="176">
        <v>0</v>
      </c>
      <c r="F67" s="176">
        <v>0</v>
      </c>
      <c r="G67" s="333">
        <v>80</v>
      </c>
      <c r="H67" s="333">
        <v>80</v>
      </c>
      <c r="I67" s="176">
        <v>80</v>
      </c>
      <c r="J67" s="176">
        <v>0</v>
      </c>
      <c r="K67" s="176">
        <v>0</v>
      </c>
      <c r="L67" s="97"/>
    </row>
    <row r="68" spans="1:12" ht="12.75">
      <c r="A68" s="4"/>
      <c r="B68" s="25"/>
      <c r="C68" s="302">
        <v>633013</v>
      </c>
      <c r="D68" s="150" t="s">
        <v>74</v>
      </c>
      <c r="E68" s="176">
        <v>556</v>
      </c>
      <c r="F68" s="176">
        <v>331.41</v>
      </c>
      <c r="G68" s="333">
        <v>180</v>
      </c>
      <c r="H68" s="333">
        <v>180</v>
      </c>
      <c r="I68" s="176">
        <v>180</v>
      </c>
      <c r="J68" s="176">
        <v>200</v>
      </c>
      <c r="K68" s="176">
        <v>200</v>
      </c>
      <c r="L68" s="97"/>
    </row>
    <row r="69" spans="1:12" ht="12.75">
      <c r="A69" s="4"/>
      <c r="B69" s="25"/>
      <c r="C69" s="302">
        <v>633015</v>
      </c>
      <c r="D69" s="150" t="s">
        <v>75</v>
      </c>
      <c r="E69" s="176">
        <v>24</v>
      </c>
      <c r="F69" s="176">
        <v>0</v>
      </c>
      <c r="G69" s="333">
        <v>40</v>
      </c>
      <c r="H69" s="333">
        <v>40</v>
      </c>
      <c r="I69" s="176">
        <v>40</v>
      </c>
      <c r="J69" s="176">
        <v>40</v>
      </c>
      <c r="K69" s="176">
        <v>40</v>
      </c>
      <c r="L69" s="97"/>
    </row>
    <row r="70" spans="1:12" ht="12.75">
      <c r="A70" s="4"/>
      <c r="B70" s="322"/>
      <c r="C70" s="326">
        <v>634</v>
      </c>
      <c r="D70" s="323" t="s">
        <v>77</v>
      </c>
      <c r="E70" s="334">
        <f aca="true" t="shared" si="15" ref="E70:K70">SUM(E71)</f>
        <v>141</v>
      </c>
      <c r="F70" s="334">
        <f t="shared" si="15"/>
        <v>87.9</v>
      </c>
      <c r="G70" s="334">
        <f t="shared" si="15"/>
        <v>40</v>
      </c>
      <c r="H70" s="334">
        <f t="shared" si="15"/>
        <v>340</v>
      </c>
      <c r="I70" s="334">
        <f t="shared" si="15"/>
        <v>40</v>
      </c>
      <c r="J70" s="334">
        <f t="shared" si="15"/>
        <v>40</v>
      </c>
      <c r="K70" s="334">
        <f t="shared" si="15"/>
        <v>40</v>
      </c>
      <c r="L70" s="271"/>
    </row>
    <row r="71" spans="1:12" ht="12.75">
      <c r="A71" s="4"/>
      <c r="B71" s="25"/>
      <c r="C71" s="302" t="s">
        <v>164</v>
      </c>
      <c r="D71" s="150" t="s">
        <v>165</v>
      </c>
      <c r="E71" s="153">
        <v>141</v>
      </c>
      <c r="F71" s="153">
        <v>87.9</v>
      </c>
      <c r="G71" s="333">
        <v>40</v>
      </c>
      <c r="H71" s="333">
        <v>340</v>
      </c>
      <c r="I71" s="153">
        <v>40</v>
      </c>
      <c r="J71" s="153">
        <v>40</v>
      </c>
      <c r="K71" s="153">
        <v>40</v>
      </c>
      <c r="L71" s="97"/>
    </row>
    <row r="72" spans="1:12" ht="12.75">
      <c r="A72" s="4"/>
      <c r="B72" s="322"/>
      <c r="C72" s="326">
        <v>635</v>
      </c>
      <c r="D72" s="323" t="s">
        <v>78</v>
      </c>
      <c r="E72" s="332">
        <f aca="true" t="shared" si="16" ref="E72:K72">SUM(E73:E77)</f>
        <v>7778</v>
      </c>
      <c r="F72" s="332">
        <f t="shared" si="16"/>
        <v>37296.08</v>
      </c>
      <c r="G72" s="332">
        <f t="shared" si="16"/>
        <v>6960</v>
      </c>
      <c r="H72" s="332">
        <f t="shared" si="16"/>
        <v>6960</v>
      </c>
      <c r="I72" s="332">
        <f t="shared" si="16"/>
        <v>6960</v>
      </c>
      <c r="J72" s="332">
        <f t="shared" si="16"/>
        <v>7080</v>
      </c>
      <c r="K72" s="332">
        <f t="shared" si="16"/>
        <v>7080</v>
      </c>
      <c r="L72" s="271"/>
    </row>
    <row r="73" spans="1:12" ht="12.75">
      <c r="A73" s="4"/>
      <c r="B73" s="25"/>
      <c r="C73" s="302">
        <v>635001</v>
      </c>
      <c r="D73" s="150" t="s">
        <v>145</v>
      </c>
      <c r="E73" s="153">
        <v>98</v>
      </c>
      <c r="F73" s="153">
        <v>0</v>
      </c>
      <c r="G73" s="333">
        <v>80</v>
      </c>
      <c r="H73" s="333">
        <v>80</v>
      </c>
      <c r="I73" s="153">
        <v>80</v>
      </c>
      <c r="J73" s="153">
        <v>80</v>
      </c>
      <c r="K73" s="153">
        <v>80</v>
      </c>
      <c r="L73" s="97"/>
    </row>
    <row r="74" spans="1:12" ht="12.75">
      <c r="A74" s="4"/>
      <c r="B74" s="25"/>
      <c r="C74" s="302">
        <v>635002</v>
      </c>
      <c r="D74" s="150" t="s">
        <v>131</v>
      </c>
      <c r="E74" s="153">
        <v>2305</v>
      </c>
      <c r="F74" s="153">
        <v>1574.98</v>
      </c>
      <c r="G74" s="333">
        <v>2200</v>
      </c>
      <c r="H74" s="333">
        <v>2200</v>
      </c>
      <c r="I74" s="153">
        <v>2200</v>
      </c>
      <c r="J74" s="153">
        <v>2200</v>
      </c>
      <c r="K74" s="153">
        <v>2200</v>
      </c>
      <c r="L74" s="97"/>
    </row>
    <row r="75" spans="1:12" ht="12.75">
      <c r="A75" s="4"/>
      <c r="B75" s="25"/>
      <c r="C75" s="302">
        <v>635004</v>
      </c>
      <c r="D75" s="150" t="s">
        <v>80</v>
      </c>
      <c r="E75" s="153">
        <v>0</v>
      </c>
      <c r="F75" s="153">
        <v>122.82</v>
      </c>
      <c r="G75" s="333">
        <v>200</v>
      </c>
      <c r="H75" s="333">
        <v>200</v>
      </c>
      <c r="I75" s="153">
        <v>200</v>
      </c>
      <c r="J75" s="153">
        <v>200</v>
      </c>
      <c r="K75" s="153">
        <v>200</v>
      </c>
      <c r="L75" s="97"/>
    </row>
    <row r="76" spans="1:12" ht="12.75">
      <c r="A76" s="4"/>
      <c r="B76" s="25"/>
      <c r="C76" s="302">
        <v>635006</v>
      </c>
      <c r="D76" s="150" t="s">
        <v>81</v>
      </c>
      <c r="E76" s="153">
        <v>5302</v>
      </c>
      <c r="F76" s="153">
        <v>35598.28</v>
      </c>
      <c r="G76" s="333">
        <v>4000</v>
      </c>
      <c r="H76" s="333">
        <v>4000</v>
      </c>
      <c r="I76" s="153">
        <v>4000</v>
      </c>
      <c r="J76" s="153">
        <v>4000</v>
      </c>
      <c r="K76" s="153">
        <v>4000</v>
      </c>
      <c r="L76" s="284" t="s">
        <v>223</v>
      </c>
    </row>
    <row r="77" spans="1:12" ht="12.75">
      <c r="A77" s="4"/>
      <c r="B77" s="25"/>
      <c r="C77" s="302">
        <v>635009</v>
      </c>
      <c r="D77" s="150" t="s">
        <v>82</v>
      </c>
      <c r="E77" s="153">
        <v>73</v>
      </c>
      <c r="F77" s="153">
        <v>0</v>
      </c>
      <c r="G77" s="333">
        <v>480</v>
      </c>
      <c r="H77" s="333">
        <v>480</v>
      </c>
      <c r="I77" s="153">
        <v>480</v>
      </c>
      <c r="J77" s="153">
        <v>600</v>
      </c>
      <c r="K77" s="153">
        <v>600</v>
      </c>
      <c r="L77" s="97"/>
    </row>
    <row r="78" spans="1:12" ht="12.75">
      <c r="A78" s="4"/>
      <c r="B78" s="322"/>
      <c r="C78" s="326">
        <v>637</v>
      </c>
      <c r="D78" s="323" t="s">
        <v>83</v>
      </c>
      <c r="E78" s="332">
        <f aca="true" t="shared" si="17" ref="E78:K78">SUM(E79:E86)</f>
        <v>7583</v>
      </c>
      <c r="F78" s="332">
        <f t="shared" si="17"/>
        <v>6261.400000000001</v>
      </c>
      <c r="G78" s="332">
        <f t="shared" si="17"/>
        <v>8040</v>
      </c>
      <c r="H78" s="332">
        <f t="shared" si="17"/>
        <v>12440</v>
      </c>
      <c r="I78" s="332">
        <f t="shared" si="17"/>
        <v>8113</v>
      </c>
      <c r="J78" s="332">
        <f t="shared" si="17"/>
        <v>8213</v>
      </c>
      <c r="K78" s="332">
        <f t="shared" si="17"/>
        <v>8213</v>
      </c>
      <c r="L78" s="271"/>
    </row>
    <row r="79" spans="1:12" ht="12.75">
      <c r="A79" s="4"/>
      <c r="B79" s="25"/>
      <c r="C79" s="302">
        <v>637001</v>
      </c>
      <c r="D79" s="150" t="s">
        <v>84</v>
      </c>
      <c r="E79" s="153">
        <v>248</v>
      </c>
      <c r="F79" s="153">
        <v>372.44</v>
      </c>
      <c r="G79" s="333">
        <v>320</v>
      </c>
      <c r="H79" s="153">
        <v>320</v>
      </c>
      <c r="I79" s="153">
        <v>320</v>
      </c>
      <c r="J79" s="153">
        <v>320</v>
      </c>
      <c r="K79" s="153">
        <v>320</v>
      </c>
      <c r="L79" s="97"/>
    </row>
    <row r="80" spans="1:12" ht="12.75">
      <c r="A80" s="4"/>
      <c r="B80" s="25"/>
      <c r="C80" s="302">
        <v>637004</v>
      </c>
      <c r="D80" s="150" t="s">
        <v>85</v>
      </c>
      <c r="E80" s="153">
        <v>765</v>
      </c>
      <c r="F80" s="153">
        <v>349.19</v>
      </c>
      <c r="G80" s="333">
        <v>140</v>
      </c>
      <c r="H80" s="153">
        <v>4540</v>
      </c>
      <c r="I80" s="153">
        <v>140</v>
      </c>
      <c r="J80" s="153">
        <v>160</v>
      </c>
      <c r="K80" s="153">
        <v>160</v>
      </c>
      <c r="L80" s="97"/>
    </row>
    <row r="81" spans="1:12" ht="12.75">
      <c r="A81" s="4"/>
      <c r="B81" s="25"/>
      <c r="C81" s="302">
        <v>637012</v>
      </c>
      <c r="D81" s="150" t="s">
        <v>87</v>
      </c>
      <c r="E81" s="153">
        <v>218</v>
      </c>
      <c r="F81" s="153">
        <v>403.03</v>
      </c>
      <c r="G81" s="333">
        <v>240</v>
      </c>
      <c r="H81" s="333">
        <v>240</v>
      </c>
      <c r="I81" s="153">
        <v>240</v>
      </c>
      <c r="J81" s="153">
        <v>240</v>
      </c>
      <c r="K81" s="153">
        <v>240</v>
      </c>
      <c r="L81" s="97"/>
    </row>
    <row r="82" spans="1:12" ht="12.75">
      <c r="A82" s="4"/>
      <c r="B82" s="25"/>
      <c r="C82" s="302">
        <v>637014</v>
      </c>
      <c r="D82" s="150" t="s">
        <v>132</v>
      </c>
      <c r="E82" s="153">
        <v>3211</v>
      </c>
      <c r="F82" s="153">
        <v>2280.78</v>
      </c>
      <c r="G82" s="333">
        <v>3200</v>
      </c>
      <c r="H82" s="333">
        <v>3200</v>
      </c>
      <c r="I82" s="153">
        <v>3200</v>
      </c>
      <c r="J82" s="153">
        <v>3200</v>
      </c>
      <c r="K82" s="153">
        <v>3200</v>
      </c>
      <c r="L82" s="97"/>
    </row>
    <row r="83" spans="1:12" ht="12.75">
      <c r="A83" s="4"/>
      <c r="B83" s="25"/>
      <c r="C83" s="302">
        <v>637015</v>
      </c>
      <c r="D83" s="150" t="s">
        <v>88</v>
      </c>
      <c r="E83" s="153">
        <v>1478</v>
      </c>
      <c r="F83" s="153">
        <v>1439.24</v>
      </c>
      <c r="G83" s="333">
        <v>1500</v>
      </c>
      <c r="H83" s="333">
        <v>1500</v>
      </c>
      <c r="I83" s="153">
        <v>1500</v>
      </c>
      <c r="J83" s="153">
        <v>1500</v>
      </c>
      <c r="K83" s="153">
        <v>1500</v>
      </c>
      <c r="L83" s="97"/>
    </row>
    <row r="84" spans="1:12" ht="12.75">
      <c r="A84" s="4"/>
      <c r="B84" s="25"/>
      <c r="C84" s="302">
        <v>637016</v>
      </c>
      <c r="D84" s="150" t="s">
        <v>89</v>
      </c>
      <c r="E84" s="153">
        <v>1162</v>
      </c>
      <c r="F84" s="153">
        <v>1176.72</v>
      </c>
      <c r="G84" s="333">
        <v>1520</v>
      </c>
      <c r="H84" s="333">
        <v>1520</v>
      </c>
      <c r="I84" s="153">
        <v>1593</v>
      </c>
      <c r="J84" s="153">
        <v>1673</v>
      </c>
      <c r="K84" s="153">
        <v>1673</v>
      </c>
      <c r="L84" s="97"/>
    </row>
    <row r="85" spans="1:12" ht="12.75">
      <c r="A85" s="4"/>
      <c r="B85" s="25"/>
      <c r="C85" s="302">
        <v>637027</v>
      </c>
      <c r="D85" s="150" t="s">
        <v>128</v>
      </c>
      <c r="E85" s="153">
        <v>501</v>
      </c>
      <c r="F85" s="153">
        <v>240</v>
      </c>
      <c r="G85" s="333">
        <v>800</v>
      </c>
      <c r="H85" s="333">
        <v>800</v>
      </c>
      <c r="I85" s="153">
        <v>800</v>
      </c>
      <c r="J85" s="153">
        <v>800</v>
      </c>
      <c r="K85" s="153">
        <v>800</v>
      </c>
      <c r="L85" s="284" t="s">
        <v>224</v>
      </c>
    </row>
    <row r="86" spans="1:12" ht="13.5" thickBot="1">
      <c r="A86" s="4"/>
      <c r="B86" s="183"/>
      <c r="C86" s="305">
        <v>637035</v>
      </c>
      <c r="D86" s="250" t="s">
        <v>90</v>
      </c>
      <c r="E86" s="251">
        <v>0</v>
      </c>
      <c r="F86" s="251">
        <v>0</v>
      </c>
      <c r="G86" s="336">
        <v>320</v>
      </c>
      <c r="H86" s="336">
        <v>320</v>
      </c>
      <c r="I86" s="251">
        <v>320</v>
      </c>
      <c r="J86" s="251">
        <v>320</v>
      </c>
      <c r="K86" s="251">
        <v>320</v>
      </c>
      <c r="L86" s="275"/>
    </row>
    <row r="87" spans="1:12" ht="13.5" thickBot="1">
      <c r="A87" s="4"/>
      <c r="B87" s="261"/>
      <c r="C87" s="306">
        <v>640</v>
      </c>
      <c r="D87" s="262" t="s">
        <v>91</v>
      </c>
      <c r="E87" s="374">
        <f aca="true" t="shared" si="18" ref="E87:K87">SUM(E88:E91)</f>
        <v>234</v>
      </c>
      <c r="F87" s="374">
        <f t="shared" si="18"/>
        <v>79.3</v>
      </c>
      <c r="G87" s="374">
        <f t="shared" si="18"/>
        <v>240</v>
      </c>
      <c r="H87" s="374">
        <f t="shared" si="18"/>
        <v>240</v>
      </c>
      <c r="I87" s="374">
        <f t="shared" si="18"/>
        <v>240</v>
      </c>
      <c r="J87" s="374">
        <f t="shared" si="18"/>
        <v>240</v>
      </c>
      <c r="K87" s="374">
        <f t="shared" si="18"/>
        <v>240</v>
      </c>
      <c r="L87" s="387"/>
    </row>
    <row r="88" spans="1:12" ht="12.75">
      <c r="A88" s="4"/>
      <c r="B88" s="156"/>
      <c r="C88" s="307">
        <v>642012</v>
      </c>
      <c r="D88" s="157" t="s">
        <v>92</v>
      </c>
      <c r="E88" s="177">
        <v>0</v>
      </c>
      <c r="F88" s="177">
        <v>0</v>
      </c>
      <c r="G88" s="338">
        <v>0</v>
      </c>
      <c r="H88" s="338">
        <v>0</v>
      </c>
      <c r="I88" s="177">
        <v>0</v>
      </c>
      <c r="J88" s="177">
        <v>0</v>
      </c>
      <c r="K88" s="177">
        <v>0</v>
      </c>
      <c r="L88" s="339"/>
    </row>
    <row r="89" spans="1:12" ht="12.75">
      <c r="A89" s="4"/>
      <c r="B89" s="110"/>
      <c r="C89" s="302">
        <v>642013</v>
      </c>
      <c r="D89" s="152" t="s">
        <v>93</v>
      </c>
      <c r="E89" s="153">
        <v>0</v>
      </c>
      <c r="F89" s="153">
        <v>0</v>
      </c>
      <c r="G89" s="335">
        <v>0</v>
      </c>
      <c r="H89" s="335">
        <v>0</v>
      </c>
      <c r="I89" s="153">
        <v>0</v>
      </c>
      <c r="J89" s="153">
        <v>0</v>
      </c>
      <c r="K89" s="153">
        <v>0</v>
      </c>
      <c r="L89" s="91"/>
    </row>
    <row r="90" spans="1:12" ht="12.75">
      <c r="A90" s="4"/>
      <c r="B90" s="110"/>
      <c r="C90" s="302">
        <v>642014</v>
      </c>
      <c r="D90" s="152" t="s">
        <v>94</v>
      </c>
      <c r="E90" s="153">
        <v>0</v>
      </c>
      <c r="F90" s="153">
        <v>0</v>
      </c>
      <c r="G90" s="335">
        <v>0</v>
      </c>
      <c r="H90" s="335">
        <v>0</v>
      </c>
      <c r="I90" s="153">
        <v>0</v>
      </c>
      <c r="J90" s="153">
        <v>0</v>
      </c>
      <c r="K90" s="153">
        <v>0</v>
      </c>
      <c r="L90" s="91"/>
    </row>
    <row r="91" spans="1:12" ht="13.5" thickBot="1">
      <c r="A91" s="4"/>
      <c r="B91" s="158"/>
      <c r="C91" s="308">
        <v>642015</v>
      </c>
      <c r="D91" s="155" t="s">
        <v>95</v>
      </c>
      <c r="E91" s="174">
        <v>234</v>
      </c>
      <c r="F91" s="174">
        <v>79.3</v>
      </c>
      <c r="G91" s="340">
        <v>240</v>
      </c>
      <c r="H91" s="340">
        <v>240</v>
      </c>
      <c r="I91" s="174">
        <v>240</v>
      </c>
      <c r="J91" s="174">
        <v>240</v>
      </c>
      <c r="K91" s="174">
        <v>240</v>
      </c>
      <c r="L91" s="341"/>
    </row>
    <row r="92" spans="1:12" ht="13.5" thickBot="1">
      <c r="A92" s="4"/>
      <c r="B92" s="263"/>
      <c r="C92" s="309">
        <v>600</v>
      </c>
      <c r="D92" s="377" t="s">
        <v>96</v>
      </c>
      <c r="E92" s="378">
        <f aca="true" t="shared" si="19" ref="E92:K92">SUM(E87,E53,E26,E14)</f>
        <v>263545</v>
      </c>
      <c r="F92" s="378">
        <f>SUM(F87,F53,F26,F14)</f>
        <v>287268.68000000005</v>
      </c>
      <c r="G92" s="378">
        <f t="shared" si="19"/>
        <v>277792</v>
      </c>
      <c r="H92" s="378">
        <f t="shared" si="19"/>
        <v>282492</v>
      </c>
      <c r="I92" s="378">
        <f t="shared" si="19"/>
        <v>296766</v>
      </c>
      <c r="J92" s="378">
        <f t="shared" si="19"/>
        <v>298207</v>
      </c>
      <c r="K92" s="378">
        <f t="shared" si="19"/>
        <v>296207</v>
      </c>
      <c r="L92" s="388"/>
    </row>
    <row r="93" spans="1:12" ht="13.5" thickBot="1">
      <c r="A93" s="4"/>
      <c r="B93" s="33"/>
      <c r="C93" s="310"/>
      <c r="D93" s="81"/>
      <c r="E93" s="147"/>
      <c r="F93" s="147"/>
      <c r="G93" s="337"/>
      <c r="H93" s="147"/>
      <c r="I93" s="147"/>
      <c r="J93" s="147"/>
      <c r="K93" s="147"/>
      <c r="L93" s="240"/>
    </row>
    <row r="94" spans="1:12" ht="13.5" thickBot="1">
      <c r="A94" s="34"/>
      <c r="B94" s="389"/>
      <c r="C94" s="328">
        <v>700</v>
      </c>
      <c r="D94" s="390" t="s">
        <v>97</v>
      </c>
      <c r="E94" s="324">
        <f aca="true" t="shared" si="20" ref="E94:K94">SUM(E95:E102)</f>
        <v>89009</v>
      </c>
      <c r="F94" s="324">
        <f t="shared" si="20"/>
        <v>168872.42</v>
      </c>
      <c r="G94" s="324">
        <f t="shared" si="20"/>
        <v>10000</v>
      </c>
      <c r="H94" s="324">
        <f t="shared" si="20"/>
        <v>0</v>
      </c>
      <c r="I94" s="324">
        <f t="shared" si="20"/>
        <v>86155</v>
      </c>
      <c r="J94" s="324">
        <f t="shared" si="20"/>
        <v>0</v>
      </c>
      <c r="K94" s="324">
        <f t="shared" si="20"/>
        <v>0</v>
      </c>
      <c r="L94" s="391"/>
    </row>
    <row r="95" spans="1:12" ht="12.75">
      <c r="A95" s="4"/>
      <c r="B95" s="342"/>
      <c r="C95" s="343">
        <v>717002</v>
      </c>
      <c r="D95" s="344" t="s">
        <v>191</v>
      </c>
      <c r="E95" s="345">
        <v>7173</v>
      </c>
      <c r="F95" s="345">
        <v>0</v>
      </c>
      <c r="G95" s="345">
        <v>0</v>
      </c>
      <c r="H95" s="345">
        <v>0</v>
      </c>
      <c r="I95" s="345">
        <v>0</v>
      </c>
      <c r="J95" s="345">
        <v>0</v>
      </c>
      <c r="K95" s="345">
        <v>0</v>
      </c>
      <c r="L95" s="339"/>
    </row>
    <row r="96" spans="1:12" ht="12.75">
      <c r="A96" s="4"/>
      <c r="B96" s="346"/>
      <c r="C96" s="347">
        <v>717002</v>
      </c>
      <c r="D96" s="150" t="s">
        <v>192</v>
      </c>
      <c r="E96" s="348">
        <v>80246</v>
      </c>
      <c r="F96" s="348">
        <v>0</v>
      </c>
      <c r="G96" s="348">
        <v>0</v>
      </c>
      <c r="H96" s="348">
        <v>0</v>
      </c>
      <c r="I96" s="348">
        <v>0</v>
      </c>
      <c r="J96" s="348">
        <v>0</v>
      </c>
      <c r="K96" s="348">
        <v>0</v>
      </c>
      <c r="L96" s="91"/>
    </row>
    <row r="97" spans="1:12" ht="12.75">
      <c r="A97" s="233"/>
      <c r="B97" s="346"/>
      <c r="C97" s="347">
        <v>717002</v>
      </c>
      <c r="D97" s="150" t="s">
        <v>193</v>
      </c>
      <c r="E97" s="348">
        <v>1590</v>
      </c>
      <c r="F97" s="348">
        <v>168872.42</v>
      </c>
      <c r="G97" s="348">
        <v>0</v>
      </c>
      <c r="H97" s="348">
        <v>0</v>
      </c>
      <c r="I97" s="348">
        <v>0</v>
      </c>
      <c r="J97" s="348">
        <v>0</v>
      </c>
      <c r="K97" s="348">
        <v>0</v>
      </c>
      <c r="L97" s="91"/>
    </row>
    <row r="98" spans="1:12" ht="12.75">
      <c r="A98" s="233"/>
      <c r="B98" s="346"/>
      <c r="C98" s="347">
        <v>717002</v>
      </c>
      <c r="D98" s="150" t="s">
        <v>194</v>
      </c>
      <c r="E98" s="348">
        <v>0</v>
      </c>
      <c r="F98" s="348">
        <v>0</v>
      </c>
      <c r="G98" s="348">
        <v>10000</v>
      </c>
      <c r="H98" s="348">
        <v>0</v>
      </c>
      <c r="I98" s="348">
        <v>35155</v>
      </c>
      <c r="J98" s="348">
        <v>0</v>
      </c>
      <c r="K98" s="348">
        <v>0</v>
      </c>
      <c r="L98" s="284" t="s">
        <v>278</v>
      </c>
    </row>
    <row r="99" spans="1:12" ht="12.75">
      <c r="A99" s="233"/>
      <c r="B99" s="346"/>
      <c r="C99" s="347">
        <v>717002</v>
      </c>
      <c r="D99" s="150" t="s">
        <v>103</v>
      </c>
      <c r="E99" s="348">
        <v>0</v>
      </c>
      <c r="F99" s="348">
        <v>0</v>
      </c>
      <c r="G99" s="348">
        <v>0</v>
      </c>
      <c r="H99" s="348">
        <v>0</v>
      </c>
      <c r="I99" s="348">
        <v>0</v>
      </c>
      <c r="J99" s="348">
        <v>0</v>
      </c>
      <c r="K99" s="348">
        <v>0</v>
      </c>
      <c r="L99" s="91"/>
    </row>
    <row r="100" spans="1:12" ht="12.75">
      <c r="A100" s="233"/>
      <c r="B100" s="346"/>
      <c r="C100" s="347">
        <v>717002</v>
      </c>
      <c r="D100" s="150" t="s">
        <v>102</v>
      </c>
      <c r="E100" s="348">
        <v>0</v>
      </c>
      <c r="F100" s="348">
        <v>0</v>
      </c>
      <c r="G100" s="348">
        <v>0</v>
      </c>
      <c r="H100" s="348">
        <v>0</v>
      </c>
      <c r="I100" s="348">
        <v>0</v>
      </c>
      <c r="J100" s="348">
        <v>0</v>
      </c>
      <c r="K100" s="348">
        <v>0</v>
      </c>
      <c r="L100" s="91"/>
    </row>
    <row r="101" spans="1:12" ht="12.75">
      <c r="A101" s="233"/>
      <c r="B101" s="346"/>
      <c r="C101" s="347">
        <v>717002</v>
      </c>
      <c r="D101" s="150" t="s">
        <v>199</v>
      </c>
      <c r="E101" s="348">
        <v>0</v>
      </c>
      <c r="F101" s="348">
        <v>0</v>
      </c>
      <c r="G101" s="348">
        <v>0</v>
      </c>
      <c r="H101" s="348">
        <v>0</v>
      </c>
      <c r="I101" s="348">
        <v>51000</v>
      </c>
      <c r="J101" s="348">
        <v>0</v>
      </c>
      <c r="K101" s="348">
        <v>0</v>
      </c>
      <c r="L101" s="284" t="s">
        <v>278</v>
      </c>
    </row>
    <row r="102" spans="1:12" ht="13.5" thickBot="1">
      <c r="A102" s="315"/>
      <c r="B102" s="349"/>
      <c r="C102" s="350">
        <v>717002</v>
      </c>
      <c r="D102" s="250" t="s">
        <v>197</v>
      </c>
      <c r="E102" s="351">
        <v>0</v>
      </c>
      <c r="F102" s="351">
        <v>0</v>
      </c>
      <c r="G102" s="351">
        <v>0</v>
      </c>
      <c r="H102" s="351">
        <v>0</v>
      </c>
      <c r="I102" s="351">
        <v>0</v>
      </c>
      <c r="J102" s="351">
        <v>0</v>
      </c>
      <c r="K102" s="351">
        <v>0</v>
      </c>
      <c r="L102" s="252"/>
    </row>
    <row r="103" spans="1:11" ht="12.75">
      <c r="A103" s="34"/>
      <c r="G103" s="82"/>
      <c r="H103" s="82"/>
      <c r="I103" s="82"/>
      <c r="J103" s="82"/>
      <c r="K103" s="82"/>
    </row>
    <row r="104" spans="1:11" ht="12.75">
      <c r="A104" s="4"/>
      <c r="G104" s="82"/>
      <c r="H104" s="82"/>
      <c r="I104" s="82"/>
      <c r="J104" s="82"/>
      <c r="K104" s="82"/>
    </row>
    <row r="105" ht="12.75">
      <c r="A105" s="4"/>
    </row>
  </sheetData>
  <sheetProtection/>
  <printOptions/>
  <pageMargins left="0.75" right="0.75" top="1" bottom="1" header="0.4921259845" footer="0.4921259845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PageLayoutView="0" workbookViewId="0" topLeftCell="A10">
      <selection activeCell="N45" sqref="N45"/>
    </sheetView>
  </sheetViews>
  <sheetFormatPr defaultColWidth="9.140625" defaultRowHeight="12.75"/>
  <cols>
    <col min="4" max="4" width="33.140625" style="0" customWidth="1"/>
    <col min="5" max="5" width="11.140625" style="0" customWidth="1"/>
    <col min="6" max="6" width="13.140625" style="0" customWidth="1"/>
    <col min="7" max="7" width="12.7109375" style="0" customWidth="1"/>
    <col min="8" max="8" width="19.28125" style="0" customWidth="1"/>
    <col min="9" max="9" width="10.421875" style="0" customWidth="1"/>
    <col min="12" max="12" width="21.140625" style="0" customWidth="1"/>
    <col min="16" max="16" width="9.140625" style="82" customWidth="1"/>
  </cols>
  <sheetData>
    <row r="1" spans="1:6" ht="15.75" thickBot="1">
      <c r="A1" s="55" t="s">
        <v>135</v>
      </c>
      <c r="B1" s="35"/>
      <c r="C1" s="35"/>
      <c r="D1" s="35"/>
      <c r="E1" s="35"/>
      <c r="F1" s="56"/>
    </row>
    <row r="2" spans="1:12" ht="13.5" thickBot="1">
      <c r="A2" s="57" t="s">
        <v>3</v>
      </c>
      <c r="B2" s="58" t="s">
        <v>4</v>
      </c>
      <c r="C2" s="59" t="s">
        <v>5</v>
      </c>
      <c r="D2" s="60"/>
      <c r="E2" s="99" t="s">
        <v>9</v>
      </c>
      <c r="F2" s="99" t="s">
        <v>9</v>
      </c>
      <c r="G2" s="99" t="s">
        <v>9</v>
      </c>
      <c r="H2" s="99" t="s">
        <v>9</v>
      </c>
      <c r="I2" s="99" t="s">
        <v>9</v>
      </c>
      <c r="J2" s="99" t="s">
        <v>9</v>
      </c>
      <c r="K2" s="99" t="s">
        <v>9</v>
      </c>
      <c r="L2" s="394" t="s">
        <v>204</v>
      </c>
    </row>
    <row r="3" spans="1:12" ht="12.75">
      <c r="A3" s="4" t="s">
        <v>6</v>
      </c>
      <c r="B3" s="61" t="s">
        <v>7</v>
      </c>
      <c r="C3" s="37" t="s">
        <v>8</v>
      </c>
      <c r="D3" s="62" t="s">
        <v>1</v>
      </c>
      <c r="E3" s="38" t="s">
        <v>179</v>
      </c>
      <c r="F3" s="38" t="s">
        <v>179</v>
      </c>
      <c r="G3" s="38" t="s">
        <v>115</v>
      </c>
      <c r="H3" s="38" t="s">
        <v>180</v>
      </c>
      <c r="I3" s="38" t="s">
        <v>116</v>
      </c>
      <c r="J3" s="38" t="s">
        <v>116</v>
      </c>
      <c r="K3" s="38" t="s">
        <v>116</v>
      </c>
      <c r="L3" s="395" t="s">
        <v>207</v>
      </c>
    </row>
    <row r="4" spans="1:12" ht="13.5" thickBot="1">
      <c r="A4" s="6" t="s">
        <v>10</v>
      </c>
      <c r="B4" s="63" t="s">
        <v>11</v>
      </c>
      <c r="C4" s="64" t="s">
        <v>12</v>
      </c>
      <c r="D4" s="23"/>
      <c r="E4" s="53">
        <v>2014</v>
      </c>
      <c r="F4" s="53">
        <v>2015</v>
      </c>
      <c r="G4" s="53">
        <v>2016</v>
      </c>
      <c r="H4" s="53">
        <v>2016</v>
      </c>
      <c r="I4" s="53">
        <v>2017</v>
      </c>
      <c r="J4" s="53">
        <v>2018</v>
      </c>
      <c r="K4" s="53">
        <v>2019</v>
      </c>
      <c r="L4" s="396">
        <v>2017</v>
      </c>
    </row>
    <row r="5" spans="1:12" ht="15.75" thickTop="1">
      <c r="A5" s="9"/>
      <c r="B5" s="65" t="s">
        <v>2</v>
      </c>
      <c r="C5" s="66"/>
      <c r="D5" s="67"/>
      <c r="E5" s="102"/>
      <c r="F5" s="102"/>
      <c r="G5" s="102"/>
      <c r="H5" s="102"/>
      <c r="I5" s="102"/>
      <c r="J5" s="102"/>
      <c r="K5" s="102"/>
      <c r="L5" s="412"/>
    </row>
    <row r="6" spans="1:12" ht="12.75">
      <c r="A6" s="12" t="s">
        <v>13</v>
      </c>
      <c r="B6" s="10" t="s">
        <v>14</v>
      </c>
      <c r="C6" s="68"/>
      <c r="D6" s="68"/>
      <c r="E6" s="159">
        <f aca="true" t="shared" si="0" ref="E6:K6">E67</f>
        <v>42275</v>
      </c>
      <c r="F6" s="159">
        <f t="shared" si="0"/>
        <v>48251.82</v>
      </c>
      <c r="G6" s="159">
        <f t="shared" si="0"/>
        <v>49783</v>
      </c>
      <c r="H6" s="159">
        <f t="shared" si="0"/>
        <v>46783</v>
      </c>
      <c r="I6" s="159">
        <f t="shared" si="0"/>
        <v>49583</v>
      </c>
      <c r="J6" s="159">
        <f t="shared" si="0"/>
        <v>48583</v>
      </c>
      <c r="K6" s="159">
        <f t="shared" si="0"/>
        <v>48583</v>
      </c>
      <c r="L6" s="392"/>
    </row>
    <row r="7" spans="1:12" ht="12.75">
      <c r="A7" s="12" t="s">
        <v>15</v>
      </c>
      <c r="B7" s="69" t="s">
        <v>16</v>
      </c>
      <c r="C7" s="70"/>
      <c r="D7" s="71"/>
      <c r="E7" s="159">
        <f aca="true" t="shared" si="1" ref="E7:K7">E68</f>
        <v>0</v>
      </c>
      <c r="F7" s="159">
        <f t="shared" si="1"/>
        <v>0</v>
      </c>
      <c r="G7" s="159">
        <f t="shared" si="1"/>
        <v>0</v>
      </c>
      <c r="H7" s="159">
        <f t="shared" si="1"/>
        <v>3000</v>
      </c>
      <c r="I7" s="159">
        <f t="shared" si="1"/>
        <v>0</v>
      </c>
      <c r="J7" s="159">
        <f t="shared" si="1"/>
        <v>0</v>
      </c>
      <c r="K7" s="159">
        <f t="shared" si="1"/>
        <v>0</v>
      </c>
      <c r="L7" s="392"/>
    </row>
    <row r="8" spans="1:12" ht="13.5" thickBot="1">
      <c r="A8" s="14"/>
      <c r="B8" s="72" t="s">
        <v>17</v>
      </c>
      <c r="C8" s="73"/>
      <c r="D8" s="74"/>
      <c r="E8" s="161">
        <f aca="true" t="shared" si="2" ref="E8:K8">SUM(E6:E7)</f>
        <v>42275</v>
      </c>
      <c r="F8" s="161">
        <f t="shared" si="2"/>
        <v>48251.82</v>
      </c>
      <c r="G8" s="161">
        <f t="shared" si="2"/>
        <v>49783</v>
      </c>
      <c r="H8" s="161">
        <f t="shared" si="2"/>
        <v>49783</v>
      </c>
      <c r="I8" s="161">
        <f t="shared" si="2"/>
        <v>49583</v>
      </c>
      <c r="J8" s="161">
        <f t="shared" si="2"/>
        <v>48583</v>
      </c>
      <c r="K8" s="161">
        <f t="shared" si="2"/>
        <v>48583</v>
      </c>
      <c r="L8" s="393"/>
    </row>
    <row r="9" spans="1:12" ht="12.75">
      <c r="A9" s="16"/>
      <c r="B9" s="75" t="s">
        <v>136</v>
      </c>
      <c r="C9" s="76"/>
      <c r="D9" s="18"/>
      <c r="E9" s="429"/>
      <c r="F9" s="429"/>
      <c r="G9" s="241"/>
      <c r="H9" s="241"/>
      <c r="I9" s="241"/>
      <c r="J9" s="241"/>
      <c r="K9" s="430"/>
      <c r="L9" s="316"/>
    </row>
    <row r="10" spans="1:12" ht="12.75">
      <c r="A10" s="16"/>
      <c r="B10" s="77"/>
      <c r="C10" s="78"/>
      <c r="D10" s="18"/>
      <c r="E10" s="429"/>
      <c r="F10" s="429"/>
      <c r="G10" s="241"/>
      <c r="H10" s="241"/>
      <c r="I10" s="241"/>
      <c r="J10" s="241"/>
      <c r="K10" s="430"/>
      <c r="L10" s="316"/>
    </row>
    <row r="11" spans="1:12" ht="12.75">
      <c r="A11" s="4"/>
      <c r="B11" s="79"/>
      <c r="C11" s="18" t="s">
        <v>19</v>
      </c>
      <c r="D11" s="22"/>
      <c r="E11" s="429"/>
      <c r="F11" s="429"/>
      <c r="G11" s="241"/>
      <c r="H11" s="241"/>
      <c r="I11" s="241"/>
      <c r="J11" s="241"/>
      <c r="K11" s="430"/>
      <c r="L11" s="316"/>
    </row>
    <row r="12" spans="1:12" ht="13.5" thickBot="1">
      <c r="A12" s="4"/>
      <c r="B12" s="397" t="s">
        <v>196</v>
      </c>
      <c r="C12" s="18" t="s">
        <v>138</v>
      </c>
      <c r="D12" s="22"/>
      <c r="E12" s="429"/>
      <c r="F12" s="429"/>
      <c r="G12" s="241"/>
      <c r="H12" s="241"/>
      <c r="I12" s="241"/>
      <c r="J12" s="241"/>
      <c r="K12" s="430"/>
      <c r="L12" s="317"/>
    </row>
    <row r="13" spans="1:15" ht="12.75">
      <c r="A13" s="4"/>
      <c r="B13" s="427"/>
      <c r="C13" s="402">
        <v>610</v>
      </c>
      <c r="D13" s="164" t="s">
        <v>20</v>
      </c>
      <c r="E13" s="428">
        <f>SUM(E18,E15,E14)</f>
        <v>23049</v>
      </c>
      <c r="F13" s="538">
        <f aca="true" t="shared" si="3" ref="F13:K13">SUM(F18,F15,F14)</f>
        <v>24960.02</v>
      </c>
      <c r="G13" s="538">
        <f t="shared" si="3"/>
        <v>25073</v>
      </c>
      <c r="H13" s="538">
        <f t="shared" si="3"/>
        <v>25073</v>
      </c>
      <c r="I13" s="538">
        <f t="shared" si="3"/>
        <v>25073</v>
      </c>
      <c r="J13" s="538">
        <f t="shared" si="3"/>
        <v>25073</v>
      </c>
      <c r="K13" s="538">
        <f t="shared" si="3"/>
        <v>25073</v>
      </c>
      <c r="L13" s="384"/>
      <c r="M13" s="180"/>
      <c r="O13" s="180"/>
    </row>
    <row r="14" spans="1:15" ht="12.75">
      <c r="A14" s="4"/>
      <c r="B14" s="144"/>
      <c r="C14" s="143">
        <v>611</v>
      </c>
      <c r="D14" s="26" t="s">
        <v>109</v>
      </c>
      <c r="E14" s="162">
        <v>19645</v>
      </c>
      <c r="F14" s="162">
        <v>20503.25</v>
      </c>
      <c r="G14" s="162">
        <v>20275</v>
      </c>
      <c r="H14" s="170">
        <v>20275</v>
      </c>
      <c r="I14" s="162">
        <v>20275</v>
      </c>
      <c r="J14" s="162">
        <v>20275</v>
      </c>
      <c r="K14" s="162">
        <v>20275</v>
      </c>
      <c r="L14" s="45"/>
      <c r="M14" s="180"/>
      <c r="O14" s="180"/>
    </row>
    <row r="15" spans="1:15" ht="12.75">
      <c r="A15" s="4"/>
      <c r="B15" s="144"/>
      <c r="C15" s="143">
        <v>612</v>
      </c>
      <c r="D15" s="30" t="s">
        <v>139</v>
      </c>
      <c r="E15" s="162">
        <v>2110</v>
      </c>
      <c r="F15" s="162">
        <v>2111.97</v>
      </c>
      <c r="G15" s="162">
        <f>SUM(G16:G17)</f>
        <v>3598</v>
      </c>
      <c r="H15" s="170">
        <v>3598</v>
      </c>
      <c r="I15" s="162">
        <f>SUM(I16:I17)</f>
        <v>3598</v>
      </c>
      <c r="J15" s="162">
        <f>SUM(J16:J17)</f>
        <v>3598</v>
      </c>
      <c r="K15" s="162">
        <f>SUM(K16:K17)</f>
        <v>3598</v>
      </c>
      <c r="L15" s="45"/>
      <c r="M15" s="180"/>
      <c r="O15" s="180"/>
    </row>
    <row r="16" spans="1:15" ht="12.75">
      <c r="A16" s="4"/>
      <c r="B16" s="144"/>
      <c r="C16" s="143">
        <v>612001</v>
      </c>
      <c r="D16" s="30" t="s">
        <v>24</v>
      </c>
      <c r="E16" s="162">
        <v>1697</v>
      </c>
      <c r="F16" s="162">
        <v>1600.94</v>
      </c>
      <c r="G16" s="162">
        <v>3022</v>
      </c>
      <c r="H16" s="170">
        <v>1822</v>
      </c>
      <c r="I16" s="162">
        <v>3022</v>
      </c>
      <c r="J16" s="162">
        <v>3022</v>
      </c>
      <c r="K16" s="162">
        <v>3022</v>
      </c>
      <c r="L16" s="284" t="s">
        <v>220</v>
      </c>
      <c r="M16" s="180"/>
      <c r="O16" s="180"/>
    </row>
    <row r="17" spans="1:15" ht="12.75">
      <c r="A17" s="4"/>
      <c r="B17" s="144"/>
      <c r="C17" s="143">
        <v>612002</v>
      </c>
      <c r="D17" s="30" t="s">
        <v>27</v>
      </c>
      <c r="E17" s="162">
        <v>413</v>
      </c>
      <c r="F17" s="162">
        <v>511.03</v>
      </c>
      <c r="G17" s="162">
        <v>576</v>
      </c>
      <c r="H17" s="170">
        <v>576</v>
      </c>
      <c r="I17" s="162">
        <v>576</v>
      </c>
      <c r="J17" s="162">
        <v>576</v>
      </c>
      <c r="K17" s="162">
        <v>576</v>
      </c>
      <c r="L17" s="45"/>
      <c r="M17" s="180"/>
      <c r="O17" s="180"/>
    </row>
    <row r="18" spans="1:15" ht="12.75">
      <c r="A18" s="4"/>
      <c r="B18" s="144"/>
      <c r="C18" s="143">
        <v>614</v>
      </c>
      <c r="D18" s="30" t="s">
        <v>28</v>
      </c>
      <c r="E18" s="162">
        <v>1294</v>
      </c>
      <c r="F18" s="162">
        <v>2344.8</v>
      </c>
      <c r="G18" s="162">
        <v>1200</v>
      </c>
      <c r="H18" s="170">
        <v>1200</v>
      </c>
      <c r="I18" s="162">
        <v>1200</v>
      </c>
      <c r="J18" s="162">
        <v>1200</v>
      </c>
      <c r="K18" s="162">
        <v>1200</v>
      </c>
      <c r="L18" s="45"/>
      <c r="M18" s="180"/>
      <c r="O18" s="180"/>
    </row>
    <row r="19" spans="1:15" ht="12.75">
      <c r="A19" s="4"/>
      <c r="B19" s="424"/>
      <c r="C19" s="403">
        <v>620</v>
      </c>
      <c r="D19" s="165" t="s">
        <v>31</v>
      </c>
      <c r="E19" s="426">
        <f aca="true" t="shared" si="4" ref="E19:K19">SUM(E20:E22)</f>
        <v>8100</v>
      </c>
      <c r="F19" s="537">
        <f t="shared" si="4"/>
        <v>8661.61</v>
      </c>
      <c r="G19" s="537">
        <f t="shared" si="4"/>
        <v>8341</v>
      </c>
      <c r="H19" s="537">
        <f t="shared" si="4"/>
        <v>8341</v>
      </c>
      <c r="I19" s="537">
        <f t="shared" si="4"/>
        <v>8341</v>
      </c>
      <c r="J19" s="537">
        <f t="shared" si="4"/>
        <v>8341</v>
      </c>
      <c r="K19" s="537">
        <f t="shared" si="4"/>
        <v>8341</v>
      </c>
      <c r="L19" s="385"/>
      <c r="M19" s="180"/>
      <c r="O19" s="180"/>
    </row>
    <row r="20" spans="1:15" ht="12.75">
      <c r="A20" s="4"/>
      <c r="B20" s="144"/>
      <c r="C20" s="143">
        <v>621</v>
      </c>
      <c r="D20" s="30" t="s">
        <v>32</v>
      </c>
      <c r="E20" s="162">
        <v>2098</v>
      </c>
      <c r="F20" s="162">
        <v>1961.9</v>
      </c>
      <c r="G20" s="170">
        <v>2387</v>
      </c>
      <c r="H20" s="170">
        <v>2387</v>
      </c>
      <c r="I20" s="162">
        <v>2387</v>
      </c>
      <c r="J20" s="162">
        <v>2387</v>
      </c>
      <c r="K20" s="162">
        <v>2387</v>
      </c>
      <c r="L20" s="45"/>
      <c r="M20" s="180"/>
      <c r="O20" s="180"/>
    </row>
    <row r="21" spans="1:15" ht="12.75">
      <c r="A21" s="4"/>
      <c r="B21" s="144"/>
      <c r="C21" s="143">
        <v>623</v>
      </c>
      <c r="D21" s="30" t="s">
        <v>36</v>
      </c>
      <c r="E21" s="162">
        <v>174</v>
      </c>
      <c r="F21" s="162">
        <v>400.53</v>
      </c>
      <c r="G21" s="170">
        <v>0</v>
      </c>
      <c r="H21" s="170">
        <v>0</v>
      </c>
      <c r="I21" s="162">
        <v>0</v>
      </c>
      <c r="J21" s="162">
        <v>0</v>
      </c>
      <c r="K21" s="162">
        <v>0</v>
      </c>
      <c r="L21" s="45"/>
      <c r="M21" s="180"/>
      <c r="O21" s="180"/>
    </row>
    <row r="22" spans="1:15" ht="12.75">
      <c r="A22" s="4"/>
      <c r="B22" s="144"/>
      <c r="C22" s="143">
        <v>625</v>
      </c>
      <c r="D22" s="30" t="s">
        <v>140</v>
      </c>
      <c r="E22" s="162">
        <v>5828</v>
      </c>
      <c r="F22" s="162">
        <v>6299.18</v>
      </c>
      <c r="G22" s="170">
        <v>5954</v>
      </c>
      <c r="H22" s="170">
        <v>5954</v>
      </c>
      <c r="I22" s="162">
        <f>SUM(I23:I28)</f>
        <v>5954</v>
      </c>
      <c r="J22" s="162">
        <f>SUM(J23:J28)</f>
        <v>5954</v>
      </c>
      <c r="K22" s="162">
        <f>SUM(K23:K28)</f>
        <v>5954</v>
      </c>
      <c r="L22" s="45"/>
      <c r="M22" s="180"/>
      <c r="O22" s="180"/>
    </row>
    <row r="23" spans="1:15" ht="12.75">
      <c r="A23" s="4"/>
      <c r="B23" s="144"/>
      <c r="C23" s="404">
        <v>625001</v>
      </c>
      <c r="D23" s="30" t="s">
        <v>39</v>
      </c>
      <c r="E23" s="162">
        <v>342</v>
      </c>
      <c r="F23" s="162">
        <v>339.1</v>
      </c>
      <c r="G23" s="170">
        <v>334</v>
      </c>
      <c r="H23" s="170">
        <v>334</v>
      </c>
      <c r="I23" s="162">
        <v>334</v>
      </c>
      <c r="J23" s="162">
        <v>334</v>
      </c>
      <c r="K23" s="162">
        <v>334</v>
      </c>
      <c r="L23" s="45"/>
      <c r="M23" s="180"/>
      <c r="O23" s="180"/>
    </row>
    <row r="24" spans="1:15" ht="12.75">
      <c r="A24" s="4"/>
      <c r="B24" s="144"/>
      <c r="C24" s="143">
        <v>625002</v>
      </c>
      <c r="D24" s="30" t="s">
        <v>42</v>
      </c>
      <c r="E24" s="162">
        <v>3259</v>
      </c>
      <c r="F24" s="162">
        <v>3879.29</v>
      </c>
      <c r="G24" s="170">
        <v>3342</v>
      </c>
      <c r="H24" s="170">
        <v>3342</v>
      </c>
      <c r="I24" s="162">
        <v>3342</v>
      </c>
      <c r="J24" s="162">
        <v>3342</v>
      </c>
      <c r="K24" s="162">
        <v>3342</v>
      </c>
      <c r="L24" s="45"/>
      <c r="M24" s="180"/>
      <c r="O24" s="180"/>
    </row>
    <row r="25" spans="1:15" ht="12.75">
      <c r="A25" s="4"/>
      <c r="B25" s="144"/>
      <c r="C25" s="143">
        <v>625003</v>
      </c>
      <c r="D25" s="30" t="s">
        <v>46</v>
      </c>
      <c r="E25" s="162">
        <v>196</v>
      </c>
      <c r="F25" s="162">
        <v>193.73</v>
      </c>
      <c r="G25" s="170">
        <v>191</v>
      </c>
      <c r="H25" s="170">
        <v>191</v>
      </c>
      <c r="I25" s="162">
        <v>191</v>
      </c>
      <c r="J25" s="162">
        <v>191</v>
      </c>
      <c r="K25" s="162">
        <v>191</v>
      </c>
      <c r="L25" s="45"/>
      <c r="M25" s="180"/>
      <c r="O25" s="180"/>
    </row>
    <row r="26" spans="1:15" ht="12.75">
      <c r="A26" s="4"/>
      <c r="B26" s="144"/>
      <c r="C26" s="143">
        <v>625004</v>
      </c>
      <c r="D26" s="30" t="s">
        <v>50</v>
      </c>
      <c r="E26" s="162">
        <v>663</v>
      </c>
      <c r="F26" s="162">
        <v>551.68</v>
      </c>
      <c r="G26" s="170">
        <v>716</v>
      </c>
      <c r="H26" s="170">
        <v>716</v>
      </c>
      <c r="I26" s="162">
        <v>716</v>
      </c>
      <c r="J26" s="162">
        <v>716</v>
      </c>
      <c r="K26" s="162">
        <v>716</v>
      </c>
      <c r="L26" s="45"/>
      <c r="M26" s="180"/>
      <c r="O26" s="180"/>
    </row>
    <row r="27" spans="1:15" ht="12.75">
      <c r="A27" s="4"/>
      <c r="B27" s="144"/>
      <c r="C27" s="143">
        <v>625005</v>
      </c>
      <c r="D27" s="30" t="s">
        <v>54</v>
      </c>
      <c r="E27" s="162">
        <v>208</v>
      </c>
      <c r="F27" s="162">
        <v>183.92</v>
      </c>
      <c r="G27" s="170">
        <v>238</v>
      </c>
      <c r="H27" s="170">
        <v>238</v>
      </c>
      <c r="I27" s="162">
        <v>238</v>
      </c>
      <c r="J27" s="162">
        <v>238</v>
      </c>
      <c r="K27" s="162">
        <v>238</v>
      </c>
      <c r="L27" s="45"/>
      <c r="M27" s="180"/>
      <c r="O27" s="180"/>
    </row>
    <row r="28" spans="1:15" ht="12.75">
      <c r="A28" s="4"/>
      <c r="B28" s="144"/>
      <c r="C28" s="143">
        <v>625007</v>
      </c>
      <c r="D28" s="30" t="s">
        <v>57</v>
      </c>
      <c r="E28" s="162">
        <v>1162</v>
      </c>
      <c r="F28" s="162">
        <v>1151.46</v>
      </c>
      <c r="G28" s="170">
        <v>1133</v>
      </c>
      <c r="H28" s="170">
        <v>1133</v>
      </c>
      <c r="I28" s="162">
        <v>1133</v>
      </c>
      <c r="J28" s="162">
        <v>1133</v>
      </c>
      <c r="K28" s="162">
        <v>1133</v>
      </c>
      <c r="L28" s="45"/>
      <c r="M28" s="180"/>
      <c r="O28" s="180"/>
    </row>
    <row r="29" spans="1:15" ht="12.75">
      <c r="A29" s="4"/>
      <c r="B29" s="424"/>
      <c r="C29" s="403">
        <v>630</v>
      </c>
      <c r="D29" s="165" t="s">
        <v>60</v>
      </c>
      <c r="E29" s="425">
        <f>SUM(E30,E32,E36,E46,E48:E49,E54)</f>
        <v>11126</v>
      </c>
      <c r="F29" s="536">
        <f>SUM(F30,F32,F36,F46,F48:F49,F54)</f>
        <v>14390.87</v>
      </c>
      <c r="G29" s="536">
        <f>SUM(G30,G32,G36,G46,G48,G54)</f>
        <v>16309</v>
      </c>
      <c r="H29" s="536">
        <f>SUM(H30,H32,H36,H46,H48,H54)</f>
        <v>13159</v>
      </c>
      <c r="I29" s="536">
        <f>SUM(I30,I32,I36,I46,I48,I54)</f>
        <v>16109</v>
      </c>
      <c r="J29" s="536">
        <f>SUM(J30,J32,J36,J46,J48,J54)</f>
        <v>15109</v>
      </c>
      <c r="K29" s="536">
        <f>SUM(K30,K32,K36,K46,K48,K54)</f>
        <v>15109</v>
      </c>
      <c r="L29" s="385"/>
      <c r="M29" s="180"/>
      <c r="O29" s="180"/>
    </row>
    <row r="30" spans="1:15" ht="12.75">
      <c r="A30" s="4"/>
      <c r="B30" s="413"/>
      <c r="C30" s="414">
        <v>631</v>
      </c>
      <c r="D30" s="323" t="s">
        <v>61</v>
      </c>
      <c r="E30" s="415">
        <f aca="true" t="shared" si="5" ref="E30:K30">SUM(E31)</f>
        <v>24</v>
      </c>
      <c r="F30" s="532">
        <f t="shared" si="5"/>
        <v>0</v>
      </c>
      <c r="G30" s="532">
        <f t="shared" si="5"/>
        <v>31</v>
      </c>
      <c r="H30" s="532">
        <f t="shared" si="5"/>
        <v>31</v>
      </c>
      <c r="I30" s="532">
        <f t="shared" si="5"/>
        <v>31</v>
      </c>
      <c r="J30" s="532">
        <f t="shared" si="5"/>
        <v>31</v>
      </c>
      <c r="K30" s="532">
        <f t="shared" si="5"/>
        <v>31</v>
      </c>
      <c r="L30" s="271"/>
      <c r="M30" s="180"/>
      <c r="O30" s="180"/>
    </row>
    <row r="31" spans="1:15" ht="12.75">
      <c r="A31" s="4"/>
      <c r="B31" s="346"/>
      <c r="C31" s="405">
        <v>631001</v>
      </c>
      <c r="D31" s="150" t="s">
        <v>62</v>
      </c>
      <c r="E31" s="170">
        <v>24</v>
      </c>
      <c r="F31" s="170">
        <v>0</v>
      </c>
      <c r="G31" s="163">
        <v>31</v>
      </c>
      <c r="H31" s="170">
        <v>31</v>
      </c>
      <c r="I31" s="162">
        <v>31</v>
      </c>
      <c r="J31" s="162">
        <v>31</v>
      </c>
      <c r="K31" s="162">
        <v>31</v>
      </c>
      <c r="L31" s="97"/>
      <c r="M31" s="180"/>
      <c r="O31" s="180"/>
    </row>
    <row r="32" spans="1:15" ht="12.75">
      <c r="A32" s="4"/>
      <c r="B32" s="413"/>
      <c r="C32" s="414">
        <v>632</v>
      </c>
      <c r="D32" s="323" t="s">
        <v>64</v>
      </c>
      <c r="E32" s="416">
        <f aca="true" t="shared" si="6" ref="E32:K32">SUM(E33:E35)</f>
        <v>6482</v>
      </c>
      <c r="F32" s="533">
        <f t="shared" si="6"/>
        <v>8651.550000000001</v>
      </c>
      <c r="G32" s="533">
        <f t="shared" si="6"/>
        <v>7799</v>
      </c>
      <c r="H32" s="533">
        <f t="shared" si="6"/>
        <v>8368</v>
      </c>
      <c r="I32" s="533">
        <f t="shared" si="6"/>
        <v>9599</v>
      </c>
      <c r="J32" s="533">
        <f t="shared" si="6"/>
        <v>9599</v>
      </c>
      <c r="K32" s="533">
        <f t="shared" si="6"/>
        <v>9599</v>
      </c>
      <c r="L32" s="271"/>
      <c r="M32" s="180"/>
      <c r="O32" s="180"/>
    </row>
    <row r="33" spans="1:15" ht="12.75">
      <c r="A33" s="4"/>
      <c r="B33" s="346"/>
      <c r="C33" s="405">
        <v>632001</v>
      </c>
      <c r="D33" s="150" t="s">
        <v>141</v>
      </c>
      <c r="E33" s="170">
        <v>6048</v>
      </c>
      <c r="F33" s="170">
        <v>8076.47</v>
      </c>
      <c r="G33" s="163">
        <v>7020</v>
      </c>
      <c r="H33" s="163">
        <v>7520</v>
      </c>
      <c r="I33" s="162">
        <v>8820</v>
      </c>
      <c r="J33" s="162">
        <v>8820</v>
      </c>
      <c r="K33" s="162">
        <v>8820</v>
      </c>
      <c r="L33" s="284" t="s">
        <v>275</v>
      </c>
      <c r="M33" s="180"/>
      <c r="O33" s="180"/>
    </row>
    <row r="34" spans="1:15" ht="12.75">
      <c r="A34" s="4"/>
      <c r="B34" s="346"/>
      <c r="C34" s="405">
        <v>632002</v>
      </c>
      <c r="D34" s="150" t="s">
        <v>65</v>
      </c>
      <c r="E34" s="170">
        <v>399</v>
      </c>
      <c r="F34" s="170">
        <v>428.88</v>
      </c>
      <c r="G34" s="163">
        <v>719</v>
      </c>
      <c r="H34" s="163">
        <v>719</v>
      </c>
      <c r="I34" s="162">
        <v>719</v>
      </c>
      <c r="J34" s="162">
        <v>719</v>
      </c>
      <c r="K34" s="162">
        <v>719</v>
      </c>
      <c r="L34" s="97"/>
      <c r="M34" s="180"/>
      <c r="O34" s="180"/>
    </row>
    <row r="35" spans="1:15" ht="12.75">
      <c r="A35" s="4"/>
      <c r="B35" s="346"/>
      <c r="C35" s="405">
        <v>632003</v>
      </c>
      <c r="D35" s="150" t="s">
        <v>66</v>
      </c>
      <c r="E35" s="170">
        <v>35</v>
      </c>
      <c r="F35" s="170">
        <v>146.2</v>
      </c>
      <c r="G35" s="163">
        <v>60</v>
      </c>
      <c r="H35" s="163">
        <v>129</v>
      </c>
      <c r="I35" s="162">
        <v>60</v>
      </c>
      <c r="J35" s="162">
        <v>60</v>
      </c>
      <c r="K35" s="162">
        <v>60</v>
      </c>
      <c r="L35" s="97"/>
      <c r="M35" s="180"/>
      <c r="O35" s="180"/>
    </row>
    <row r="36" spans="1:15" ht="12.75">
      <c r="A36" s="4"/>
      <c r="B36" s="413"/>
      <c r="C36" s="414">
        <v>633</v>
      </c>
      <c r="D36" s="323" t="s">
        <v>67</v>
      </c>
      <c r="E36" s="415">
        <f aca="true" t="shared" si="7" ref="E36:K36">SUM(E37:E45)</f>
        <v>2933</v>
      </c>
      <c r="F36" s="532">
        <f t="shared" si="7"/>
        <v>1013.95</v>
      </c>
      <c r="G36" s="532">
        <f t="shared" si="7"/>
        <v>5970</v>
      </c>
      <c r="H36" s="532">
        <f t="shared" si="7"/>
        <v>1351</v>
      </c>
      <c r="I36" s="532">
        <f t="shared" si="7"/>
        <v>3970</v>
      </c>
      <c r="J36" s="532">
        <f t="shared" si="7"/>
        <v>2970</v>
      </c>
      <c r="K36" s="532">
        <f t="shared" si="7"/>
        <v>2970</v>
      </c>
      <c r="L36" s="271"/>
      <c r="M36" s="180"/>
      <c r="O36" s="180"/>
    </row>
    <row r="37" spans="1:15" ht="12.75">
      <c r="A37" s="4"/>
      <c r="B37" s="346"/>
      <c r="C37" s="405">
        <v>633001</v>
      </c>
      <c r="D37" s="150" t="s">
        <v>68</v>
      </c>
      <c r="E37" s="170">
        <v>1374</v>
      </c>
      <c r="F37" s="170">
        <v>0</v>
      </c>
      <c r="G37" s="163">
        <v>1619</v>
      </c>
      <c r="H37" s="163">
        <v>0</v>
      </c>
      <c r="I37" s="162">
        <v>1619</v>
      </c>
      <c r="J37" s="162">
        <v>1619</v>
      </c>
      <c r="K37" s="162">
        <v>1619</v>
      </c>
      <c r="L37" s="97"/>
      <c r="M37" s="180"/>
      <c r="O37" s="180"/>
    </row>
    <row r="38" spans="1:15" ht="12.75">
      <c r="A38" s="4"/>
      <c r="B38" s="346"/>
      <c r="C38" s="405">
        <v>633002</v>
      </c>
      <c r="D38" s="150" t="s">
        <v>69</v>
      </c>
      <c r="E38" s="170">
        <v>0</v>
      </c>
      <c r="F38" s="170">
        <v>0</v>
      </c>
      <c r="G38" s="163">
        <v>300</v>
      </c>
      <c r="H38" s="163">
        <v>0</v>
      </c>
      <c r="I38" s="162">
        <v>300</v>
      </c>
      <c r="J38" s="162">
        <v>600</v>
      </c>
      <c r="K38" s="162">
        <v>600</v>
      </c>
      <c r="L38" s="284" t="s">
        <v>274</v>
      </c>
      <c r="M38" s="180"/>
      <c r="O38" s="180"/>
    </row>
    <row r="39" spans="1:15" ht="12.75">
      <c r="A39" s="4"/>
      <c r="B39" s="346"/>
      <c r="C39" s="405">
        <v>633003</v>
      </c>
      <c r="D39" s="150" t="s">
        <v>70</v>
      </c>
      <c r="E39" s="170">
        <v>0</v>
      </c>
      <c r="F39" s="170">
        <v>0</v>
      </c>
      <c r="G39" s="163">
        <v>0</v>
      </c>
      <c r="H39" s="163">
        <v>0</v>
      </c>
      <c r="I39" s="162">
        <v>0</v>
      </c>
      <c r="J39" s="162">
        <v>0</v>
      </c>
      <c r="K39" s="162">
        <v>0</v>
      </c>
      <c r="L39" s="284"/>
      <c r="M39" s="180"/>
      <c r="O39" s="180"/>
    </row>
    <row r="40" spans="1:15" ht="12.75">
      <c r="A40" s="4"/>
      <c r="B40" s="346"/>
      <c r="C40" s="405">
        <v>633004</v>
      </c>
      <c r="D40" s="150" t="s">
        <v>71</v>
      </c>
      <c r="E40" s="170">
        <v>101</v>
      </c>
      <c r="F40" s="170">
        <v>0</v>
      </c>
      <c r="G40" s="163">
        <v>3300</v>
      </c>
      <c r="H40" s="348">
        <v>300</v>
      </c>
      <c r="I40" s="162">
        <v>1300</v>
      </c>
      <c r="J40" s="162">
        <v>300</v>
      </c>
      <c r="K40" s="162">
        <v>300</v>
      </c>
      <c r="L40" s="284" t="s">
        <v>284</v>
      </c>
      <c r="M40" s="180"/>
      <c r="O40" s="180"/>
    </row>
    <row r="41" spans="1:15" ht="12.75">
      <c r="A41" s="4"/>
      <c r="B41" s="346"/>
      <c r="C41" s="405">
        <v>633006</v>
      </c>
      <c r="D41" s="150" t="s">
        <v>142</v>
      </c>
      <c r="E41" s="170">
        <v>765</v>
      </c>
      <c r="F41" s="170">
        <v>899.71</v>
      </c>
      <c r="G41" s="163">
        <v>360</v>
      </c>
      <c r="H41" s="163">
        <v>560</v>
      </c>
      <c r="I41" s="162">
        <v>360</v>
      </c>
      <c r="J41" s="162">
        <v>360</v>
      </c>
      <c r="K41" s="162">
        <v>360</v>
      </c>
      <c r="L41" s="97"/>
      <c r="M41" s="180"/>
      <c r="O41" s="180"/>
    </row>
    <row r="42" spans="1:15" ht="12.75">
      <c r="A42" s="4"/>
      <c r="B42" s="346"/>
      <c r="C42" s="405">
        <v>633009</v>
      </c>
      <c r="D42" s="150" t="s">
        <v>72</v>
      </c>
      <c r="E42" s="170">
        <v>0</v>
      </c>
      <c r="F42" s="170">
        <v>6.96</v>
      </c>
      <c r="G42" s="163">
        <v>31</v>
      </c>
      <c r="H42" s="163">
        <v>31</v>
      </c>
      <c r="I42" s="162">
        <v>31</v>
      </c>
      <c r="J42" s="162">
        <v>31</v>
      </c>
      <c r="K42" s="162">
        <v>31</v>
      </c>
      <c r="L42" s="97"/>
      <c r="M42" s="180"/>
      <c r="O42" s="180"/>
    </row>
    <row r="43" spans="1:15" ht="12.75">
      <c r="A43" s="4"/>
      <c r="B43" s="346"/>
      <c r="C43" s="405">
        <v>633010</v>
      </c>
      <c r="D43" s="150" t="s">
        <v>143</v>
      </c>
      <c r="E43" s="170">
        <v>568</v>
      </c>
      <c r="F43" s="170">
        <v>63.22</v>
      </c>
      <c r="G43" s="348">
        <v>300</v>
      </c>
      <c r="H43" s="348">
        <v>300</v>
      </c>
      <c r="I43" s="170">
        <v>300</v>
      </c>
      <c r="J43" s="170">
        <v>0</v>
      </c>
      <c r="K43" s="170">
        <v>0</v>
      </c>
      <c r="L43" s="284" t="s">
        <v>229</v>
      </c>
      <c r="M43" s="180"/>
      <c r="O43" s="180"/>
    </row>
    <row r="44" spans="1:15" ht="12.75">
      <c r="A44" s="4"/>
      <c r="B44" s="346"/>
      <c r="C44" s="405">
        <v>633013</v>
      </c>
      <c r="D44" s="150" t="s">
        <v>74</v>
      </c>
      <c r="E44" s="170">
        <v>125</v>
      </c>
      <c r="F44" s="170">
        <v>44.06</v>
      </c>
      <c r="G44" s="163">
        <v>60</v>
      </c>
      <c r="H44" s="163">
        <v>160</v>
      </c>
      <c r="I44" s="162">
        <v>60</v>
      </c>
      <c r="J44" s="162">
        <v>60</v>
      </c>
      <c r="K44" s="162">
        <v>60</v>
      </c>
      <c r="L44" s="97"/>
      <c r="M44" s="180"/>
      <c r="O44" s="180"/>
    </row>
    <row r="45" spans="1:15" ht="12.75">
      <c r="A45" s="4"/>
      <c r="B45" s="346"/>
      <c r="C45" s="405">
        <v>633015</v>
      </c>
      <c r="D45" s="150" t="s">
        <v>75</v>
      </c>
      <c r="E45" s="170">
        <v>0</v>
      </c>
      <c r="F45" s="170">
        <v>0</v>
      </c>
      <c r="G45" s="163">
        <v>0</v>
      </c>
      <c r="H45" s="163">
        <v>0</v>
      </c>
      <c r="I45" s="162">
        <v>0</v>
      </c>
      <c r="J45" s="162">
        <v>0</v>
      </c>
      <c r="K45" s="162">
        <v>0</v>
      </c>
      <c r="L45" s="97"/>
      <c r="M45" s="180"/>
      <c r="O45" s="180"/>
    </row>
    <row r="46" spans="1:15" ht="12.75">
      <c r="A46" s="4"/>
      <c r="B46" s="413"/>
      <c r="C46" s="414">
        <v>634</v>
      </c>
      <c r="D46" s="323" t="s">
        <v>77</v>
      </c>
      <c r="E46" s="415">
        <f>SUM(E47)</f>
        <v>0</v>
      </c>
      <c r="F46" s="415">
        <f>SUM(F47)</f>
        <v>0</v>
      </c>
      <c r="G46" s="415">
        <f>SUM(G47)</f>
        <v>6</v>
      </c>
      <c r="H46" s="415">
        <f>SUM(H47)</f>
        <v>6</v>
      </c>
      <c r="I46" s="532">
        <v>6</v>
      </c>
      <c r="J46" s="532">
        <v>6</v>
      </c>
      <c r="K46" s="532">
        <v>6</v>
      </c>
      <c r="L46" s="271"/>
      <c r="M46" s="180"/>
      <c r="O46" s="180"/>
    </row>
    <row r="47" spans="1:15" ht="12.75">
      <c r="A47" s="4"/>
      <c r="B47" s="144"/>
      <c r="C47" s="143">
        <v>634004</v>
      </c>
      <c r="D47" s="30" t="s">
        <v>77</v>
      </c>
      <c r="E47" s="162">
        <v>0</v>
      </c>
      <c r="F47" s="162">
        <v>0</v>
      </c>
      <c r="G47" s="163">
        <v>6</v>
      </c>
      <c r="H47" s="162">
        <v>6</v>
      </c>
      <c r="I47" s="162">
        <v>6</v>
      </c>
      <c r="J47" s="162">
        <v>6</v>
      </c>
      <c r="K47" s="162">
        <v>6</v>
      </c>
      <c r="L47" s="97"/>
      <c r="M47" s="180"/>
      <c r="O47" s="180"/>
    </row>
    <row r="48" spans="1:15" ht="12.75">
      <c r="A48" s="4"/>
      <c r="B48" s="413"/>
      <c r="C48" s="414">
        <v>635</v>
      </c>
      <c r="D48" s="323" t="s">
        <v>144</v>
      </c>
      <c r="E48" s="415">
        <f>SUM(E49:E53)</f>
        <v>680</v>
      </c>
      <c r="F48" s="415">
        <f>SUM(F49:F53)</f>
        <v>3079.79</v>
      </c>
      <c r="G48" s="415">
        <f>SUM(G49:G53)</f>
        <v>1200</v>
      </c>
      <c r="H48" s="415">
        <f>SUM(H49:H53)</f>
        <v>1750</v>
      </c>
      <c r="I48" s="532">
        <v>1200</v>
      </c>
      <c r="J48" s="532">
        <v>1200</v>
      </c>
      <c r="K48" s="532">
        <v>1200</v>
      </c>
      <c r="L48" s="271"/>
      <c r="M48" s="180"/>
      <c r="O48" s="180"/>
    </row>
    <row r="49" spans="1:15" ht="12.75">
      <c r="A49" s="4"/>
      <c r="B49" s="346"/>
      <c r="C49" s="405">
        <v>635001</v>
      </c>
      <c r="D49" s="150" t="s">
        <v>145</v>
      </c>
      <c r="E49" s="170">
        <v>0</v>
      </c>
      <c r="F49" s="170">
        <v>0</v>
      </c>
      <c r="G49" s="163">
        <v>120</v>
      </c>
      <c r="H49" s="163">
        <v>120</v>
      </c>
      <c r="I49" s="162">
        <v>120</v>
      </c>
      <c r="J49" s="162">
        <v>120</v>
      </c>
      <c r="K49" s="162">
        <v>120</v>
      </c>
      <c r="L49" s="97"/>
      <c r="M49" s="180"/>
      <c r="O49" s="180"/>
    </row>
    <row r="50" spans="1:15" ht="12.75">
      <c r="A50" s="4"/>
      <c r="B50" s="346"/>
      <c r="C50" s="405">
        <v>635002</v>
      </c>
      <c r="D50" s="150" t="s">
        <v>146</v>
      </c>
      <c r="E50" s="170">
        <v>252</v>
      </c>
      <c r="F50" s="170">
        <v>520.56</v>
      </c>
      <c r="G50" s="163">
        <v>300</v>
      </c>
      <c r="H50" s="163">
        <v>600</v>
      </c>
      <c r="I50" s="162">
        <v>300</v>
      </c>
      <c r="J50" s="162">
        <v>300</v>
      </c>
      <c r="K50" s="162">
        <v>300</v>
      </c>
      <c r="L50" s="97"/>
      <c r="M50" s="180"/>
      <c r="O50" s="180"/>
    </row>
    <row r="51" spans="1:15" ht="12.75">
      <c r="A51" s="4"/>
      <c r="B51" s="346"/>
      <c r="C51" s="405">
        <v>635004</v>
      </c>
      <c r="D51" s="150" t="s">
        <v>147</v>
      </c>
      <c r="E51" s="170">
        <v>307</v>
      </c>
      <c r="F51" s="170">
        <v>2078.52</v>
      </c>
      <c r="G51" s="163">
        <v>600</v>
      </c>
      <c r="H51" s="163">
        <v>600</v>
      </c>
      <c r="I51" s="162">
        <v>600</v>
      </c>
      <c r="J51" s="162">
        <v>600</v>
      </c>
      <c r="K51" s="162">
        <v>600</v>
      </c>
      <c r="L51" s="97"/>
      <c r="M51" s="180"/>
      <c r="O51" s="180"/>
    </row>
    <row r="52" spans="1:15" ht="12.75">
      <c r="A52" s="4"/>
      <c r="B52" s="346"/>
      <c r="C52" s="405">
        <v>635006</v>
      </c>
      <c r="D52" s="150" t="s">
        <v>81</v>
      </c>
      <c r="E52" s="170">
        <v>121</v>
      </c>
      <c r="F52" s="170">
        <v>480.71</v>
      </c>
      <c r="G52" s="163">
        <v>120</v>
      </c>
      <c r="H52" s="163">
        <v>370</v>
      </c>
      <c r="I52" s="170">
        <v>120</v>
      </c>
      <c r="J52" s="170">
        <v>120</v>
      </c>
      <c r="K52" s="170">
        <v>120</v>
      </c>
      <c r="L52" s="97"/>
      <c r="M52" s="180"/>
      <c r="O52" s="180"/>
    </row>
    <row r="53" spans="1:15" ht="12.75">
      <c r="A53" s="4"/>
      <c r="B53" s="346"/>
      <c r="C53" s="405">
        <v>635009</v>
      </c>
      <c r="D53" s="150" t="s">
        <v>82</v>
      </c>
      <c r="E53" s="170">
        <v>0</v>
      </c>
      <c r="F53" s="170">
        <v>0</v>
      </c>
      <c r="G53" s="163">
        <v>60</v>
      </c>
      <c r="H53" s="163">
        <v>60</v>
      </c>
      <c r="I53" s="170">
        <v>60</v>
      </c>
      <c r="J53" s="170">
        <v>60</v>
      </c>
      <c r="K53" s="170">
        <v>60</v>
      </c>
      <c r="L53" s="97"/>
      <c r="M53" s="180"/>
      <c r="O53" s="180"/>
    </row>
    <row r="54" spans="1:15" ht="12.75">
      <c r="A54" s="4"/>
      <c r="B54" s="413"/>
      <c r="C54" s="414">
        <v>637</v>
      </c>
      <c r="D54" s="323" t="s">
        <v>83</v>
      </c>
      <c r="E54" s="415">
        <f>SUM(E55:E63)</f>
        <v>1007</v>
      </c>
      <c r="F54" s="415">
        <f>SUM(F55:F63)</f>
        <v>1645.58</v>
      </c>
      <c r="G54" s="415">
        <f>SUM(G55:G63)</f>
        <v>1303</v>
      </c>
      <c r="H54" s="415">
        <f>SUM(H55:H63)</f>
        <v>1653</v>
      </c>
      <c r="I54" s="532">
        <v>1303</v>
      </c>
      <c r="J54" s="532">
        <v>1303</v>
      </c>
      <c r="K54" s="532">
        <v>1303</v>
      </c>
      <c r="L54" s="271"/>
      <c r="M54" s="180"/>
      <c r="O54" s="180"/>
    </row>
    <row r="55" spans="1:15" ht="12.75">
      <c r="A55" s="4"/>
      <c r="B55" s="346"/>
      <c r="C55" s="405">
        <v>637001</v>
      </c>
      <c r="D55" s="150" t="s">
        <v>84</v>
      </c>
      <c r="E55" s="170">
        <v>0</v>
      </c>
      <c r="F55" s="170">
        <v>24.57</v>
      </c>
      <c r="G55" s="163">
        <v>12</v>
      </c>
      <c r="H55" s="163">
        <v>62</v>
      </c>
      <c r="I55" s="162">
        <v>12</v>
      </c>
      <c r="J55" s="162">
        <v>12</v>
      </c>
      <c r="K55" s="162">
        <v>12</v>
      </c>
      <c r="L55" s="97"/>
      <c r="M55" s="180"/>
      <c r="O55" s="180"/>
    </row>
    <row r="56" spans="1:15" ht="12.75">
      <c r="A56" s="4"/>
      <c r="B56" s="346"/>
      <c r="C56" s="405">
        <v>637004</v>
      </c>
      <c r="D56" s="150" t="s">
        <v>85</v>
      </c>
      <c r="E56" s="170">
        <v>181</v>
      </c>
      <c r="F56" s="170">
        <v>337.69</v>
      </c>
      <c r="G56" s="163">
        <v>120</v>
      </c>
      <c r="H56" s="163">
        <v>420</v>
      </c>
      <c r="I56" s="162">
        <v>120</v>
      </c>
      <c r="J56" s="162">
        <v>120</v>
      </c>
      <c r="K56" s="162">
        <v>120</v>
      </c>
      <c r="L56" s="97"/>
      <c r="M56" s="180"/>
      <c r="O56" s="180"/>
    </row>
    <row r="57" spans="1:15" ht="12.75">
      <c r="A57" s="4"/>
      <c r="B57" s="346"/>
      <c r="C57" s="405">
        <v>637005</v>
      </c>
      <c r="D57" s="150" t="s">
        <v>86</v>
      </c>
      <c r="E57" s="170">
        <v>0</v>
      </c>
      <c r="F57" s="170">
        <v>0</v>
      </c>
      <c r="G57" s="163">
        <v>0</v>
      </c>
      <c r="H57" s="163">
        <v>0</v>
      </c>
      <c r="I57" s="162">
        <v>0</v>
      </c>
      <c r="J57" s="162">
        <v>0</v>
      </c>
      <c r="K57" s="162">
        <v>0</v>
      </c>
      <c r="L57" s="97"/>
      <c r="M57" s="180"/>
      <c r="O57" s="180"/>
    </row>
    <row r="58" spans="1:15" ht="12.75">
      <c r="A58" s="4"/>
      <c r="B58" s="346"/>
      <c r="C58" s="405">
        <v>637012</v>
      </c>
      <c r="D58" s="150" t="s">
        <v>87</v>
      </c>
      <c r="E58" s="170">
        <v>65</v>
      </c>
      <c r="F58" s="170">
        <v>115.96</v>
      </c>
      <c r="G58" s="163">
        <v>240</v>
      </c>
      <c r="H58" s="163">
        <v>240</v>
      </c>
      <c r="I58" s="162">
        <v>240</v>
      </c>
      <c r="J58" s="162">
        <v>240</v>
      </c>
      <c r="K58" s="162">
        <v>240</v>
      </c>
      <c r="L58" s="97"/>
      <c r="M58" s="180"/>
      <c r="O58" s="180"/>
    </row>
    <row r="59" spans="1:15" ht="12.75">
      <c r="A59" s="4"/>
      <c r="B59" s="346"/>
      <c r="C59" s="405">
        <v>637014</v>
      </c>
      <c r="D59" s="150" t="s">
        <v>132</v>
      </c>
      <c r="E59" s="170">
        <v>591</v>
      </c>
      <c r="F59" s="170">
        <v>965.72</v>
      </c>
      <c r="G59" s="163">
        <v>751</v>
      </c>
      <c r="H59" s="163">
        <v>751</v>
      </c>
      <c r="I59" s="162">
        <v>751</v>
      </c>
      <c r="J59" s="162">
        <v>751</v>
      </c>
      <c r="K59" s="162">
        <v>751</v>
      </c>
      <c r="L59" s="97"/>
      <c r="M59" s="180"/>
      <c r="O59" s="180"/>
    </row>
    <row r="60" spans="1:15" ht="12.75">
      <c r="A60" s="4"/>
      <c r="B60" s="346"/>
      <c r="C60" s="405">
        <v>637015</v>
      </c>
      <c r="D60" s="150" t="s">
        <v>88</v>
      </c>
      <c r="E60" s="170">
        <v>0</v>
      </c>
      <c r="F60" s="170">
        <v>0</v>
      </c>
      <c r="G60" s="163">
        <v>0</v>
      </c>
      <c r="H60" s="163">
        <v>0</v>
      </c>
      <c r="I60" s="162">
        <v>0</v>
      </c>
      <c r="J60" s="162">
        <v>0</v>
      </c>
      <c r="K60" s="162">
        <v>0</v>
      </c>
      <c r="L60" s="97"/>
      <c r="M60" s="180"/>
      <c r="O60" s="180"/>
    </row>
    <row r="61" spans="1:15" ht="12.75">
      <c r="A61" s="4"/>
      <c r="B61" s="346"/>
      <c r="C61" s="405">
        <v>637016</v>
      </c>
      <c r="D61" s="150" t="s">
        <v>89</v>
      </c>
      <c r="E61" s="170">
        <v>170</v>
      </c>
      <c r="F61" s="170">
        <v>201.64</v>
      </c>
      <c r="G61" s="163">
        <v>180</v>
      </c>
      <c r="H61" s="163">
        <v>180</v>
      </c>
      <c r="I61" s="162">
        <v>180</v>
      </c>
      <c r="J61" s="162">
        <v>180</v>
      </c>
      <c r="K61" s="162">
        <v>180</v>
      </c>
      <c r="L61" s="45"/>
      <c r="M61" s="180"/>
      <c r="O61" s="180"/>
    </row>
    <row r="62" spans="1:15" ht="12.75">
      <c r="A62" s="4"/>
      <c r="B62" s="346"/>
      <c r="C62" s="405">
        <v>637027</v>
      </c>
      <c r="D62" s="150" t="s">
        <v>148</v>
      </c>
      <c r="E62" s="170">
        <v>0</v>
      </c>
      <c r="F62" s="170">
        <v>0</v>
      </c>
      <c r="G62" s="163">
        <v>0</v>
      </c>
      <c r="H62" s="163">
        <v>0</v>
      </c>
      <c r="I62" s="162">
        <v>0</v>
      </c>
      <c r="J62" s="162">
        <v>0</v>
      </c>
      <c r="K62" s="162">
        <v>0</v>
      </c>
      <c r="L62" s="45"/>
      <c r="M62" s="180"/>
      <c r="O62" s="180"/>
    </row>
    <row r="63" spans="1:15" ht="13.5" thickBot="1">
      <c r="A63" s="4"/>
      <c r="B63" s="410"/>
      <c r="C63" s="406">
        <v>637035</v>
      </c>
      <c r="D63" s="155" t="s">
        <v>90</v>
      </c>
      <c r="E63" s="398">
        <v>0</v>
      </c>
      <c r="F63" s="398">
        <v>0</v>
      </c>
      <c r="G63" s="166">
        <v>0</v>
      </c>
      <c r="H63" s="166">
        <v>0</v>
      </c>
      <c r="I63" s="169">
        <v>0</v>
      </c>
      <c r="J63" s="169">
        <v>0</v>
      </c>
      <c r="K63" s="169">
        <v>0</v>
      </c>
      <c r="L63" s="47"/>
      <c r="M63" s="180"/>
      <c r="O63" s="180"/>
    </row>
    <row r="64" spans="1:15" ht="13.5" thickBot="1">
      <c r="A64" s="4"/>
      <c r="B64" s="422"/>
      <c r="C64" s="407">
        <v>640</v>
      </c>
      <c r="D64" s="401" t="s">
        <v>91</v>
      </c>
      <c r="E64" s="423">
        <f>SUM(E65:E66)</f>
        <v>0</v>
      </c>
      <c r="F64" s="423">
        <f>SUM(F65:F66)</f>
        <v>259</v>
      </c>
      <c r="G64" s="423">
        <f>SUM(G65:G66)</f>
        <v>60</v>
      </c>
      <c r="H64" s="423">
        <f>SUM(H65:H66)</f>
        <v>210</v>
      </c>
      <c r="I64" s="535">
        <v>60</v>
      </c>
      <c r="J64" s="535">
        <v>60</v>
      </c>
      <c r="K64" s="535">
        <v>60</v>
      </c>
      <c r="L64" s="387"/>
      <c r="M64" s="180"/>
      <c r="O64" s="180"/>
    </row>
    <row r="65" spans="1:15" ht="12.75">
      <c r="A65" s="4"/>
      <c r="B65" s="318"/>
      <c r="C65" s="408">
        <v>642013</v>
      </c>
      <c r="D65" s="399" t="s">
        <v>149</v>
      </c>
      <c r="E65" s="400">
        <v>0</v>
      </c>
      <c r="F65" s="400">
        <v>0</v>
      </c>
      <c r="G65" s="400">
        <v>0</v>
      </c>
      <c r="H65" s="400">
        <v>0</v>
      </c>
      <c r="I65" s="167">
        <v>0</v>
      </c>
      <c r="J65" s="167">
        <v>0</v>
      </c>
      <c r="K65" s="167">
        <v>0</v>
      </c>
      <c r="L65" s="206"/>
      <c r="M65" s="180"/>
      <c r="O65" s="180"/>
    </row>
    <row r="66" spans="1:15" ht="13.5" thickBot="1">
      <c r="A66" s="4"/>
      <c r="B66" s="411"/>
      <c r="C66" s="409">
        <v>642015</v>
      </c>
      <c r="D66" s="80" t="s">
        <v>95</v>
      </c>
      <c r="E66" s="166">
        <v>0</v>
      </c>
      <c r="F66" s="166">
        <v>259</v>
      </c>
      <c r="G66" s="166">
        <v>60</v>
      </c>
      <c r="H66" s="166">
        <v>210</v>
      </c>
      <c r="I66" s="169">
        <v>60</v>
      </c>
      <c r="J66" s="169">
        <v>60</v>
      </c>
      <c r="K66" s="169">
        <v>60</v>
      </c>
      <c r="L66" s="47"/>
      <c r="M66" s="180"/>
      <c r="O66" s="180"/>
    </row>
    <row r="67" spans="1:13" ht="13.5" thickBot="1">
      <c r="A67" s="4"/>
      <c r="B67" s="418"/>
      <c r="C67" s="417">
        <v>600</v>
      </c>
      <c r="D67" s="377" t="s">
        <v>150</v>
      </c>
      <c r="E67" s="419">
        <f aca="true" t="shared" si="8" ref="E67:K67">SUM(E64,E29,E19,E13)</f>
        <v>42275</v>
      </c>
      <c r="F67" s="534">
        <v>48251.82</v>
      </c>
      <c r="G67" s="534">
        <f t="shared" si="8"/>
        <v>49783</v>
      </c>
      <c r="H67" s="534">
        <f t="shared" si="8"/>
        <v>46783</v>
      </c>
      <c r="I67" s="534">
        <f t="shared" si="8"/>
        <v>49583</v>
      </c>
      <c r="J67" s="534">
        <f t="shared" si="8"/>
        <v>48583</v>
      </c>
      <c r="K67" s="534">
        <f t="shared" si="8"/>
        <v>48583</v>
      </c>
      <c r="L67" s="388"/>
      <c r="M67" s="180"/>
    </row>
    <row r="68" spans="1:15" ht="13.5" thickBot="1">
      <c r="A68" s="4"/>
      <c r="B68" s="420"/>
      <c r="C68" s="454">
        <v>700</v>
      </c>
      <c r="D68" s="421" t="s">
        <v>97</v>
      </c>
      <c r="E68" s="558">
        <f>SUM(E69:E70)</f>
        <v>0</v>
      </c>
      <c r="F68" s="558">
        <f aca="true" t="shared" si="9" ref="F68:K68">SUM(F69:F70)</f>
        <v>0</v>
      </c>
      <c r="G68" s="558">
        <f t="shared" si="9"/>
        <v>0</v>
      </c>
      <c r="H68" s="558">
        <f t="shared" si="9"/>
        <v>3000</v>
      </c>
      <c r="I68" s="558">
        <f t="shared" si="9"/>
        <v>0</v>
      </c>
      <c r="J68" s="558">
        <f t="shared" si="9"/>
        <v>0</v>
      </c>
      <c r="K68" s="558">
        <f t="shared" si="9"/>
        <v>0</v>
      </c>
      <c r="L68" s="559"/>
      <c r="M68" s="180"/>
      <c r="O68" s="180"/>
    </row>
    <row r="69" spans="1:15" ht="13.5" thickBot="1">
      <c r="A69" s="7"/>
      <c r="B69" s="554"/>
      <c r="C69" s="560">
        <v>717002</v>
      </c>
      <c r="D69" s="81" t="s">
        <v>151</v>
      </c>
      <c r="E69" s="561">
        <v>0</v>
      </c>
      <c r="F69" s="562">
        <v>0</v>
      </c>
      <c r="G69" s="563">
        <v>0</v>
      </c>
      <c r="H69" s="562">
        <v>0</v>
      </c>
      <c r="I69" s="562">
        <v>0</v>
      </c>
      <c r="J69" s="562">
        <v>0</v>
      </c>
      <c r="K69" s="562">
        <v>0</v>
      </c>
      <c r="L69" s="564" t="s">
        <v>276</v>
      </c>
      <c r="M69" s="180"/>
      <c r="O69" s="180"/>
    </row>
    <row r="70" spans="2:12" ht="13.5" thickBot="1">
      <c r="B70" s="556"/>
      <c r="C70" s="567">
        <v>713004</v>
      </c>
      <c r="D70" s="557" t="s">
        <v>265</v>
      </c>
      <c r="E70" s="568">
        <v>0</v>
      </c>
      <c r="F70" s="568">
        <v>0</v>
      </c>
      <c r="G70" s="568">
        <v>0</v>
      </c>
      <c r="H70" s="568">
        <v>3000</v>
      </c>
      <c r="I70" s="565">
        <v>0</v>
      </c>
      <c r="J70" s="565">
        <v>0</v>
      </c>
      <c r="K70" s="565">
        <v>0</v>
      </c>
      <c r="L70" s="566" t="s">
        <v>277</v>
      </c>
    </row>
  </sheetData>
  <sheetProtection/>
  <printOptions/>
  <pageMargins left="0.75" right="0.75" top="1" bottom="1" header="0.4921259845" footer="0.4921259845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PageLayoutView="0" workbookViewId="0" topLeftCell="A1">
      <selection activeCell="K72" sqref="K72"/>
    </sheetView>
  </sheetViews>
  <sheetFormatPr defaultColWidth="9.140625" defaultRowHeight="12.75"/>
  <cols>
    <col min="4" max="4" width="29.8515625" style="0" customWidth="1"/>
    <col min="6" max="6" width="9.421875" style="0" bestFit="1" customWidth="1"/>
    <col min="8" max="8" width="13.421875" style="0" customWidth="1"/>
    <col min="9" max="9" width="12.8515625" style="0" customWidth="1"/>
    <col min="12" max="12" width="31.28125" style="0" bestFit="1" customWidth="1"/>
  </cols>
  <sheetData>
    <row r="1" spans="1:6" ht="15.75" thickBot="1">
      <c r="A1" s="55" t="s">
        <v>135</v>
      </c>
      <c r="B1" s="35"/>
      <c r="C1" s="35"/>
      <c r="D1" s="35"/>
      <c r="E1" s="35"/>
      <c r="F1" s="56"/>
    </row>
    <row r="2" spans="1:12" ht="13.5" thickBot="1">
      <c r="A2" s="57" t="s">
        <v>3</v>
      </c>
      <c r="B2" s="58" t="s">
        <v>4</v>
      </c>
      <c r="C2" s="59" t="s">
        <v>5</v>
      </c>
      <c r="D2" s="60"/>
      <c r="E2" s="99" t="s">
        <v>9</v>
      </c>
      <c r="F2" s="99" t="s">
        <v>9</v>
      </c>
      <c r="G2" s="99" t="s">
        <v>9</v>
      </c>
      <c r="H2" s="99" t="s">
        <v>9</v>
      </c>
      <c r="I2" s="99" t="s">
        <v>9</v>
      </c>
      <c r="J2" s="99" t="s">
        <v>9</v>
      </c>
      <c r="K2" s="99" t="s">
        <v>9</v>
      </c>
      <c r="L2" s="394" t="s">
        <v>204</v>
      </c>
    </row>
    <row r="3" spans="1:12" ht="12.75">
      <c r="A3" s="4" t="s">
        <v>6</v>
      </c>
      <c r="B3" s="61" t="s">
        <v>7</v>
      </c>
      <c r="C3" s="37" t="s">
        <v>8</v>
      </c>
      <c r="D3" s="62" t="s">
        <v>1</v>
      </c>
      <c r="E3" s="38" t="s">
        <v>179</v>
      </c>
      <c r="F3" s="38" t="s">
        <v>179</v>
      </c>
      <c r="G3" s="38" t="s">
        <v>115</v>
      </c>
      <c r="H3" s="38" t="s">
        <v>180</v>
      </c>
      <c r="I3" s="38" t="s">
        <v>116</v>
      </c>
      <c r="J3" s="38" t="s">
        <v>116</v>
      </c>
      <c r="K3" s="38" t="s">
        <v>116</v>
      </c>
      <c r="L3" s="395" t="s">
        <v>207</v>
      </c>
    </row>
    <row r="4" spans="1:12" ht="13.5" thickBot="1">
      <c r="A4" s="6" t="s">
        <v>10</v>
      </c>
      <c r="B4" s="63" t="s">
        <v>11</v>
      </c>
      <c r="C4" s="64" t="s">
        <v>12</v>
      </c>
      <c r="D4" s="23"/>
      <c r="E4" s="53">
        <v>2014</v>
      </c>
      <c r="F4" s="53">
        <v>2015</v>
      </c>
      <c r="G4" s="53">
        <v>2016</v>
      </c>
      <c r="H4" s="53">
        <v>2016</v>
      </c>
      <c r="I4" s="53">
        <v>2017</v>
      </c>
      <c r="J4" s="53">
        <v>2018</v>
      </c>
      <c r="K4" s="53">
        <v>2019</v>
      </c>
      <c r="L4" s="396">
        <v>2017</v>
      </c>
    </row>
    <row r="5" spans="1:12" ht="15.75" thickTop="1">
      <c r="A5" s="9"/>
      <c r="B5" s="65" t="s">
        <v>2</v>
      </c>
      <c r="C5" s="66"/>
      <c r="D5" s="67"/>
      <c r="E5" s="102"/>
      <c r="F5" s="102"/>
      <c r="G5" s="102"/>
      <c r="H5" s="102"/>
      <c r="I5" s="102"/>
      <c r="J5" s="102"/>
      <c r="K5" s="102"/>
      <c r="L5" s="412"/>
    </row>
    <row r="6" spans="1:12" ht="12.75">
      <c r="A6" s="12" t="s">
        <v>13</v>
      </c>
      <c r="B6" s="10" t="s">
        <v>14</v>
      </c>
      <c r="C6" s="68"/>
      <c r="D6" s="68"/>
      <c r="E6" s="159">
        <f aca="true" t="shared" si="0" ref="E6:K6">E67</f>
        <v>28186</v>
      </c>
      <c r="F6" s="159">
        <f t="shared" si="0"/>
        <v>32049.18</v>
      </c>
      <c r="G6" s="159">
        <f t="shared" si="0"/>
        <v>33187</v>
      </c>
      <c r="H6" s="159">
        <f t="shared" si="0"/>
        <v>31187</v>
      </c>
      <c r="I6" s="159">
        <f t="shared" si="0"/>
        <v>33387</v>
      </c>
      <c r="J6" s="159">
        <f t="shared" si="0"/>
        <v>32387</v>
      </c>
      <c r="K6" s="159">
        <f t="shared" si="0"/>
        <v>32387</v>
      </c>
      <c r="L6" s="392"/>
    </row>
    <row r="7" spans="1:12" ht="12.75">
      <c r="A7" s="12" t="s">
        <v>15</v>
      </c>
      <c r="B7" s="69" t="s">
        <v>16</v>
      </c>
      <c r="C7" s="70"/>
      <c r="D7" s="71"/>
      <c r="E7" s="159">
        <f aca="true" t="shared" si="1" ref="E7:K7">E68</f>
        <v>0</v>
      </c>
      <c r="F7" s="159">
        <f t="shared" si="1"/>
        <v>0</v>
      </c>
      <c r="G7" s="159">
        <f t="shared" si="1"/>
        <v>10000</v>
      </c>
      <c r="H7" s="159">
        <v>2000</v>
      </c>
      <c r="I7" s="159">
        <f t="shared" si="1"/>
        <v>0</v>
      </c>
      <c r="J7" s="159">
        <f t="shared" si="1"/>
        <v>0</v>
      </c>
      <c r="K7" s="159">
        <f t="shared" si="1"/>
        <v>0</v>
      </c>
      <c r="L7" s="392"/>
    </row>
    <row r="8" spans="1:12" ht="13.5" thickBot="1">
      <c r="A8" s="14"/>
      <c r="B8" s="72" t="s">
        <v>17</v>
      </c>
      <c r="C8" s="73"/>
      <c r="D8" s="74"/>
      <c r="E8" s="161">
        <f aca="true" t="shared" si="2" ref="E8:K8">SUM(E6:E7)</f>
        <v>28186</v>
      </c>
      <c r="F8" s="161">
        <f t="shared" si="2"/>
        <v>32049.18</v>
      </c>
      <c r="G8" s="161">
        <f t="shared" si="2"/>
        <v>43187</v>
      </c>
      <c r="H8" s="161">
        <f t="shared" si="2"/>
        <v>33187</v>
      </c>
      <c r="I8" s="161">
        <f t="shared" si="2"/>
        <v>33387</v>
      </c>
      <c r="J8" s="161">
        <f t="shared" si="2"/>
        <v>32387</v>
      </c>
      <c r="K8" s="161">
        <f t="shared" si="2"/>
        <v>32387</v>
      </c>
      <c r="L8" s="393"/>
    </row>
    <row r="9" spans="1:12" ht="12.75">
      <c r="A9" s="16"/>
      <c r="B9" s="75" t="s">
        <v>136</v>
      </c>
      <c r="C9" s="76"/>
      <c r="D9" s="18"/>
      <c r="E9" s="429"/>
      <c r="F9" s="429"/>
      <c r="G9" s="241"/>
      <c r="H9" s="241"/>
      <c r="I9" s="241"/>
      <c r="J9" s="241"/>
      <c r="K9" s="455"/>
      <c r="L9" s="42"/>
    </row>
    <row r="10" spans="1:12" ht="12.75">
      <c r="A10" s="16"/>
      <c r="B10" s="77"/>
      <c r="C10" s="78"/>
      <c r="D10" s="18"/>
      <c r="E10" s="429"/>
      <c r="F10" s="429"/>
      <c r="G10" s="241"/>
      <c r="H10" s="241"/>
      <c r="I10" s="241"/>
      <c r="J10" s="241"/>
      <c r="K10" s="241"/>
      <c r="L10" s="42"/>
    </row>
    <row r="11" spans="1:12" ht="12.75">
      <c r="A11" s="4"/>
      <c r="B11" s="79"/>
      <c r="C11" s="18" t="s">
        <v>19</v>
      </c>
      <c r="D11" s="22"/>
      <c r="E11" s="429"/>
      <c r="F11" s="429"/>
      <c r="G11" s="241"/>
      <c r="H11" s="241"/>
      <c r="I11" s="241"/>
      <c r="J11" s="241"/>
      <c r="K11" s="241"/>
      <c r="L11" s="42"/>
    </row>
    <row r="12" spans="1:12" ht="13.5" thickBot="1">
      <c r="A12" s="4"/>
      <c r="B12" s="111" t="s">
        <v>137</v>
      </c>
      <c r="C12" s="112" t="s">
        <v>138</v>
      </c>
      <c r="D12" s="23"/>
      <c r="E12" s="456"/>
      <c r="F12" s="456"/>
      <c r="G12" s="457"/>
      <c r="H12" s="457"/>
      <c r="I12" s="457"/>
      <c r="J12" s="457"/>
      <c r="K12" s="457"/>
      <c r="L12" s="95"/>
    </row>
    <row r="13" spans="1:12" ht="12.75">
      <c r="A13" s="4"/>
      <c r="B13" s="427"/>
      <c r="C13" s="445">
        <v>610</v>
      </c>
      <c r="D13" s="164" t="s">
        <v>20</v>
      </c>
      <c r="E13" s="428">
        <f>SUM(E14,E15,E18)</f>
        <v>15365</v>
      </c>
      <c r="F13" s="538">
        <f aca="true" t="shared" si="3" ref="F13:K13">SUM(F14,F15,F18)</f>
        <v>16640.55</v>
      </c>
      <c r="G13" s="538">
        <f t="shared" si="3"/>
        <v>16715</v>
      </c>
      <c r="H13" s="538">
        <f t="shared" si="3"/>
        <v>16715</v>
      </c>
      <c r="I13" s="538">
        <f t="shared" si="3"/>
        <v>16715</v>
      </c>
      <c r="J13" s="538">
        <f t="shared" si="3"/>
        <v>16715</v>
      </c>
      <c r="K13" s="538">
        <f t="shared" si="3"/>
        <v>16715</v>
      </c>
      <c r="L13" s="384"/>
    </row>
    <row r="14" spans="1:12" ht="12.75">
      <c r="A14" s="4"/>
      <c r="B14" s="144"/>
      <c r="C14" s="330">
        <v>611</v>
      </c>
      <c r="D14" s="26" t="s">
        <v>109</v>
      </c>
      <c r="E14" s="170">
        <v>13096</v>
      </c>
      <c r="F14" s="162">
        <v>13806.63</v>
      </c>
      <c r="G14" s="162">
        <v>13517</v>
      </c>
      <c r="H14" s="458">
        <v>13517</v>
      </c>
      <c r="I14" s="458">
        <v>13517</v>
      </c>
      <c r="J14" s="458">
        <v>13517</v>
      </c>
      <c r="K14" s="458">
        <v>13517</v>
      </c>
      <c r="L14" s="45"/>
    </row>
    <row r="15" spans="1:12" ht="12.75">
      <c r="A15" s="4"/>
      <c r="B15" s="144"/>
      <c r="C15" s="330">
        <v>612</v>
      </c>
      <c r="D15" s="30" t="s">
        <v>139</v>
      </c>
      <c r="E15" s="170">
        <f>SUM(E16:E17)</f>
        <v>1406</v>
      </c>
      <c r="F15" s="162">
        <v>1270.72</v>
      </c>
      <c r="G15" s="162">
        <f>SUM(G16:G17)</f>
        <v>2398</v>
      </c>
      <c r="H15" s="458">
        <v>2398</v>
      </c>
      <c r="I15" s="458">
        <v>2398</v>
      </c>
      <c r="J15" s="458">
        <v>2398</v>
      </c>
      <c r="K15" s="458">
        <v>2398</v>
      </c>
      <c r="L15" s="45"/>
    </row>
    <row r="16" spans="1:12" ht="12.75">
      <c r="A16" s="4"/>
      <c r="B16" s="144"/>
      <c r="C16" s="330">
        <v>612001</v>
      </c>
      <c r="D16" s="30" t="s">
        <v>24</v>
      </c>
      <c r="E16" s="170">
        <v>1131</v>
      </c>
      <c r="F16" s="162">
        <v>1009.35</v>
      </c>
      <c r="G16" s="162">
        <v>2014</v>
      </c>
      <c r="H16" s="458">
        <v>1214</v>
      </c>
      <c r="I16" s="458">
        <v>1214</v>
      </c>
      <c r="J16" s="458">
        <v>1214</v>
      </c>
      <c r="K16" s="458">
        <v>1214</v>
      </c>
      <c r="L16" s="284" t="s">
        <v>220</v>
      </c>
    </row>
    <row r="17" spans="1:12" ht="12.75">
      <c r="A17" s="4"/>
      <c r="B17" s="144"/>
      <c r="C17" s="330">
        <v>612002</v>
      </c>
      <c r="D17" s="30" t="s">
        <v>27</v>
      </c>
      <c r="E17" s="170">
        <v>275</v>
      </c>
      <c r="F17" s="162">
        <v>261.37</v>
      </c>
      <c r="G17" s="162">
        <v>384</v>
      </c>
      <c r="H17" s="458">
        <v>384</v>
      </c>
      <c r="I17" s="458">
        <v>384</v>
      </c>
      <c r="J17" s="458">
        <v>384</v>
      </c>
      <c r="K17" s="458">
        <v>384</v>
      </c>
      <c r="L17" s="45"/>
    </row>
    <row r="18" spans="1:12" ht="12.75">
      <c r="A18" s="4"/>
      <c r="B18" s="144"/>
      <c r="C18" s="330">
        <v>614</v>
      </c>
      <c r="D18" s="30" t="s">
        <v>28</v>
      </c>
      <c r="E18" s="170">
        <v>863</v>
      </c>
      <c r="F18" s="162">
        <v>1563.2</v>
      </c>
      <c r="G18" s="162">
        <v>800</v>
      </c>
      <c r="H18" s="458">
        <v>800</v>
      </c>
      <c r="I18" s="458">
        <v>800</v>
      </c>
      <c r="J18" s="458">
        <v>800</v>
      </c>
      <c r="K18" s="458">
        <v>800</v>
      </c>
      <c r="L18" s="45"/>
    </row>
    <row r="19" spans="1:12" ht="12.75">
      <c r="A19" s="4"/>
      <c r="B19" s="424"/>
      <c r="C19" s="446">
        <v>620</v>
      </c>
      <c r="D19" s="165" t="s">
        <v>31</v>
      </c>
      <c r="E19" s="426">
        <f aca="true" t="shared" si="4" ref="E19:K19">SUM(E20:E22)</f>
        <v>5398</v>
      </c>
      <c r="F19" s="537">
        <f t="shared" si="4"/>
        <v>5427.82</v>
      </c>
      <c r="G19" s="537">
        <f t="shared" si="4"/>
        <v>5561</v>
      </c>
      <c r="H19" s="537">
        <f t="shared" si="4"/>
        <v>5561</v>
      </c>
      <c r="I19" s="537">
        <f t="shared" si="4"/>
        <v>5561</v>
      </c>
      <c r="J19" s="537">
        <f t="shared" si="4"/>
        <v>5561</v>
      </c>
      <c r="K19" s="537">
        <f t="shared" si="4"/>
        <v>5561</v>
      </c>
      <c r="L19" s="385"/>
    </row>
    <row r="20" spans="1:12" ht="12.75">
      <c r="A20" s="4"/>
      <c r="B20" s="144"/>
      <c r="C20" s="330">
        <v>621</v>
      </c>
      <c r="D20" s="30" t="s">
        <v>32</v>
      </c>
      <c r="E20" s="170">
        <v>1398</v>
      </c>
      <c r="F20" s="162">
        <v>1156.33</v>
      </c>
      <c r="G20" s="400">
        <v>1592</v>
      </c>
      <c r="H20" s="458">
        <v>1591</v>
      </c>
      <c r="I20" s="458">
        <v>1591</v>
      </c>
      <c r="J20" s="458">
        <v>1591</v>
      </c>
      <c r="K20" s="458">
        <v>1591</v>
      </c>
      <c r="L20" s="45"/>
    </row>
    <row r="21" spans="1:12" ht="12.75">
      <c r="A21" s="4"/>
      <c r="B21" s="144"/>
      <c r="C21" s="330">
        <v>623</v>
      </c>
      <c r="D21" s="30" t="s">
        <v>36</v>
      </c>
      <c r="E21" s="170">
        <v>116</v>
      </c>
      <c r="F21" s="162">
        <v>266.66</v>
      </c>
      <c r="G21" s="400">
        <v>0</v>
      </c>
      <c r="H21" s="458">
        <v>0</v>
      </c>
      <c r="I21" s="458">
        <v>0</v>
      </c>
      <c r="J21" s="458">
        <v>0</v>
      </c>
      <c r="K21" s="458">
        <v>0</v>
      </c>
      <c r="L21" s="45"/>
    </row>
    <row r="22" spans="1:12" ht="12.75">
      <c r="A22" s="4"/>
      <c r="B22" s="144"/>
      <c r="C22" s="330">
        <v>625</v>
      </c>
      <c r="D22" s="30" t="s">
        <v>140</v>
      </c>
      <c r="E22" s="170">
        <f>SUM(E23:E28)</f>
        <v>3884</v>
      </c>
      <c r="F22" s="162">
        <v>4004.83</v>
      </c>
      <c r="G22" s="400">
        <v>3969</v>
      </c>
      <c r="H22" s="458">
        <v>3970</v>
      </c>
      <c r="I22" s="458">
        <v>3970</v>
      </c>
      <c r="J22" s="458">
        <v>3970</v>
      </c>
      <c r="K22" s="458">
        <v>3970</v>
      </c>
      <c r="L22" s="45"/>
    </row>
    <row r="23" spans="1:12" ht="12.75">
      <c r="A23" s="4"/>
      <c r="B23" s="144"/>
      <c r="C23" s="447">
        <v>625001</v>
      </c>
      <c r="D23" s="30" t="s">
        <v>39</v>
      </c>
      <c r="E23" s="170">
        <v>228</v>
      </c>
      <c r="F23" s="162">
        <v>226.2</v>
      </c>
      <c r="G23" s="400">
        <v>222</v>
      </c>
      <c r="H23" s="458">
        <v>223</v>
      </c>
      <c r="I23" s="458">
        <v>223</v>
      </c>
      <c r="J23" s="458">
        <v>223</v>
      </c>
      <c r="K23" s="458">
        <v>223</v>
      </c>
      <c r="L23" s="45"/>
    </row>
    <row r="24" spans="1:12" ht="12.75">
      <c r="A24" s="4"/>
      <c r="B24" s="144"/>
      <c r="C24" s="330">
        <v>625002</v>
      </c>
      <c r="D24" s="30" t="s">
        <v>42</v>
      </c>
      <c r="E24" s="170">
        <v>2172</v>
      </c>
      <c r="F24" s="162">
        <v>2391.6</v>
      </c>
      <c r="G24" s="400">
        <v>2228</v>
      </c>
      <c r="H24" s="458">
        <v>2228</v>
      </c>
      <c r="I24" s="458">
        <v>2228</v>
      </c>
      <c r="J24" s="458">
        <v>2228</v>
      </c>
      <c r="K24" s="458">
        <v>2228</v>
      </c>
      <c r="L24" s="45"/>
    </row>
    <row r="25" spans="1:12" ht="12.75">
      <c r="A25" s="4"/>
      <c r="B25" s="144"/>
      <c r="C25" s="330">
        <v>625003</v>
      </c>
      <c r="D25" s="30" t="s">
        <v>46</v>
      </c>
      <c r="E25" s="170">
        <v>130</v>
      </c>
      <c r="F25" s="162">
        <v>129.11</v>
      </c>
      <c r="G25" s="400">
        <v>127</v>
      </c>
      <c r="H25" s="458">
        <v>127</v>
      </c>
      <c r="I25" s="458">
        <v>127</v>
      </c>
      <c r="J25" s="458">
        <v>127</v>
      </c>
      <c r="K25" s="458">
        <v>127</v>
      </c>
      <c r="L25" s="45"/>
    </row>
    <row r="26" spans="1:12" ht="12.75">
      <c r="A26" s="4"/>
      <c r="B26" s="144"/>
      <c r="C26" s="330">
        <v>625004</v>
      </c>
      <c r="D26" s="30" t="s">
        <v>50</v>
      </c>
      <c r="E26" s="170">
        <v>442</v>
      </c>
      <c r="F26" s="162">
        <v>367.78</v>
      </c>
      <c r="G26" s="400">
        <v>477</v>
      </c>
      <c r="H26" s="458">
        <v>477</v>
      </c>
      <c r="I26" s="458">
        <v>477</v>
      </c>
      <c r="J26" s="458">
        <v>477</v>
      </c>
      <c r="K26" s="458">
        <v>477</v>
      </c>
      <c r="L26" s="45"/>
    </row>
    <row r="27" spans="1:12" ht="12.75">
      <c r="A27" s="4"/>
      <c r="B27" s="144"/>
      <c r="C27" s="330">
        <v>625005</v>
      </c>
      <c r="D27" s="30" t="s">
        <v>54</v>
      </c>
      <c r="E27" s="170">
        <v>138</v>
      </c>
      <c r="F27" s="162">
        <v>122.45</v>
      </c>
      <c r="G27" s="400">
        <v>159</v>
      </c>
      <c r="H27" s="458">
        <v>159</v>
      </c>
      <c r="I27" s="458">
        <v>159</v>
      </c>
      <c r="J27" s="458">
        <v>159</v>
      </c>
      <c r="K27" s="458">
        <v>159</v>
      </c>
      <c r="L27" s="45"/>
    </row>
    <row r="28" spans="1:12" ht="12.75">
      <c r="A28" s="4"/>
      <c r="B28" s="144"/>
      <c r="C28" s="330">
        <v>625007</v>
      </c>
      <c r="D28" s="30" t="s">
        <v>57</v>
      </c>
      <c r="E28" s="170">
        <v>774</v>
      </c>
      <c r="F28" s="162">
        <v>767.69</v>
      </c>
      <c r="G28" s="400">
        <v>756</v>
      </c>
      <c r="H28" s="458">
        <v>756</v>
      </c>
      <c r="I28" s="458">
        <v>756</v>
      </c>
      <c r="J28" s="458">
        <v>756</v>
      </c>
      <c r="K28" s="458">
        <v>756</v>
      </c>
      <c r="L28" s="45"/>
    </row>
    <row r="29" spans="1:12" ht="12.75">
      <c r="A29" s="4"/>
      <c r="B29" s="424"/>
      <c r="C29" s="446">
        <v>630</v>
      </c>
      <c r="D29" s="165" t="s">
        <v>60</v>
      </c>
      <c r="E29" s="425">
        <f aca="true" t="shared" si="5" ref="E29:K29">SUM(E30,E32,E36,E46,E48,E54)</f>
        <v>7423</v>
      </c>
      <c r="F29" s="536">
        <f t="shared" si="5"/>
        <v>9821.260000000002</v>
      </c>
      <c r="G29" s="536">
        <f t="shared" si="5"/>
        <v>10871</v>
      </c>
      <c r="H29" s="536">
        <f t="shared" si="5"/>
        <v>8871</v>
      </c>
      <c r="I29" s="536">
        <f t="shared" si="5"/>
        <v>11071</v>
      </c>
      <c r="J29" s="536">
        <f t="shared" si="5"/>
        <v>10071</v>
      </c>
      <c r="K29" s="536">
        <f t="shared" si="5"/>
        <v>10071</v>
      </c>
      <c r="L29" s="385"/>
    </row>
    <row r="30" spans="1:12" ht="12.75">
      <c r="A30" s="4"/>
      <c r="B30" s="413"/>
      <c r="C30" s="448">
        <v>631</v>
      </c>
      <c r="D30" s="323" t="s">
        <v>61</v>
      </c>
      <c r="E30" s="415">
        <f aca="true" t="shared" si="6" ref="E30:K30">SUM(E31)</f>
        <v>16</v>
      </c>
      <c r="F30" s="532">
        <f t="shared" si="6"/>
        <v>0</v>
      </c>
      <c r="G30" s="532">
        <f t="shared" si="6"/>
        <v>20</v>
      </c>
      <c r="H30" s="532">
        <f t="shared" si="6"/>
        <v>20</v>
      </c>
      <c r="I30" s="532">
        <f t="shared" si="6"/>
        <v>20</v>
      </c>
      <c r="J30" s="532">
        <f t="shared" si="6"/>
        <v>20</v>
      </c>
      <c r="K30" s="532">
        <f t="shared" si="6"/>
        <v>20</v>
      </c>
      <c r="L30" s="271"/>
    </row>
    <row r="31" spans="1:12" ht="12.75">
      <c r="A31" s="4"/>
      <c r="B31" s="346"/>
      <c r="C31" s="347">
        <v>631001</v>
      </c>
      <c r="D31" s="150" t="s">
        <v>62</v>
      </c>
      <c r="E31" s="170">
        <v>16</v>
      </c>
      <c r="F31" s="170">
        <v>0</v>
      </c>
      <c r="G31" s="345">
        <v>20</v>
      </c>
      <c r="H31" s="458">
        <v>20</v>
      </c>
      <c r="I31" s="170">
        <v>20</v>
      </c>
      <c r="J31" s="170">
        <v>20</v>
      </c>
      <c r="K31" s="170">
        <v>20</v>
      </c>
      <c r="L31" s="272"/>
    </row>
    <row r="32" spans="1:12" ht="12.75">
      <c r="A32" s="4"/>
      <c r="B32" s="413"/>
      <c r="C32" s="448">
        <v>632</v>
      </c>
      <c r="D32" s="323" t="s">
        <v>64</v>
      </c>
      <c r="E32" s="416">
        <f aca="true" t="shared" si="7" ref="E32:K32">SUM(E33:E35)</f>
        <v>4325</v>
      </c>
      <c r="F32" s="533">
        <f t="shared" si="7"/>
        <v>5837.85</v>
      </c>
      <c r="G32" s="533">
        <f t="shared" si="7"/>
        <v>5199</v>
      </c>
      <c r="H32" s="533">
        <f t="shared" si="7"/>
        <v>5599</v>
      </c>
      <c r="I32" s="533">
        <f t="shared" si="7"/>
        <v>6399</v>
      </c>
      <c r="J32" s="533">
        <f t="shared" si="7"/>
        <v>6399</v>
      </c>
      <c r="K32" s="533">
        <f t="shared" si="7"/>
        <v>6399</v>
      </c>
      <c r="L32" s="271"/>
    </row>
    <row r="33" spans="1:12" ht="12.75">
      <c r="A33" s="4"/>
      <c r="B33" s="346"/>
      <c r="C33" s="347">
        <v>632001</v>
      </c>
      <c r="D33" s="150" t="s">
        <v>141</v>
      </c>
      <c r="E33" s="170">
        <v>4035</v>
      </c>
      <c r="F33" s="170">
        <v>5516.12</v>
      </c>
      <c r="G33" s="345">
        <v>4680</v>
      </c>
      <c r="H33" s="345">
        <v>5080</v>
      </c>
      <c r="I33" s="170">
        <v>5880</v>
      </c>
      <c r="J33" s="170">
        <v>5880</v>
      </c>
      <c r="K33" s="170">
        <v>5880</v>
      </c>
      <c r="L33" s="272"/>
    </row>
    <row r="34" spans="1:12" ht="12.75">
      <c r="A34" s="4"/>
      <c r="B34" s="346"/>
      <c r="C34" s="347">
        <v>632002</v>
      </c>
      <c r="D34" s="150" t="s">
        <v>65</v>
      </c>
      <c r="E34" s="170">
        <v>266</v>
      </c>
      <c r="F34" s="170">
        <v>285.92</v>
      </c>
      <c r="G34" s="345">
        <v>479</v>
      </c>
      <c r="H34" s="345">
        <v>479</v>
      </c>
      <c r="I34" s="170">
        <v>479</v>
      </c>
      <c r="J34" s="170">
        <v>479</v>
      </c>
      <c r="K34" s="170">
        <v>479</v>
      </c>
      <c r="L34" s="272"/>
    </row>
    <row r="35" spans="1:12" ht="12.75">
      <c r="A35" s="4"/>
      <c r="B35" s="346"/>
      <c r="C35" s="347">
        <v>632003</v>
      </c>
      <c r="D35" s="150" t="s">
        <v>66</v>
      </c>
      <c r="E35" s="170">
        <v>24</v>
      </c>
      <c r="F35" s="170">
        <v>35.81</v>
      </c>
      <c r="G35" s="345">
        <v>40</v>
      </c>
      <c r="H35" s="345">
        <v>40</v>
      </c>
      <c r="I35" s="170">
        <v>40</v>
      </c>
      <c r="J35" s="170">
        <v>40</v>
      </c>
      <c r="K35" s="170">
        <v>40</v>
      </c>
      <c r="L35" s="272"/>
    </row>
    <row r="36" spans="1:12" ht="12.75">
      <c r="A36" s="4"/>
      <c r="B36" s="413"/>
      <c r="C36" s="448">
        <v>633</v>
      </c>
      <c r="D36" s="323" t="s">
        <v>67</v>
      </c>
      <c r="E36" s="415">
        <f aca="true" t="shared" si="8" ref="E36:K36">SUM(E37:E45)</f>
        <v>1957</v>
      </c>
      <c r="F36" s="532">
        <f t="shared" si="8"/>
        <v>751.3499999999999</v>
      </c>
      <c r="G36" s="532">
        <f t="shared" si="8"/>
        <v>3980</v>
      </c>
      <c r="H36" s="532">
        <f t="shared" si="8"/>
        <v>780</v>
      </c>
      <c r="I36" s="532">
        <f t="shared" si="8"/>
        <v>2980</v>
      </c>
      <c r="J36" s="532">
        <f t="shared" si="8"/>
        <v>1980</v>
      </c>
      <c r="K36" s="532">
        <f t="shared" si="8"/>
        <v>1980</v>
      </c>
      <c r="L36" s="271"/>
    </row>
    <row r="37" spans="1:12" ht="12.75">
      <c r="A37" s="4"/>
      <c r="B37" s="346"/>
      <c r="C37" s="347">
        <v>633001</v>
      </c>
      <c r="D37" s="150" t="s">
        <v>68</v>
      </c>
      <c r="E37" s="170">
        <v>916</v>
      </c>
      <c r="F37" s="170">
        <v>0</v>
      </c>
      <c r="G37" s="345">
        <v>1080</v>
      </c>
      <c r="H37" s="345">
        <v>0</v>
      </c>
      <c r="I37" s="170">
        <v>1080</v>
      </c>
      <c r="J37" s="170">
        <v>1080</v>
      </c>
      <c r="K37" s="170">
        <v>1080</v>
      </c>
      <c r="L37" s="272"/>
    </row>
    <row r="38" spans="1:12" ht="12.75">
      <c r="A38" s="4"/>
      <c r="B38" s="346"/>
      <c r="C38" s="347">
        <v>633002</v>
      </c>
      <c r="D38" s="150" t="s">
        <v>69</v>
      </c>
      <c r="E38" s="170">
        <v>0</v>
      </c>
      <c r="F38" s="170">
        <v>0</v>
      </c>
      <c r="G38" s="345">
        <v>200</v>
      </c>
      <c r="H38" s="345">
        <v>0</v>
      </c>
      <c r="I38" s="170">
        <v>200</v>
      </c>
      <c r="J38" s="170">
        <v>400</v>
      </c>
      <c r="K38" s="170">
        <v>400</v>
      </c>
      <c r="L38" s="272"/>
    </row>
    <row r="39" spans="1:12" ht="12.75">
      <c r="A39" s="4"/>
      <c r="B39" s="346"/>
      <c r="C39" s="347">
        <v>633003</v>
      </c>
      <c r="D39" s="150" t="s">
        <v>70</v>
      </c>
      <c r="E39" s="170">
        <v>0</v>
      </c>
      <c r="F39" s="170">
        <v>0</v>
      </c>
      <c r="G39" s="345">
        <v>0</v>
      </c>
      <c r="H39" s="345">
        <v>0</v>
      </c>
      <c r="I39" s="170">
        <v>0</v>
      </c>
      <c r="J39" s="170">
        <v>0</v>
      </c>
      <c r="K39" s="170">
        <v>0</v>
      </c>
      <c r="L39" s="272"/>
    </row>
    <row r="40" spans="1:12" ht="12.75">
      <c r="A40" s="4"/>
      <c r="B40" s="346"/>
      <c r="C40" s="347">
        <v>633004</v>
      </c>
      <c r="D40" s="150" t="s">
        <v>71</v>
      </c>
      <c r="E40" s="348">
        <v>68</v>
      </c>
      <c r="F40" s="170">
        <v>0</v>
      </c>
      <c r="G40" s="345">
        <v>2200</v>
      </c>
      <c r="H40" s="345">
        <v>200</v>
      </c>
      <c r="I40" s="170">
        <v>1200</v>
      </c>
      <c r="J40" s="170">
        <v>200</v>
      </c>
      <c r="K40" s="170">
        <v>200</v>
      </c>
      <c r="L40" s="290" t="s">
        <v>284</v>
      </c>
    </row>
    <row r="41" spans="1:12" ht="12.75">
      <c r="A41" s="4"/>
      <c r="B41" s="346"/>
      <c r="C41" s="347">
        <v>633006</v>
      </c>
      <c r="D41" s="150" t="s">
        <v>142</v>
      </c>
      <c r="E41" s="348">
        <v>510</v>
      </c>
      <c r="F41" s="170">
        <v>657.15</v>
      </c>
      <c r="G41" s="345">
        <v>240</v>
      </c>
      <c r="H41" s="345">
        <v>240</v>
      </c>
      <c r="I41" s="170">
        <v>240</v>
      </c>
      <c r="J41" s="170">
        <v>240</v>
      </c>
      <c r="K41" s="170">
        <v>240</v>
      </c>
      <c r="L41" s="272"/>
    </row>
    <row r="42" spans="1:12" ht="12.75">
      <c r="A42" s="4"/>
      <c r="B42" s="346"/>
      <c r="C42" s="347">
        <v>633009</v>
      </c>
      <c r="D42" s="150" t="s">
        <v>72</v>
      </c>
      <c r="E42" s="348">
        <v>0</v>
      </c>
      <c r="F42" s="170">
        <v>4.64</v>
      </c>
      <c r="G42" s="345">
        <v>20</v>
      </c>
      <c r="H42" s="345">
        <v>20</v>
      </c>
      <c r="I42" s="170">
        <v>20</v>
      </c>
      <c r="J42" s="170">
        <v>20</v>
      </c>
      <c r="K42" s="170">
        <v>20</v>
      </c>
      <c r="L42" s="272"/>
    </row>
    <row r="43" spans="1:12" ht="12.75">
      <c r="A43" s="4"/>
      <c r="B43" s="346"/>
      <c r="C43" s="347">
        <v>633010</v>
      </c>
      <c r="D43" s="150" t="s">
        <v>143</v>
      </c>
      <c r="E43" s="348">
        <v>379</v>
      </c>
      <c r="F43" s="170">
        <v>42.14</v>
      </c>
      <c r="G43" s="345">
        <v>200</v>
      </c>
      <c r="H43" s="345">
        <v>200</v>
      </c>
      <c r="I43" s="170">
        <v>200</v>
      </c>
      <c r="J43" s="170">
        <v>0</v>
      </c>
      <c r="K43" s="170">
        <v>0</v>
      </c>
      <c r="L43" s="284"/>
    </row>
    <row r="44" spans="1:12" ht="12.75">
      <c r="A44" s="4"/>
      <c r="B44" s="346"/>
      <c r="C44" s="347">
        <v>633013</v>
      </c>
      <c r="D44" s="150" t="s">
        <v>74</v>
      </c>
      <c r="E44" s="348">
        <v>84</v>
      </c>
      <c r="F44" s="170">
        <v>47.42</v>
      </c>
      <c r="G44" s="345">
        <v>40</v>
      </c>
      <c r="H44" s="345">
        <v>120</v>
      </c>
      <c r="I44" s="170">
        <v>40</v>
      </c>
      <c r="J44" s="170">
        <v>40</v>
      </c>
      <c r="K44" s="170">
        <v>40</v>
      </c>
      <c r="L44" s="272"/>
    </row>
    <row r="45" spans="1:12" ht="12.75">
      <c r="A45" s="4"/>
      <c r="B45" s="346"/>
      <c r="C45" s="347">
        <v>633015</v>
      </c>
      <c r="D45" s="150" t="s">
        <v>75</v>
      </c>
      <c r="E45" s="348">
        <v>0</v>
      </c>
      <c r="F45" s="170">
        <v>0</v>
      </c>
      <c r="G45" s="345">
        <v>0</v>
      </c>
      <c r="H45" s="345">
        <v>0</v>
      </c>
      <c r="I45" s="170">
        <v>0</v>
      </c>
      <c r="J45" s="170">
        <v>0</v>
      </c>
      <c r="K45" s="170">
        <v>0</v>
      </c>
      <c r="L45" s="272"/>
    </row>
    <row r="46" spans="1:12" ht="12.75">
      <c r="A46" s="4"/>
      <c r="B46" s="442"/>
      <c r="C46" s="449">
        <v>634</v>
      </c>
      <c r="D46" s="29" t="s">
        <v>77</v>
      </c>
      <c r="E46" s="459">
        <f aca="true" t="shared" si="9" ref="E46:K46">SUM(E47)</f>
        <v>0</v>
      </c>
      <c r="F46" s="459">
        <f t="shared" si="9"/>
        <v>0</v>
      </c>
      <c r="G46" s="459">
        <f t="shared" si="9"/>
        <v>4</v>
      </c>
      <c r="H46" s="459">
        <f t="shared" si="9"/>
        <v>4</v>
      </c>
      <c r="I46" s="459">
        <f t="shared" si="9"/>
        <v>4</v>
      </c>
      <c r="J46" s="459">
        <f t="shared" si="9"/>
        <v>4</v>
      </c>
      <c r="K46" s="459">
        <f t="shared" si="9"/>
        <v>4</v>
      </c>
      <c r="L46" s="271"/>
    </row>
    <row r="47" spans="1:12" ht="12.75">
      <c r="A47" s="4"/>
      <c r="B47" s="144"/>
      <c r="C47" s="330">
        <v>634004</v>
      </c>
      <c r="D47" s="30" t="s">
        <v>77</v>
      </c>
      <c r="E47" s="162">
        <v>0</v>
      </c>
      <c r="F47" s="162">
        <v>0</v>
      </c>
      <c r="G47" s="400">
        <v>4</v>
      </c>
      <c r="H47" s="460">
        <v>4</v>
      </c>
      <c r="I47" s="162">
        <v>4</v>
      </c>
      <c r="J47" s="162">
        <v>4</v>
      </c>
      <c r="K47" s="162">
        <v>4</v>
      </c>
      <c r="L47" s="97"/>
    </row>
    <row r="48" spans="1:12" ht="12.75">
      <c r="A48" s="4"/>
      <c r="B48" s="442"/>
      <c r="C48" s="449">
        <v>635</v>
      </c>
      <c r="D48" s="29" t="s">
        <v>144</v>
      </c>
      <c r="E48" s="459">
        <f aca="true" t="shared" si="10" ref="E48:K48">SUM(E49:E53)</f>
        <v>453</v>
      </c>
      <c r="F48" s="459">
        <f t="shared" si="10"/>
        <v>2053.2</v>
      </c>
      <c r="G48" s="459">
        <f t="shared" si="10"/>
        <v>800</v>
      </c>
      <c r="H48" s="459">
        <f t="shared" si="10"/>
        <v>1250</v>
      </c>
      <c r="I48" s="459">
        <f t="shared" si="10"/>
        <v>800</v>
      </c>
      <c r="J48" s="459">
        <f t="shared" si="10"/>
        <v>800</v>
      </c>
      <c r="K48" s="459">
        <f t="shared" si="10"/>
        <v>800</v>
      </c>
      <c r="L48" s="271"/>
    </row>
    <row r="49" spans="1:12" ht="12.75">
      <c r="A49" s="4"/>
      <c r="B49" s="346"/>
      <c r="C49" s="347">
        <v>635001</v>
      </c>
      <c r="D49" s="150" t="s">
        <v>145</v>
      </c>
      <c r="E49" s="170">
        <v>0</v>
      </c>
      <c r="F49" s="170">
        <v>0</v>
      </c>
      <c r="G49" s="345">
        <v>80</v>
      </c>
      <c r="H49" s="345">
        <v>80</v>
      </c>
      <c r="I49" s="170">
        <v>80</v>
      </c>
      <c r="J49" s="170">
        <v>80</v>
      </c>
      <c r="K49" s="170">
        <v>80</v>
      </c>
      <c r="L49" s="272"/>
    </row>
    <row r="50" spans="1:12" ht="12.75">
      <c r="A50" s="4"/>
      <c r="B50" s="346"/>
      <c r="C50" s="347">
        <v>635002</v>
      </c>
      <c r="D50" s="150" t="s">
        <v>146</v>
      </c>
      <c r="E50" s="170">
        <v>168</v>
      </c>
      <c r="F50" s="170">
        <v>347.04</v>
      </c>
      <c r="G50" s="345">
        <v>200</v>
      </c>
      <c r="H50" s="345">
        <v>400</v>
      </c>
      <c r="I50" s="170">
        <v>200</v>
      </c>
      <c r="J50" s="170">
        <v>200</v>
      </c>
      <c r="K50" s="170">
        <v>200</v>
      </c>
      <c r="L50" s="272"/>
    </row>
    <row r="51" spans="1:12" ht="12.75">
      <c r="A51" s="4"/>
      <c r="B51" s="346"/>
      <c r="C51" s="347">
        <v>635004</v>
      </c>
      <c r="D51" s="150" t="s">
        <v>147</v>
      </c>
      <c r="E51" s="170">
        <v>204</v>
      </c>
      <c r="F51" s="170">
        <v>1385.68</v>
      </c>
      <c r="G51" s="345">
        <v>400</v>
      </c>
      <c r="H51" s="345">
        <v>400</v>
      </c>
      <c r="I51" s="170">
        <v>400</v>
      </c>
      <c r="J51" s="170">
        <v>400</v>
      </c>
      <c r="K51" s="170">
        <v>400</v>
      </c>
      <c r="L51" s="272"/>
    </row>
    <row r="52" spans="1:12" ht="12.75">
      <c r="A52" s="4"/>
      <c r="B52" s="346"/>
      <c r="C52" s="347">
        <v>635006</v>
      </c>
      <c r="D52" s="150" t="s">
        <v>81</v>
      </c>
      <c r="E52" s="170">
        <v>81</v>
      </c>
      <c r="F52" s="170">
        <v>320.48</v>
      </c>
      <c r="G52" s="345">
        <v>80</v>
      </c>
      <c r="H52" s="345">
        <v>330</v>
      </c>
      <c r="I52" s="170">
        <v>80</v>
      </c>
      <c r="J52" s="170">
        <v>80</v>
      </c>
      <c r="K52" s="170">
        <v>80</v>
      </c>
      <c r="L52" s="272"/>
    </row>
    <row r="53" spans="1:12" ht="12.75">
      <c r="A53" s="4"/>
      <c r="B53" s="346"/>
      <c r="C53" s="347">
        <v>635009</v>
      </c>
      <c r="D53" s="150" t="s">
        <v>82</v>
      </c>
      <c r="E53" s="170">
        <v>0</v>
      </c>
      <c r="F53" s="170">
        <v>0</v>
      </c>
      <c r="G53" s="345">
        <v>40</v>
      </c>
      <c r="H53" s="345">
        <v>40</v>
      </c>
      <c r="I53" s="170">
        <v>40</v>
      </c>
      <c r="J53" s="170">
        <v>40</v>
      </c>
      <c r="K53" s="170">
        <v>40</v>
      </c>
      <c r="L53" s="272"/>
    </row>
    <row r="54" spans="1:12" ht="12.75">
      <c r="A54" s="4"/>
      <c r="B54" s="442"/>
      <c r="C54" s="449">
        <v>637</v>
      </c>
      <c r="D54" s="29" t="s">
        <v>83</v>
      </c>
      <c r="E54" s="459">
        <f aca="true" t="shared" si="11" ref="E54:K54">SUM(E55:E63)</f>
        <v>672</v>
      </c>
      <c r="F54" s="459">
        <f t="shared" si="11"/>
        <v>1178.8600000000001</v>
      </c>
      <c r="G54" s="459">
        <f t="shared" si="11"/>
        <v>868</v>
      </c>
      <c r="H54" s="459">
        <f t="shared" si="11"/>
        <v>1218</v>
      </c>
      <c r="I54" s="459">
        <f t="shared" si="11"/>
        <v>868</v>
      </c>
      <c r="J54" s="459">
        <f t="shared" si="11"/>
        <v>868</v>
      </c>
      <c r="K54" s="459">
        <f t="shared" si="11"/>
        <v>868</v>
      </c>
      <c r="L54" s="271"/>
    </row>
    <row r="55" spans="1:12" ht="12.75">
      <c r="A55" s="4"/>
      <c r="B55" s="346"/>
      <c r="C55" s="347">
        <v>637001</v>
      </c>
      <c r="D55" s="150" t="s">
        <v>84</v>
      </c>
      <c r="E55" s="348">
        <v>0</v>
      </c>
      <c r="F55" s="170">
        <v>16</v>
      </c>
      <c r="G55" s="345">
        <v>8</v>
      </c>
      <c r="H55" s="345">
        <v>58</v>
      </c>
      <c r="I55" s="170">
        <v>8</v>
      </c>
      <c r="J55" s="170">
        <v>8</v>
      </c>
      <c r="K55" s="170">
        <v>8</v>
      </c>
      <c r="L55" s="272"/>
    </row>
    <row r="56" spans="1:12" ht="12.75">
      <c r="A56" s="4"/>
      <c r="B56" s="346"/>
      <c r="C56" s="347">
        <v>637004</v>
      </c>
      <c r="D56" s="150" t="s">
        <v>85</v>
      </c>
      <c r="E56" s="348">
        <v>121</v>
      </c>
      <c r="F56" s="170">
        <v>225.86</v>
      </c>
      <c r="G56" s="345">
        <v>80</v>
      </c>
      <c r="H56" s="345">
        <v>380</v>
      </c>
      <c r="I56" s="170">
        <v>80</v>
      </c>
      <c r="J56" s="170">
        <v>80</v>
      </c>
      <c r="K56" s="170">
        <v>80</v>
      </c>
      <c r="L56" s="272"/>
    </row>
    <row r="57" spans="1:12" ht="12.75">
      <c r="A57" s="4"/>
      <c r="B57" s="346"/>
      <c r="C57" s="347">
        <v>637005</v>
      </c>
      <c r="D57" s="150" t="s">
        <v>86</v>
      </c>
      <c r="E57" s="348">
        <v>0</v>
      </c>
      <c r="F57" s="170">
        <v>0</v>
      </c>
      <c r="G57" s="345">
        <v>0</v>
      </c>
      <c r="H57" s="345">
        <v>0</v>
      </c>
      <c r="I57" s="170">
        <v>0</v>
      </c>
      <c r="J57" s="170">
        <v>0</v>
      </c>
      <c r="K57" s="170">
        <v>0</v>
      </c>
      <c r="L57" s="272"/>
    </row>
    <row r="58" spans="1:12" ht="12.75">
      <c r="A58" s="4"/>
      <c r="B58" s="346"/>
      <c r="C58" s="347">
        <v>637012</v>
      </c>
      <c r="D58" s="150" t="s">
        <v>87</v>
      </c>
      <c r="E58" s="348">
        <v>44</v>
      </c>
      <c r="F58" s="170">
        <v>77</v>
      </c>
      <c r="G58" s="345">
        <v>160</v>
      </c>
      <c r="H58" s="345">
        <v>160</v>
      </c>
      <c r="I58" s="170">
        <v>160</v>
      </c>
      <c r="J58" s="170">
        <v>160</v>
      </c>
      <c r="K58" s="170">
        <v>160</v>
      </c>
      <c r="L58" s="272"/>
    </row>
    <row r="59" spans="1:12" ht="12.75">
      <c r="A59" s="4"/>
      <c r="B59" s="346"/>
      <c r="C59" s="347">
        <v>637014</v>
      </c>
      <c r="D59" s="150" t="s">
        <v>132</v>
      </c>
      <c r="E59" s="348">
        <v>394</v>
      </c>
      <c r="F59" s="170">
        <v>726</v>
      </c>
      <c r="G59" s="345">
        <v>500</v>
      </c>
      <c r="H59" s="345">
        <v>500</v>
      </c>
      <c r="I59" s="170">
        <v>500</v>
      </c>
      <c r="J59" s="170">
        <v>500</v>
      </c>
      <c r="K59" s="170">
        <v>500</v>
      </c>
      <c r="L59" s="272"/>
    </row>
    <row r="60" spans="1:12" ht="12.75">
      <c r="A60" s="4"/>
      <c r="B60" s="346"/>
      <c r="C60" s="347">
        <v>637015</v>
      </c>
      <c r="D60" s="150" t="s">
        <v>88</v>
      </c>
      <c r="E60" s="348">
        <v>0</v>
      </c>
      <c r="F60" s="170">
        <v>0</v>
      </c>
      <c r="G60" s="345">
        <v>0</v>
      </c>
      <c r="H60" s="345">
        <v>0</v>
      </c>
      <c r="I60" s="170">
        <v>0</v>
      </c>
      <c r="J60" s="170">
        <v>0</v>
      </c>
      <c r="K60" s="170">
        <v>0</v>
      </c>
      <c r="L60" s="272"/>
    </row>
    <row r="61" spans="1:12" ht="12.75">
      <c r="A61" s="4"/>
      <c r="B61" s="346"/>
      <c r="C61" s="347">
        <v>637016</v>
      </c>
      <c r="D61" s="150" t="s">
        <v>89</v>
      </c>
      <c r="E61" s="348">
        <v>113</v>
      </c>
      <c r="F61" s="170">
        <v>134</v>
      </c>
      <c r="G61" s="345">
        <v>120</v>
      </c>
      <c r="H61" s="345">
        <v>120</v>
      </c>
      <c r="I61" s="170">
        <v>120</v>
      </c>
      <c r="J61" s="170">
        <v>120</v>
      </c>
      <c r="K61" s="170">
        <v>120</v>
      </c>
      <c r="L61" s="91"/>
    </row>
    <row r="62" spans="1:12" ht="12.75">
      <c r="A62" s="4"/>
      <c r="B62" s="346"/>
      <c r="C62" s="347">
        <v>637027</v>
      </c>
      <c r="D62" s="150" t="s">
        <v>226</v>
      </c>
      <c r="E62" s="348">
        <v>0</v>
      </c>
      <c r="F62" s="170">
        <v>0</v>
      </c>
      <c r="G62" s="345">
        <v>0</v>
      </c>
      <c r="H62" s="345">
        <v>0</v>
      </c>
      <c r="I62" s="170">
        <v>0</v>
      </c>
      <c r="J62" s="170">
        <v>0</v>
      </c>
      <c r="K62" s="170">
        <v>0</v>
      </c>
      <c r="L62" s="91"/>
    </row>
    <row r="63" spans="1:12" ht="13.5" thickBot="1">
      <c r="A63" s="4"/>
      <c r="B63" s="410"/>
      <c r="C63" s="450">
        <v>637035</v>
      </c>
      <c r="D63" s="155" t="s">
        <v>90</v>
      </c>
      <c r="E63" s="432">
        <v>0</v>
      </c>
      <c r="F63" s="398">
        <v>0</v>
      </c>
      <c r="G63" s="441">
        <v>0</v>
      </c>
      <c r="H63" s="441">
        <v>0</v>
      </c>
      <c r="I63" s="398">
        <v>0</v>
      </c>
      <c r="J63" s="398">
        <v>0</v>
      </c>
      <c r="K63" s="398">
        <v>0</v>
      </c>
      <c r="L63" s="341"/>
    </row>
    <row r="64" spans="1:12" ht="13.5" thickBot="1">
      <c r="A64" s="4"/>
      <c r="B64" s="422"/>
      <c r="C64" s="451">
        <v>640</v>
      </c>
      <c r="D64" s="401" t="s">
        <v>91</v>
      </c>
      <c r="E64" s="423">
        <f aca="true" t="shared" si="12" ref="E64:K64">SUM(E65:E66)</f>
        <v>0</v>
      </c>
      <c r="F64" s="535">
        <f t="shared" si="12"/>
        <v>160</v>
      </c>
      <c r="G64" s="535">
        <f t="shared" si="12"/>
        <v>40</v>
      </c>
      <c r="H64" s="535">
        <f t="shared" si="12"/>
        <v>40</v>
      </c>
      <c r="I64" s="535">
        <f t="shared" si="12"/>
        <v>40</v>
      </c>
      <c r="J64" s="535">
        <f t="shared" si="12"/>
        <v>40</v>
      </c>
      <c r="K64" s="535">
        <f t="shared" si="12"/>
        <v>40</v>
      </c>
      <c r="L64" s="387"/>
    </row>
    <row r="65" spans="1:12" ht="12.75">
      <c r="A65" s="4"/>
      <c r="B65" s="443"/>
      <c r="C65" s="452">
        <v>642013</v>
      </c>
      <c r="D65" s="436" t="s">
        <v>149</v>
      </c>
      <c r="E65" s="437">
        <v>0</v>
      </c>
      <c r="F65" s="400">
        <v>0</v>
      </c>
      <c r="G65" s="437">
        <v>0</v>
      </c>
      <c r="H65" s="461">
        <v>0</v>
      </c>
      <c r="I65" s="462">
        <v>0</v>
      </c>
      <c r="J65" s="462">
        <v>0</v>
      </c>
      <c r="K65" s="462">
        <v>0</v>
      </c>
      <c r="L65" s="197"/>
    </row>
    <row r="66" spans="1:12" ht="13.5" thickBot="1">
      <c r="A66" s="4"/>
      <c r="B66" s="145"/>
      <c r="C66" s="331">
        <v>642015</v>
      </c>
      <c r="D66" s="54" t="s">
        <v>95</v>
      </c>
      <c r="E66" s="438">
        <v>0</v>
      </c>
      <c r="F66" s="166">
        <v>160</v>
      </c>
      <c r="G66" s="438">
        <v>40</v>
      </c>
      <c r="H66" s="463">
        <v>40</v>
      </c>
      <c r="I66" s="464">
        <v>40</v>
      </c>
      <c r="J66" s="464">
        <v>40</v>
      </c>
      <c r="K66" s="464">
        <v>40</v>
      </c>
      <c r="L66" s="92"/>
    </row>
    <row r="67" spans="1:12" ht="13.5" thickBot="1">
      <c r="A67" s="4"/>
      <c r="B67" s="444"/>
      <c r="C67" s="453">
        <v>600</v>
      </c>
      <c r="D67" s="440" t="s">
        <v>150</v>
      </c>
      <c r="E67" s="465">
        <f aca="true" t="shared" si="13" ref="E67:K67">SUM(E64,E29,E19,E13)</f>
        <v>28186</v>
      </c>
      <c r="F67" s="465">
        <v>32049.18</v>
      </c>
      <c r="G67" s="465">
        <f t="shared" si="13"/>
        <v>33187</v>
      </c>
      <c r="H67" s="465">
        <f t="shared" si="13"/>
        <v>31187</v>
      </c>
      <c r="I67" s="465">
        <f t="shared" si="13"/>
        <v>33387</v>
      </c>
      <c r="J67" s="465">
        <f t="shared" si="13"/>
        <v>32387</v>
      </c>
      <c r="K67" s="465">
        <f t="shared" si="13"/>
        <v>32387</v>
      </c>
      <c r="L67" s="388"/>
    </row>
    <row r="68" spans="1:12" ht="13.5" thickBot="1">
      <c r="A68" s="4"/>
      <c r="B68" s="420"/>
      <c r="C68" s="454">
        <v>700</v>
      </c>
      <c r="D68" s="421" t="s">
        <v>97</v>
      </c>
      <c r="E68" s="435">
        <f>SUM(E69:E70)</f>
        <v>0</v>
      </c>
      <c r="F68" s="435">
        <f aca="true" t="shared" si="14" ref="F68:K68">SUM(F69:F70)</f>
        <v>0</v>
      </c>
      <c r="G68" s="435">
        <f t="shared" si="14"/>
        <v>10000</v>
      </c>
      <c r="H68" s="435">
        <f t="shared" si="14"/>
        <v>2000</v>
      </c>
      <c r="I68" s="435">
        <f t="shared" si="14"/>
        <v>0</v>
      </c>
      <c r="J68" s="435">
        <f t="shared" si="14"/>
        <v>0</v>
      </c>
      <c r="K68" s="435">
        <f t="shared" si="14"/>
        <v>0</v>
      </c>
      <c r="L68" s="284" t="s">
        <v>208</v>
      </c>
    </row>
    <row r="69" spans="1:12" ht="13.5" thickBot="1">
      <c r="A69" s="7"/>
      <c r="B69" s="569"/>
      <c r="C69" s="574">
        <v>717002</v>
      </c>
      <c r="D69" s="575" t="s">
        <v>151</v>
      </c>
      <c r="E69" s="570">
        <v>0</v>
      </c>
      <c r="F69" s="555">
        <v>0</v>
      </c>
      <c r="G69" s="571">
        <v>10000</v>
      </c>
      <c r="H69" s="572">
        <v>0</v>
      </c>
      <c r="I69" s="570">
        <v>0</v>
      </c>
      <c r="J69" s="570">
        <v>0</v>
      </c>
      <c r="K69" s="570">
        <v>0</v>
      </c>
      <c r="L69" s="576"/>
    </row>
    <row r="70" spans="2:12" ht="13.5" thickBot="1">
      <c r="B70" s="573"/>
      <c r="C70" s="577">
        <v>713004</v>
      </c>
      <c r="D70" s="578" t="s">
        <v>265</v>
      </c>
      <c r="E70" s="168">
        <v>0</v>
      </c>
      <c r="F70" s="168">
        <v>0</v>
      </c>
      <c r="G70" s="439">
        <v>0</v>
      </c>
      <c r="H70" s="168">
        <v>2000</v>
      </c>
      <c r="I70" s="553">
        <v>0</v>
      </c>
      <c r="J70" s="553">
        <v>0</v>
      </c>
      <c r="K70" s="553">
        <v>0</v>
      </c>
      <c r="L70" s="579"/>
    </row>
  </sheetData>
  <sheetProtection/>
  <printOptions/>
  <pageMargins left="0.75" right="0.75" top="1" bottom="1" header="0.4921259845" footer="0.4921259845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PageLayoutView="0" workbookViewId="0" topLeftCell="A1">
      <selection activeCell="R20" sqref="R20"/>
    </sheetView>
  </sheetViews>
  <sheetFormatPr defaultColWidth="9.140625" defaultRowHeight="12.75"/>
  <cols>
    <col min="3" max="3" width="9.421875" style="0" customWidth="1"/>
    <col min="4" max="4" width="30.57421875" style="0" customWidth="1"/>
    <col min="5" max="5" width="12.28125" style="0" customWidth="1"/>
    <col min="6" max="6" width="13.7109375" style="0" customWidth="1"/>
    <col min="7" max="7" width="12.421875" style="0" customWidth="1"/>
    <col min="8" max="8" width="19.421875" style="0" customWidth="1"/>
    <col min="9" max="9" width="12.140625" style="0" customWidth="1"/>
    <col min="12" max="12" width="22.7109375" style="0" customWidth="1"/>
  </cols>
  <sheetData>
    <row r="1" spans="1:6" ht="15">
      <c r="A1" s="55" t="s">
        <v>2</v>
      </c>
      <c r="B1" s="35"/>
      <c r="C1" s="35"/>
      <c r="D1" s="35"/>
      <c r="E1" s="35"/>
      <c r="F1" s="84"/>
    </row>
    <row r="2" spans="1:6" ht="15.75" thickBot="1">
      <c r="A2" s="37"/>
      <c r="B2" s="37"/>
      <c r="C2" s="37"/>
      <c r="D2" s="37"/>
      <c r="E2" s="35"/>
      <c r="F2" s="84"/>
    </row>
    <row r="3" spans="1:12" ht="13.5" thickBot="1">
      <c r="A3" s="1" t="s">
        <v>3</v>
      </c>
      <c r="B3" s="2" t="s">
        <v>4</v>
      </c>
      <c r="C3" s="85" t="s">
        <v>5</v>
      </c>
      <c r="D3" s="3"/>
      <c r="E3" s="99" t="s">
        <v>9</v>
      </c>
      <c r="F3" s="99" t="s">
        <v>9</v>
      </c>
      <c r="G3" s="99" t="s">
        <v>9</v>
      </c>
      <c r="H3" s="99" t="s">
        <v>9</v>
      </c>
      <c r="I3" s="99" t="s">
        <v>9</v>
      </c>
      <c r="J3" s="99" t="s">
        <v>9</v>
      </c>
      <c r="K3" s="99" t="s">
        <v>9</v>
      </c>
      <c r="L3" s="394" t="s">
        <v>204</v>
      </c>
    </row>
    <row r="4" spans="1:12" ht="12.75">
      <c r="A4" s="4" t="s">
        <v>6</v>
      </c>
      <c r="B4" s="61" t="s">
        <v>7</v>
      </c>
      <c r="C4" s="37" t="s">
        <v>8</v>
      </c>
      <c r="D4" s="62" t="s">
        <v>1</v>
      </c>
      <c r="E4" s="38" t="s">
        <v>179</v>
      </c>
      <c r="F4" s="38" t="s">
        <v>179</v>
      </c>
      <c r="G4" s="38" t="s">
        <v>115</v>
      </c>
      <c r="H4" s="38" t="s">
        <v>180</v>
      </c>
      <c r="I4" s="38" t="s">
        <v>116</v>
      </c>
      <c r="J4" s="38" t="s">
        <v>116</v>
      </c>
      <c r="K4" s="38" t="s">
        <v>116</v>
      </c>
      <c r="L4" s="395" t="s">
        <v>207</v>
      </c>
    </row>
    <row r="5" spans="1:12" ht="13.5" thickBot="1">
      <c r="A5" s="4" t="s">
        <v>10</v>
      </c>
      <c r="B5" s="61" t="s">
        <v>11</v>
      </c>
      <c r="C5" s="86" t="s">
        <v>12</v>
      </c>
      <c r="D5" s="22"/>
      <c r="E5" s="53">
        <v>2014</v>
      </c>
      <c r="F5" s="53">
        <v>2015</v>
      </c>
      <c r="G5" s="53">
        <v>2016</v>
      </c>
      <c r="H5" s="53">
        <v>2016</v>
      </c>
      <c r="I5" s="53">
        <v>2017</v>
      </c>
      <c r="J5" s="53">
        <v>2018</v>
      </c>
      <c r="K5" s="53">
        <v>2019</v>
      </c>
      <c r="L5" s="396">
        <v>2017</v>
      </c>
    </row>
    <row r="6" spans="1:12" ht="15">
      <c r="A6" s="90"/>
      <c r="B6" s="468" t="s">
        <v>2</v>
      </c>
      <c r="C6" s="469"/>
      <c r="D6" s="67"/>
      <c r="E6" s="470"/>
      <c r="F6" s="471"/>
      <c r="G6" s="470"/>
      <c r="H6" s="470"/>
      <c r="I6" s="470"/>
      <c r="J6" s="470"/>
      <c r="K6" s="470"/>
      <c r="L6" s="472"/>
    </row>
    <row r="7" spans="1:12" ht="12.75">
      <c r="A7" s="12" t="s">
        <v>13</v>
      </c>
      <c r="B7" s="12" t="s">
        <v>14</v>
      </c>
      <c r="C7" s="68"/>
      <c r="D7" s="68"/>
      <c r="E7" s="159">
        <f aca="true" t="shared" si="0" ref="E7:K7">E65</f>
        <v>56057</v>
      </c>
      <c r="F7" s="159">
        <f t="shared" si="0"/>
        <v>58536</v>
      </c>
      <c r="G7" s="159">
        <f t="shared" si="0"/>
        <v>56892</v>
      </c>
      <c r="H7" s="159">
        <f t="shared" si="0"/>
        <v>56892</v>
      </c>
      <c r="I7" s="159">
        <f t="shared" si="0"/>
        <v>59821</v>
      </c>
      <c r="J7" s="159">
        <f t="shared" si="0"/>
        <v>59821</v>
      </c>
      <c r="K7" s="159">
        <f t="shared" si="0"/>
        <v>59821</v>
      </c>
      <c r="L7" s="473"/>
    </row>
    <row r="8" spans="1:12" ht="12.75">
      <c r="A8" s="12" t="s">
        <v>15</v>
      </c>
      <c r="B8" s="12" t="s">
        <v>16</v>
      </c>
      <c r="C8" s="68"/>
      <c r="D8" s="68"/>
      <c r="E8" s="159">
        <f>0</f>
        <v>0</v>
      </c>
      <c r="F8" s="159">
        <f>0</f>
        <v>0</v>
      </c>
      <c r="G8" s="159">
        <f>0</f>
        <v>0</v>
      </c>
      <c r="H8" s="159">
        <f>0</f>
        <v>0</v>
      </c>
      <c r="I8" s="159">
        <f>0</f>
        <v>0</v>
      </c>
      <c r="J8" s="159">
        <f>0</f>
        <v>0</v>
      </c>
      <c r="K8" s="159">
        <f>0</f>
        <v>0</v>
      </c>
      <c r="L8" s="473"/>
    </row>
    <row r="9" spans="1:12" ht="13.5" thickBot="1">
      <c r="A9" s="14"/>
      <c r="B9" s="474" t="s">
        <v>17</v>
      </c>
      <c r="C9" s="73"/>
      <c r="D9" s="74"/>
      <c r="E9" s="161">
        <f aca="true" t="shared" si="1" ref="E9:K9">SUM(E7:E8)</f>
        <v>56057</v>
      </c>
      <c r="F9" s="161">
        <f t="shared" si="1"/>
        <v>58536</v>
      </c>
      <c r="G9" s="161">
        <f t="shared" si="1"/>
        <v>56892</v>
      </c>
      <c r="H9" s="161">
        <f t="shared" si="1"/>
        <v>56892</v>
      </c>
      <c r="I9" s="161">
        <f t="shared" si="1"/>
        <v>59821</v>
      </c>
      <c r="J9" s="161">
        <f t="shared" si="1"/>
        <v>59821</v>
      </c>
      <c r="K9" s="161">
        <f t="shared" si="1"/>
        <v>59821</v>
      </c>
      <c r="L9" s="475"/>
    </row>
    <row r="10" spans="1:12" ht="12.75">
      <c r="A10" s="16">
        <v>4</v>
      </c>
      <c r="B10" s="476" t="s">
        <v>153</v>
      </c>
      <c r="C10" s="3"/>
      <c r="D10" s="477"/>
      <c r="E10" s="487"/>
      <c r="F10" s="487"/>
      <c r="G10" s="455"/>
      <c r="H10" s="455"/>
      <c r="I10" s="455"/>
      <c r="J10" s="455"/>
      <c r="K10" s="455"/>
      <c r="L10" s="270"/>
    </row>
    <row r="11" spans="1:12" ht="12.75">
      <c r="A11" s="16"/>
      <c r="B11" s="478" t="s">
        <v>154</v>
      </c>
      <c r="C11" s="479" t="s">
        <v>153</v>
      </c>
      <c r="D11" s="37"/>
      <c r="E11" s="488"/>
      <c r="F11" s="488"/>
      <c r="G11" s="241"/>
      <c r="H11" s="241"/>
      <c r="I11" s="241"/>
      <c r="J11" s="241"/>
      <c r="K11" s="241"/>
      <c r="L11" s="270"/>
    </row>
    <row r="12" spans="1:12" ht="12.75">
      <c r="A12" s="4"/>
      <c r="B12" s="79"/>
      <c r="C12" s="22" t="s">
        <v>19</v>
      </c>
      <c r="D12" s="37"/>
      <c r="E12" s="488"/>
      <c r="F12" s="488"/>
      <c r="G12" s="241"/>
      <c r="H12" s="241"/>
      <c r="I12" s="241"/>
      <c r="J12" s="241"/>
      <c r="K12" s="241"/>
      <c r="L12" s="270"/>
    </row>
    <row r="13" spans="1:12" ht="13.5" thickBot="1">
      <c r="A13" s="4"/>
      <c r="B13" s="79" t="s">
        <v>155</v>
      </c>
      <c r="C13" s="22" t="s">
        <v>156</v>
      </c>
      <c r="D13" s="37"/>
      <c r="E13" s="488"/>
      <c r="F13" s="488"/>
      <c r="G13" s="241"/>
      <c r="H13" s="241"/>
      <c r="I13" s="241"/>
      <c r="J13" s="241"/>
      <c r="K13" s="241"/>
      <c r="L13" s="270"/>
    </row>
    <row r="14" spans="1:12" ht="12.75">
      <c r="A14" s="4"/>
      <c r="B14" s="427"/>
      <c r="C14" s="445">
        <v>610</v>
      </c>
      <c r="D14" s="164" t="s">
        <v>20</v>
      </c>
      <c r="E14" s="539">
        <f>SUM(E15:E16,E19)</f>
        <v>33346</v>
      </c>
      <c r="F14" s="546">
        <f>SUM(F15:F16,F19)</f>
        <v>32374.670000000002</v>
      </c>
      <c r="G14" s="431">
        <f>SUM(G15:G16,G19)</f>
        <v>32578</v>
      </c>
      <c r="H14" s="431">
        <f>SUM(H15:H16,H19)</f>
        <v>32578</v>
      </c>
      <c r="I14" s="546">
        <v>34438</v>
      </c>
      <c r="J14" s="546">
        <v>34438</v>
      </c>
      <c r="K14" s="546">
        <v>34438</v>
      </c>
      <c r="L14" s="384"/>
    </row>
    <row r="15" spans="1:12" ht="12.75">
      <c r="A15" s="4"/>
      <c r="B15" s="501"/>
      <c r="C15" s="497">
        <v>611</v>
      </c>
      <c r="D15" s="485" t="s">
        <v>109</v>
      </c>
      <c r="E15" s="542">
        <v>27238</v>
      </c>
      <c r="F15" s="486">
        <v>28607.5</v>
      </c>
      <c r="G15" s="489">
        <v>28428</v>
      </c>
      <c r="H15" s="489">
        <v>28428</v>
      </c>
      <c r="I15" s="550">
        <v>30288</v>
      </c>
      <c r="J15" s="550">
        <v>30288</v>
      </c>
      <c r="K15" s="550">
        <v>30288</v>
      </c>
      <c r="L15" s="585" t="s">
        <v>268</v>
      </c>
    </row>
    <row r="16" spans="1:12" ht="12.75">
      <c r="A16" s="4"/>
      <c r="B16" s="502"/>
      <c r="C16" s="498">
        <v>612</v>
      </c>
      <c r="D16" s="466" t="s">
        <v>139</v>
      </c>
      <c r="E16" s="142">
        <f>SUM(E17:E18)</f>
        <v>2148</v>
      </c>
      <c r="F16" s="142">
        <v>1550.81</v>
      </c>
      <c r="G16" s="491">
        <v>2950</v>
      </c>
      <c r="H16" s="490">
        <v>2950</v>
      </c>
      <c r="I16" s="551">
        <v>2950</v>
      </c>
      <c r="J16" s="551">
        <v>2950</v>
      </c>
      <c r="K16" s="551">
        <v>2950</v>
      </c>
      <c r="L16" s="97"/>
    </row>
    <row r="17" spans="1:12" ht="12.75">
      <c r="A17" s="4"/>
      <c r="B17" s="144"/>
      <c r="C17" s="330">
        <v>612001</v>
      </c>
      <c r="D17" s="30" t="s">
        <v>24</v>
      </c>
      <c r="E17" s="142">
        <v>1837</v>
      </c>
      <c r="F17" s="142">
        <v>1212.34</v>
      </c>
      <c r="G17" s="492">
        <v>2530</v>
      </c>
      <c r="H17" s="492">
        <v>2530</v>
      </c>
      <c r="I17" s="162">
        <v>2700</v>
      </c>
      <c r="J17" s="162">
        <v>2700</v>
      </c>
      <c r="K17" s="162">
        <v>2700</v>
      </c>
      <c r="L17" s="97"/>
    </row>
    <row r="18" spans="1:12" ht="12.75">
      <c r="A18" s="4"/>
      <c r="B18" s="144"/>
      <c r="C18" s="330">
        <v>612002</v>
      </c>
      <c r="D18" s="30" t="s">
        <v>27</v>
      </c>
      <c r="E18" s="142">
        <v>311</v>
      </c>
      <c r="F18" s="142">
        <v>338.47</v>
      </c>
      <c r="G18" s="490">
        <v>420</v>
      </c>
      <c r="H18" s="490">
        <v>420</v>
      </c>
      <c r="I18" s="162">
        <v>0</v>
      </c>
      <c r="J18" s="162">
        <v>0</v>
      </c>
      <c r="K18" s="162">
        <v>0</v>
      </c>
      <c r="L18" s="97"/>
    </row>
    <row r="19" spans="1:12" ht="12.75">
      <c r="A19" s="4"/>
      <c r="B19" s="144"/>
      <c r="C19" s="330">
        <v>614</v>
      </c>
      <c r="D19" s="30" t="s">
        <v>28</v>
      </c>
      <c r="E19" s="142">
        <v>3960</v>
      </c>
      <c r="F19" s="142">
        <v>2216.36</v>
      </c>
      <c r="G19" s="492">
        <v>1200</v>
      </c>
      <c r="H19" s="492">
        <v>1200</v>
      </c>
      <c r="I19" s="162">
        <v>1200</v>
      </c>
      <c r="J19" s="162">
        <v>1200</v>
      </c>
      <c r="K19" s="162">
        <v>1200</v>
      </c>
      <c r="L19" s="97"/>
    </row>
    <row r="20" spans="1:12" ht="12.75">
      <c r="A20" s="4"/>
      <c r="B20" s="144"/>
      <c r="C20" s="330">
        <v>616</v>
      </c>
      <c r="D20" s="30" t="s">
        <v>157</v>
      </c>
      <c r="E20" s="142">
        <v>0</v>
      </c>
      <c r="F20" s="142">
        <v>0</v>
      </c>
      <c r="G20" s="492">
        <v>0</v>
      </c>
      <c r="H20" s="492">
        <v>0</v>
      </c>
      <c r="I20" s="162">
        <v>0</v>
      </c>
      <c r="J20" s="162">
        <v>0</v>
      </c>
      <c r="K20" s="162">
        <v>0</v>
      </c>
      <c r="L20" s="97"/>
    </row>
    <row r="21" spans="1:12" ht="12.75">
      <c r="A21" s="4"/>
      <c r="B21" s="424"/>
      <c r="C21" s="446">
        <v>620</v>
      </c>
      <c r="D21" s="165" t="s">
        <v>31</v>
      </c>
      <c r="E21" s="536">
        <f>SUM(E22:E24)</f>
        <v>10334</v>
      </c>
      <c r="F21" s="545">
        <f>SUM(F22:F24)</f>
        <v>10819.69</v>
      </c>
      <c r="G21" s="425">
        <f>SUM(G22:G24)</f>
        <v>10964</v>
      </c>
      <c r="H21" s="425">
        <f>SUM(H22:H24)</f>
        <v>10964</v>
      </c>
      <c r="I21" s="545">
        <v>12033</v>
      </c>
      <c r="J21" s="545">
        <v>12033</v>
      </c>
      <c r="K21" s="545">
        <v>12033</v>
      </c>
      <c r="L21" s="385"/>
    </row>
    <row r="22" spans="1:12" ht="12.75">
      <c r="A22" s="4"/>
      <c r="B22" s="144"/>
      <c r="C22" s="330">
        <v>621</v>
      </c>
      <c r="D22" s="30" t="s">
        <v>32</v>
      </c>
      <c r="E22" s="142">
        <v>1371</v>
      </c>
      <c r="F22" s="142">
        <v>762.06</v>
      </c>
      <c r="G22" s="492">
        <v>2742</v>
      </c>
      <c r="H22" s="492">
        <v>2742</v>
      </c>
      <c r="I22" s="162">
        <v>2993</v>
      </c>
      <c r="J22" s="162">
        <v>2993</v>
      </c>
      <c r="K22" s="162">
        <v>2993</v>
      </c>
      <c r="L22" s="97"/>
    </row>
    <row r="23" spans="1:12" ht="12.75">
      <c r="A23" s="4"/>
      <c r="B23" s="144"/>
      <c r="C23" s="330">
        <v>623</v>
      </c>
      <c r="D23" s="30" t="s">
        <v>36</v>
      </c>
      <c r="E23" s="142">
        <v>1212</v>
      </c>
      <c r="F23" s="142">
        <v>1970.4</v>
      </c>
      <c r="G23" s="492">
        <v>395</v>
      </c>
      <c r="H23" s="492">
        <v>395</v>
      </c>
      <c r="I23" s="162">
        <v>450</v>
      </c>
      <c r="J23" s="162">
        <v>450</v>
      </c>
      <c r="K23" s="162">
        <v>450</v>
      </c>
      <c r="L23" s="97"/>
    </row>
    <row r="24" spans="1:12" ht="12.75">
      <c r="A24" s="4"/>
      <c r="B24" s="501"/>
      <c r="C24" s="497">
        <v>625</v>
      </c>
      <c r="D24" s="483" t="s">
        <v>140</v>
      </c>
      <c r="E24" s="543">
        <f>SUM(E25:E30)</f>
        <v>7751</v>
      </c>
      <c r="F24" s="549">
        <f>SUM(F25:F30)</f>
        <v>8087.2300000000005</v>
      </c>
      <c r="G24" s="489">
        <f>SUM(G25:G30)</f>
        <v>7827</v>
      </c>
      <c r="H24" s="489">
        <f>SUM(H25:H30)</f>
        <v>7827</v>
      </c>
      <c r="I24" s="549">
        <v>8590</v>
      </c>
      <c r="J24" s="549">
        <v>8590</v>
      </c>
      <c r="K24" s="549">
        <v>8590</v>
      </c>
      <c r="L24" s="484"/>
    </row>
    <row r="25" spans="1:12" ht="12.75">
      <c r="A25" s="4"/>
      <c r="B25" s="144"/>
      <c r="C25" s="447">
        <v>625001</v>
      </c>
      <c r="D25" s="30" t="s">
        <v>39</v>
      </c>
      <c r="E25" s="142">
        <v>421</v>
      </c>
      <c r="F25" s="142">
        <v>450.97</v>
      </c>
      <c r="G25" s="492">
        <v>439</v>
      </c>
      <c r="H25" s="492">
        <v>439</v>
      </c>
      <c r="I25" s="162">
        <v>482</v>
      </c>
      <c r="J25" s="162">
        <v>482</v>
      </c>
      <c r="K25" s="162">
        <v>482</v>
      </c>
      <c r="L25" s="97"/>
    </row>
    <row r="26" spans="1:12" ht="12.75">
      <c r="A26" s="4"/>
      <c r="B26" s="144"/>
      <c r="C26" s="330">
        <v>625002</v>
      </c>
      <c r="D26" s="30" t="s">
        <v>42</v>
      </c>
      <c r="E26" s="142">
        <v>4458</v>
      </c>
      <c r="F26" s="142">
        <v>4559.27</v>
      </c>
      <c r="G26" s="492">
        <v>4392</v>
      </c>
      <c r="H26" s="492">
        <v>4392</v>
      </c>
      <c r="I26" s="162">
        <v>4821</v>
      </c>
      <c r="J26" s="162">
        <v>4821</v>
      </c>
      <c r="K26" s="162">
        <v>4821</v>
      </c>
      <c r="L26" s="97"/>
    </row>
    <row r="27" spans="1:12" ht="12.75">
      <c r="A27" s="4"/>
      <c r="B27" s="144"/>
      <c r="C27" s="330">
        <v>625003</v>
      </c>
      <c r="D27" s="30" t="s">
        <v>46</v>
      </c>
      <c r="E27" s="142">
        <v>240</v>
      </c>
      <c r="F27" s="142">
        <v>257.66</v>
      </c>
      <c r="G27" s="492">
        <v>251</v>
      </c>
      <c r="H27" s="492">
        <v>251</v>
      </c>
      <c r="I27" s="162">
        <v>275</v>
      </c>
      <c r="J27" s="162">
        <v>275</v>
      </c>
      <c r="K27" s="162">
        <v>275</v>
      </c>
      <c r="L27" s="97"/>
    </row>
    <row r="28" spans="1:12" ht="12.75">
      <c r="A28" s="4"/>
      <c r="B28" s="144"/>
      <c r="C28" s="330">
        <v>625004</v>
      </c>
      <c r="D28" s="30" t="s">
        <v>50</v>
      </c>
      <c r="E28" s="142">
        <v>902</v>
      </c>
      <c r="F28" s="142">
        <v>966.62</v>
      </c>
      <c r="G28" s="492">
        <v>941</v>
      </c>
      <c r="H28" s="492">
        <v>941</v>
      </c>
      <c r="I28" s="162">
        <v>1033</v>
      </c>
      <c r="J28" s="162">
        <v>1033</v>
      </c>
      <c r="K28" s="162">
        <v>1033</v>
      </c>
      <c r="L28" s="97"/>
    </row>
    <row r="29" spans="1:12" ht="12.75">
      <c r="A29" s="4"/>
      <c r="B29" s="144"/>
      <c r="C29" s="330">
        <v>625005</v>
      </c>
      <c r="D29" s="30" t="s">
        <v>54</v>
      </c>
      <c r="E29" s="142">
        <v>301</v>
      </c>
      <c r="F29" s="142">
        <v>437</v>
      </c>
      <c r="G29" s="492">
        <v>314</v>
      </c>
      <c r="H29" s="492">
        <v>314</v>
      </c>
      <c r="I29" s="162">
        <v>344</v>
      </c>
      <c r="J29" s="162">
        <v>344</v>
      </c>
      <c r="K29" s="162">
        <v>344</v>
      </c>
      <c r="L29" s="97"/>
    </row>
    <row r="30" spans="1:12" ht="12.75">
      <c r="A30" s="4"/>
      <c r="B30" s="144"/>
      <c r="C30" s="330">
        <v>625007</v>
      </c>
      <c r="D30" s="30" t="s">
        <v>57</v>
      </c>
      <c r="E30" s="142">
        <v>1429</v>
      </c>
      <c r="F30" s="142">
        <v>1415.71</v>
      </c>
      <c r="G30" s="492">
        <v>1490</v>
      </c>
      <c r="H30" s="492">
        <v>1490</v>
      </c>
      <c r="I30" s="162">
        <v>1635</v>
      </c>
      <c r="J30" s="162">
        <v>1635</v>
      </c>
      <c r="K30" s="162">
        <v>1635</v>
      </c>
      <c r="L30" s="97"/>
    </row>
    <row r="31" spans="1:12" ht="12.75">
      <c r="A31" s="4"/>
      <c r="B31" s="424"/>
      <c r="C31" s="446">
        <v>630</v>
      </c>
      <c r="D31" s="165" t="s">
        <v>60</v>
      </c>
      <c r="E31" s="536">
        <f aca="true" t="shared" si="2" ref="E31:K31">SUM(E32,E34,E38,E47,E53)</f>
        <v>12377</v>
      </c>
      <c r="F31" s="545">
        <f t="shared" si="2"/>
        <v>15341.639999999998</v>
      </c>
      <c r="G31" s="425">
        <f t="shared" si="2"/>
        <v>13200</v>
      </c>
      <c r="H31" s="425">
        <f t="shared" si="2"/>
        <v>13200</v>
      </c>
      <c r="I31" s="425">
        <f t="shared" si="2"/>
        <v>13200</v>
      </c>
      <c r="J31" s="425">
        <f t="shared" si="2"/>
        <v>13200</v>
      </c>
      <c r="K31" s="425">
        <f t="shared" si="2"/>
        <v>13200</v>
      </c>
      <c r="L31" s="385"/>
    </row>
    <row r="32" spans="1:12" ht="12.75">
      <c r="A32" s="4"/>
      <c r="B32" s="501"/>
      <c r="C32" s="497">
        <v>631</v>
      </c>
      <c r="D32" s="483" t="s">
        <v>61</v>
      </c>
      <c r="E32" s="544">
        <f aca="true" t="shared" si="3" ref="E32:K32">SUM(E33)</f>
        <v>0</v>
      </c>
      <c r="F32" s="493">
        <v>0</v>
      </c>
      <c r="G32" s="493">
        <f t="shared" si="3"/>
        <v>120</v>
      </c>
      <c r="H32" s="493">
        <f t="shared" si="3"/>
        <v>120</v>
      </c>
      <c r="I32" s="493">
        <f t="shared" si="3"/>
        <v>120</v>
      </c>
      <c r="J32" s="493">
        <f t="shared" si="3"/>
        <v>120</v>
      </c>
      <c r="K32" s="493">
        <f t="shared" si="3"/>
        <v>120</v>
      </c>
      <c r="L32" s="484"/>
    </row>
    <row r="33" spans="1:12" ht="12.75">
      <c r="A33" s="4"/>
      <c r="B33" s="144"/>
      <c r="C33" s="330">
        <v>631001</v>
      </c>
      <c r="D33" s="30" t="s">
        <v>62</v>
      </c>
      <c r="E33" s="142">
        <v>0</v>
      </c>
      <c r="F33" s="142">
        <v>0</v>
      </c>
      <c r="G33" s="162">
        <v>120</v>
      </c>
      <c r="H33" s="148">
        <v>120</v>
      </c>
      <c r="I33" s="162">
        <v>120</v>
      </c>
      <c r="J33" s="162">
        <v>120</v>
      </c>
      <c r="K33" s="162">
        <v>120</v>
      </c>
      <c r="L33" s="97"/>
    </row>
    <row r="34" spans="1:12" ht="12.75">
      <c r="A34" s="4"/>
      <c r="B34" s="501"/>
      <c r="C34" s="497">
        <v>632</v>
      </c>
      <c r="D34" s="483" t="s">
        <v>64</v>
      </c>
      <c r="E34" s="544">
        <f aca="true" t="shared" si="4" ref="E34:K34">SUM(E35:E37)</f>
        <v>3180</v>
      </c>
      <c r="F34" s="552">
        <f t="shared" si="4"/>
        <v>2297.7200000000003</v>
      </c>
      <c r="G34" s="493">
        <f t="shared" si="4"/>
        <v>3700</v>
      </c>
      <c r="H34" s="493">
        <f t="shared" si="4"/>
        <v>3500</v>
      </c>
      <c r="I34" s="493">
        <f t="shared" si="4"/>
        <v>3700</v>
      </c>
      <c r="J34" s="493">
        <f t="shared" si="4"/>
        <v>3700</v>
      </c>
      <c r="K34" s="493">
        <f t="shared" si="4"/>
        <v>3700</v>
      </c>
      <c r="L34" s="484"/>
    </row>
    <row r="35" spans="1:12" ht="12.75">
      <c r="A35" s="4"/>
      <c r="B35" s="144"/>
      <c r="C35" s="330">
        <v>632001</v>
      </c>
      <c r="D35" s="30" t="s">
        <v>141</v>
      </c>
      <c r="E35" s="142">
        <v>2738</v>
      </c>
      <c r="F35" s="142">
        <v>1783.49</v>
      </c>
      <c r="G35" s="492">
        <v>3000</v>
      </c>
      <c r="H35" s="492">
        <v>3000</v>
      </c>
      <c r="I35" s="162">
        <v>3000</v>
      </c>
      <c r="J35" s="162">
        <v>3000</v>
      </c>
      <c r="K35" s="162">
        <v>3000</v>
      </c>
      <c r="L35" s="97"/>
    </row>
    <row r="36" spans="1:12" ht="12.75">
      <c r="A36" s="4"/>
      <c r="B36" s="144"/>
      <c r="C36" s="330">
        <v>632002</v>
      </c>
      <c r="D36" s="30" t="s">
        <v>65</v>
      </c>
      <c r="E36" s="142">
        <v>442</v>
      </c>
      <c r="F36" s="142">
        <v>476.48</v>
      </c>
      <c r="G36" s="492">
        <v>700</v>
      </c>
      <c r="H36" s="492">
        <v>500</v>
      </c>
      <c r="I36" s="162">
        <v>700</v>
      </c>
      <c r="J36" s="162">
        <v>700</v>
      </c>
      <c r="K36" s="162">
        <v>700</v>
      </c>
      <c r="L36" s="97"/>
    </row>
    <row r="37" spans="1:12" ht="12.75">
      <c r="A37" s="4"/>
      <c r="B37" s="144"/>
      <c r="C37" s="330">
        <v>632003</v>
      </c>
      <c r="D37" s="30" t="s">
        <v>66</v>
      </c>
      <c r="E37" s="142">
        <v>0</v>
      </c>
      <c r="F37" s="142">
        <v>37.75</v>
      </c>
      <c r="G37" s="492">
        <v>0</v>
      </c>
      <c r="H37" s="492">
        <v>0</v>
      </c>
      <c r="I37" s="162">
        <v>0</v>
      </c>
      <c r="J37" s="162">
        <v>0</v>
      </c>
      <c r="K37" s="162">
        <v>0</v>
      </c>
      <c r="L37" s="97"/>
    </row>
    <row r="38" spans="1:12" ht="12.75">
      <c r="A38" s="4"/>
      <c r="B38" s="501"/>
      <c r="C38" s="497">
        <v>633</v>
      </c>
      <c r="D38" s="483" t="s">
        <v>67</v>
      </c>
      <c r="E38" s="544">
        <f aca="true" t="shared" si="5" ref="E38:K38">SUM(E39:E46)</f>
        <v>4959</v>
      </c>
      <c r="F38" s="552">
        <f t="shared" si="5"/>
        <v>9062.06</v>
      </c>
      <c r="G38" s="493">
        <f t="shared" si="5"/>
        <v>5110</v>
      </c>
      <c r="H38" s="493">
        <f t="shared" si="5"/>
        <v>6860</v>
      </c>
      <c r="I38" s="493">
        <f t="shared" si="5"/>
        <v>5110</v>
      </c>
      <c r="J38" s="493">
        <f t="shared" si="5"/>
        <v>5110</v>
      </c>
      <c r="K38" s="493">
        <f t="shared" si="5"/>
        <v>5110</v>
      </c>
      <c r="L38" s="484"/>
    </row>
    <row r="39" spans="1:12" ht="12.75">
      <c r="A39" s="4"/>
      <c r="B39" s="144"/>
      <c r="C39" s="330">
        <v>633001</v>
      </c>
      <c r="D39" s="30" t="s">
        <v>68</v>
      </c>
      <c r="E39" s="142">
        <v>4181</v>
      </c>
      <c r="F39" s="142">
        <v>5282.04</v>
      </c>
      <c r="G39" s="492">
        <v>2260</v>
      </c>
      <c r="H39" s="492">
        <v>3460</v>
      </c>
      <c r="I39" s="162">
        <v>2260</v>
      </c>
      <c r="J39" s="162">
        <v>2260</v>
      </c>
      <c r="K39" s="162">
        <v>2260</v>
      </c>
      <c r="L39" s="97"/>
    </row>
    <row r="40" spans="1:12" ht="12.75">
      <c r="A40" s="4"/>
      <c r="B40" s="144"/>
      <c r="C40" s="330">
        <v>633002</v>
      </c>
      <c r="D40" s="30" t="s">
        <v>69</v>
      </c>
      <c r="E40" s="142">
        <v>228</v>
      </c>
      <c r="F40" s="142">
        <v>61.1</v>
      </c>
      <c r="G40" s="492">
        <v>1200</v>
      </c>
      <c r="H40" s="492">
        <v>1000</v>
      </c>
      <c r="I40" s="162">
        <v>1200</v>
      </c>
      <c r="J40" s="162">
        <v>1200</v>
      </c>
      <c r="K40" s="162">
        <v>1200</v>
      </c>
      <c r="L40" s="97"/>
    </row>
    <row r="41" spans="1:12" ht="12.75">
      <c r="A41" s="4"/>
      <c r="B41" s="144"/>
      <c r="C41" s="330">
        <v>633004</v>
      </c>
      <c r="D41" s="30" t="s">
        <v>71</v>
      </c>
      <c r="E41" s="142">
        <v>0</v>
      </c>
      <c r="F41" s="142">
        <v>0</v>
      </c>
      <c r="G41" s="492">
        <v>0</v>
      </c>
      <c r="H41" s="492">
        <v>0</v>
      </c>
      <c r="I41" s="162">
        <v>0</v>
      </c>
      <c r="J41" s="162">
        <v>0</v>
      </c>
      <c r="K41" s="162">
        <v>0</v>
      </c>
      <c r="L41" s="97"/>
    </row>
    <row r="42" spans="1:12" ht="12.75">
      <c r="A42" s="4"/>
      <c r="B42" s="144"/>
      <c r="C42" s="330">
        <v>633006</v>
      </c>
      <c r="D42" s="30" t="s">
        <v>142</v>
      </c>
      <c r="E42" s="142">
        <v>513</v>
      </c>
      <c r="F42" s="142">
        <v>3615.84</v>
      </c>
      <c r="G42" s="492">
        <v>1000</v>
      </c>
      <c r="H42" s="492">
        <v>1750</v>
      </c>
      <c r="I42" s="162">
        <v>1000</v>
      </c>
      <c r="J42" s="162">
        <v>1000</v>
      </c>
      <c r="K42" s="162">
        <v>1000</v>
      </c>
      <c r="L42" s="97"/>
    </row>
    <row r="43" spans="1:12" ht="12.75">
      <c r="A43" s="4"/>
      <c r="B43" s="144"/>
      <c r="C43" s="330">
        <v>633009</v>
      </c>
      <c r="D43" s="30" t="s">
        <v>72</v>
      </c>
      <c r="E43" s="142">
        <v>0</v>
      </c>
      <c r="F43" s="142">
        <v>11.6</v>
      </c>
      <c r="G43" s="492">
        <v>250</v>
      </c>
      <c r="H43" s="492">
        <v>250</v>
      </c>
      <c r="I43" s="162">
        <v>250</v>
      </c>
      <c r="J43" s="162">
        <v>250</v>
      </c>
      <c r="K43" s="162">
        <v>250</v>
      </c>
      <c r="L43" s="97"/>
    </row>
    <row r="44" spans="1:12" ht="12.75">
      <c r="A44" s="4"/>
      <c r="B44" s="144"/>
      <c r="C44" s="330">
        <v>633010</v>
      </c>
      <c r="D44" s="30" t="s">
        <v>143</v>
      </c>
      <c r="E44" s="142">
        <v>0</v>
      </c>
      <c r="F44" s="142">
        <v>0</v>
      </c>
      <c r="G44" s="492">
        <v>0</v>
      </c>
      <c r="H44" s="492">
        <v>0</v>
      </c>
      <c r="I44" s="162">
        <v>0</v>
      </c>
      <c r="J44" s="162">
        <v>0</v>
      </c>
      <c r="K44" s="162">
        <v>0</v>
      </c>
      <c r="L44" s="97"/>
    </row>
    <row r="45" spans="1:12" ht="12.75">
      <c r="A45" s="4"/>
      <c r="B45" s="144"/>
      <c r="C45" s="330">
        <v>633013</v>
      </c>
      <c r="D45" s="30" t="s">
        <v>74</v>
      </c>
      <c r="E45" s="142">
        <v>17</v>
      </c>
      <c r="F45" s="142">
        <v>91.48</v>
      </c>
      <c r="G45" s="492">
        <v>100</v>
      </c>
      <c r="H45" s="492">
        <v>100</v>
      </c>
      <c r="I45" s="162">
        <v>100</v>
      </c>
      <c r="J45" s="162">
        <v>100</v>
      </c>
      <c r="K45" s="162">
        <v>100</v>
      </c>
      <c r="L45" s="97"/>
    </row>
    <row r="46" spans="1:12" ht="12.75">
      <c r="A46" s="4"/>
      <c r="B46" s="144"/>
      <c r="C46" s="330">
        <v>633016</v>
      </c>
      <c r="D46" s="30" t="s">
        <v>76</v>
      </c>
      <c r="E46" s="142">
        <v>20</v>
      </c>
      <c r="F46" s="142">
        <v>0</v>
      </c>
      <c r="G46" s="492">
        <v>300</v>
      </c>
      <c r="H46" s="492">
        <v>300</v>
      </c>
      <c r="I46" s="162">
        <v>300</v>
      </c>
      <c r="J46" s="162">
        <v>300</v>
      </c>
      <c r="K46" s="162">
        <v>300</v>
      </c>
      <c r="L46" s="97"/>
    </row>
    <row r="47" spans="1:12" ht="12.75">
      <c r="A47" s="4"/>
      <c r="B47" s="501"/>
      <c r="C47" s="497">
        <v>635</v>
      </c>
      <c r="D47" s="483" t="s">
        <v>78</v>
      </c>
      <c r="E47" s="544">
        <f aca="true" t="shared" si="6" ref="E47:K47">SUM(E48:E52)</f>
        <v>3645</v>
      </c>
      <c r="F47" s="552">
        <f t="shared" si="6"/>
        <v>2924.3</v>
      </c>
      <c r="G47" s="493">
        <f t="shared" si="6"/>
        <v>3250</v>
      </c>
      <c r="H47" s="493">
        <f t="shared" si="6"/>
        <v>1250</v>
      </c>
      <c r="I47" s="493">
        <f t="shared" si="6"/>
        <v>3250</v>
      </c>
      <c r="J47" s="493">
        <f t="shared" si="6"/>
        <v>3250</v>
      </c>
      <c r="K47" s="493">
        <f t="shared" si="6"/>
        <v>3250</v>
      </c>
      <c r="L47" s="484"/>
    </row>
    <row r="48" spans="1:12" ht="12.75">
      <c r="A48" s="4"/>
      <c r="B48" s="144"/>
      <c r="C48" s="330">
        <v>635001</v>
      </c>
      <c r="D48" s="30" t="s">
        <v>145</v>
      </c>
      <c r="E48" s="142">
        <v>0</v>
      </c>
      <c r="F48" s="142">
        <v>0</v>
      </c>
      <c r="G48" s="492">
        <v>0</v>
      </c>
      <c r="H48" s="492">
        <v>0</v>
      </c>
      <c r="I48" s="162">
        <v>0</v>
      </c>
      <c r="J48" s="162">
        <v>0</v>
      </c>
      <c r="K48" s="162">
        <v>0</v>
      </c>
      <c r="L48" s="97"/>
    </row>
    <row r="49" spans="1:12" ht="12.75">
      <c r="A49" s="4"/>
      <c r="B49" s="144"/>
      <c r="C49" s="330">
        <v>635002</v>
      </c>
      <c r="D49" s="467" t="s">
        <v>146</v>
      </c>
      <c r="E49" s="142">
        <v>525</v>
      </c>
      <c r="F49" s="142">
        <v>810</v>
      </c>
      <c r="G49" s="492">
        <v>550</v>
      </c>
      <c r="H49" s="492">
        <v>550</v>
      </c>
      <c r="I49" s="162">
        <v>550</v>
      </c>
      <c r="J49" s="162">
        <v>550</v>
      </c>
      <c r="K49" s="162">
        <v>550</v>
      </c>
      <c r="L49" s="97"/>
    </row>
    <row r="50" spans="1:12" ht="12.75">
      <c r="A50" s="4"/>
      <c r="B50" s="144"/>
      <c r="C50" s="330">
        <v>635004</v>
      </c>
      <c r="D50" s="30" t="s">
        <v>158</v>
      </c>
      <c r="E50" s="142">
        <v>120</v>
      </c>
      <c r="F50" s="142">
        <v>0</v>
      </c>
      <c r="G50" s="492">
        <v>0</v>
      </c>
      <c r="H50" s="492">
        <v>0</v>
      </c>
      <c r="I50" s="162">
        <v>0</v>
      </c>
      <c r="J50" s="162">
        <v>0</v>
      </c>
      <c r="K50" s="162">
        <v>0</v>
      </c>
      <c r="L50" s="97"/>
    </row>
    <row r="51" spans="1:12" ht="12.75">
      <c r="A51" s="4"/>
      <c r="B51" s="144"/>
      <c r="C51" s="330">
        <v>635006</v>
      </c>
      <c r="D51" s="30" t="s">
        <v>159</v>
      </c>
      <c r="E51" s="142">
        <v>3000</v>
      </c>
      <c r="F51" s="142">
        <v>2114.3</v>
      </c>
      <c r="G51" s="492">
        <v>2500</v>
      </c>
      <c r="H51" s="492">
        <v>500</v>
      </c>
      <c r="I51" s="162">
        <v>2500</v>
      </c>
      <c r="J51" s="162">
        <v>2500</v>
      </c>
      <c r="K51" s="162">
        <v>2500</v>
      </c>
      <c r="L51" s="97"/>
    </row>
    <row r="52" spans="1:12" ht="12.75">
      <c r="A52" s="4"/>
      <c r="B52" s="144"/>
      <c r="C52" s="330">
        <v>635009</v>
      </c>
      <c r="D52" s="30" t="s">
        <v>82</v>
      </c>
      <c r="E52" s="142">
        <v>0</v>
      </c>
      <c r="F52" s="142">
        <v>0</v>
      </c>
      <c r="G52" s="492">
        <v>200</v>
      </c>
      <c r="H52" s="492">
        <v>200</v>
      </c>
      <c r="I52" s="162">
        <v>200</v>
      </c>
      <c r="J52" s="162">
        <v>200</v>
      </c>
      <c r="K52" s="162">
        <v>200</v>
      </c>
      <c r="L52" s="97"/>
    </row>
    <row r="53" spans="1:12" ht="12.75">
      <c r="A53" s="4"/>
      <c r="B53" s="501"/>
      <c r="C53" s="497">
        <v>637</v>
      </c>
      <c r="D53" s="483" t="s">
        <v>83</v>
      </c>
      <c r="E53" s="544">
        <f aca="true" t="shared" si="7" ref="E53:K53">SUM(E54:E60)</f>
        <v>593</v>
      </c>
      <c r="F53" s="552">
        <f t="shared" si="7"/>
        <v>1057.56</v>
      </c>
      <c r="G53" s="493">
        <f t="shared" si="7"/>
        <v>1020</v>
      </c>
      <c r="H53" s="493">
        <f t="shared" si="7"/>
        <v>1470</v>
      </c>
      <c r="I53" s="493">
        <f t="shared" si="7"/>
        <v>1020</v>
      </c>
      <c r="J53" s="493">
        <f t="shared" si="7"/>
        <v>1020</v>
      </c>
      <c r="K53" s="493">
        <f t="shared" si="7"/>
        <v>1020</v>
      </c>
      <c r="L53" s="484"/>
    </row>
    <row r="54" spans="1:12" ht="12.75">
      <c r="A54" s="4"/>
      <c r="B54" s="144"/>
      <c r="C54" s="330">
        <v>637001</v>
      </c>
      <c r="D54" s="30" t="s">
        <v>84</v>
      </c>
      <c r="E54" s="142">
        <v>0</v>
      </c>
      <c r="F54" s="142">
        <v>40.95</v>
      </c>
      <c r="G54" s="162">
        <v>50</v>
      </c>
      <c r="H54" s="492">
        <v>50</v>
      </c>
      <c r="I54" s="162">
        <v>50</v>
      </c>
      <c r="J54" s="162">
        <v>50</v>
      </c>
      <c r="K54" s="162">
        <v>50</v>
      </c>
      <c r="L54" s="97"/>
    </row>
    <row r="55" spans="1:12" ht="12.75">
      <c r="A55" s="4"/>
      <c r="B55" s="144"/>
      <c r="C55" s="330">
        <v>637004</v>
      </c>
      <c r="D55" s="30" t="s">
        <v>85</v>
      </c>
      <c r="E55" s="142">
        <v>5</v>
      </c>
      <c r="F55" s="142">
        <v>352.09</v>
      </c>
      <c r="G55" s="162">
        <v>50</v>
      </c>
      <c r="H55" s="492">
        <v>500</v>
      </c>
      <c r="I55" s="162">
        <v>50</v>
      </c>
      <c r="J55" s="162">
        <v>50</v>
      </c>
      <c r="K55" s="162">
        <v>50</v>
      </c>
      <c r="L55" s="97"/>
    </row>
    <row r="56" spans="1:13" ht="12.75">
      <c r="A56" s="4"/>
      <c r="B56" s="144"/>
      <c r="C56" s="330">
        <v>637005</v>
      </c>
      <c r="D56" s="30" t="s">
        <v>86</v>
      </c>
      <c r="E56" s="142">
        <v>0</v>
      </c>
      <c r="F56" s="142">
        <v>0</v>
      </c>
      <c r="G56" s="162">
        <v>0</v>
      </c>
      <c r="H56" s="492">
        <v>0</v>
      </c>
      <c r="I56" s="162">
        <v>0</v>
      </c>
      <c r="J56" s="162">
        <v>0</v>
      </c>
      <c r="K56" s="162">
        <v>0</v>
      </c>
      <c r="L56" s="97"/>
      <c r="M56" s="82"/>
    </row>
    <row r="57" spans="1:12" ht="12.75">
      <c r="A57" s="4"/>
      <c r="B57" s="144"/>
      <c r="C57" s="330">
        <v>637015</v>
      </c>
      <c r="D57" s="30" t="s">
        <v>88</v>
      </c>
      <c r="E57" s="142">
        <v>0</v>
      </c>
      <c r="F57" s="142">
        <v>0</v>
      </c>
      <c r="G57" s="162">
        <v>0</v>
      </c>
      <c r="H57" s="492">
        <v>0</v>
      </c>
      <c r="I57" s="162">
        <v>0</v>
      </c>
      <c r="J57" s="162">
        <v>0</v>
      </c>
      <c r="K57" s="162">
        <v>0</v>
      </c>
      <c r="L57" s="97"/>
    </row>
    <row r="58" spans="1:12" ht="12.75">
      <c r="A58" s="4"/>
      <c r="B58" s="144"/>
      <c r="C58" s="330">
        <v>637014</v>
      </c>
      <c r="D58" s="30" t="s">
        <v>152</v>
      </c>
      <c r="E58" s="142">
        <v>326</v>
      </c>
      <c r="F58" s="142">
        <v>409.94</v>
      </c>
      <c r="G58" s="162">
        <v>600</v>
      </c>
      <c r="H58" s="492">
        <v>600</v>
      </c>
      <c r="I58" s="162">
        <v>600</v>
      </c>
      <c r="J58" s="162">
        <v>600</v>
      </c>
      <c r="K58" s="162">
        <v>600</v>
      </c>
      <c r="L58" s="97"/>
    </row>
    <row r="59" spans="1:12" ht="12.75">
      <c r="A59" s="37"/>
      <c r="B59" s="144"/>
      <c r="C59" s="330">
        <v>637016</v>
      </c>
      <c r="D59" s="30" t="s">
        <v>89</v>
      </c>
      <c r="E59" s="142">
        <v>262</v>
      </c>
      <c r="F59" s="142">
        <v>254.58</v>
      </c>
      <c r="G59" s="162">
        <v>270</v>
      </c>
      <c r="H59" s="492">
        <v>270</v>
      </c>
      <c r="I59" s="162">
        <v>270</v>
      </c>
      <c r="J59" s="162">
        <v>270</v>
      </c>
      <c r="K59" s="162">
        <v>270</v>
      </c>
      <c r="L59" s="97"/>
    </row>
    <row r="60" spans="1:12" ht="13.5" thickBot="1">
      <c r="A60" s="37"/>
      <c r="B60" s="145"/>
      <c r="C60" s="331">
        <v>637027</v>
      </c>
      <c r="D60" s="54" t="s">
        <v>160</v>
      </c>
      <c r="E60" s="480">
        <v>0</v>
      </c>
      <c r="F60" s="480">
        <v>0</v>
      </c>
      <c r="G60" s="464">
        <v>50</v>
      </c>
      <c r="H60" s="494">
        <v>50</v>
      </c>
      <c r="I60" s="464">
        <v>50</v>
      </c>
      <c r="J60" s="464">
        <v>50</v>
      </c>
      <c r="K60" s="464">
        <v>50</v>
      </c>
      <c r="L60" s="275"/>
    </row>
    <row r="61" spans="1:12" ht="13.5" thickBot="1">
      <c r="A61" s="37"/>
      <c r="B61" s="422"/>
      <c r="C61" s="451">
        <v>640</v>
      </c>
      <c r="D61" s="401" t="s">
        <v>91</v>
      </c>
      <c r="E61" s="540">
        <f aca="true" t="shared" si="8" ref="E61:K61">SUM(E62:E64)</f>
        <v>0</v>
      </c>
      <c r="F61" s="547">
        <f t="shared" si="8"/>
        <v>0</v>
      </c>
      <c r="G61" s="433">
        <f t="shared" si="8"/>
        <v>150</v>
      </c>
      <c r="H61" s="433">
        <f t="shared" si="8"/>
        <v>150</v>
      </c>
      <c r="I61" s="433">
        <f t="shared" si="8"/>
        <v>150</v>
      </c>
      <c r="J61" s="433">
        <f t="shared" si="8"/>
        <v>150</v>
      </c>
      <c r="K61" s="433">
        <f t="shared" si="8"/>
        <v>150</v>
      </c>
      <c r="L61" s="387"/>
    </row>
    <row r="62" spans="1:12" ht="12.75">
      <c r="A62" s="37"/>
      <c r="B62" s="318"/>
      <c r="C62" s="329">
        <v>642012</v>
      </c>
      <c r="D62" s="253" t="s">
        <v>92</v>
      </c>
      <c r="E62" s="481">
        <v>0</v>
      </c>
      <c r="F62" s="481">
        <v>0</v>
      </c>
      <c r="G62" s="167">
        <v>0</v>
      </c>
      <c r="H62" s="495">
        <v>0</v>
      </c>
      <c r="I62" s="167">
        <v>0</v>
      </c>
      <c r="J62" s="167">
        <v>0</v>
      </c>
      <c r="K62" s="167">
        <v>0</v>
      </c>
      <c r="L62" s="273"/>
    </row>
    <row r="63" spans="1:12" ht="12.75">
      <c r="A63" s="37"/>
      <c r="B63" s="144"/>
      <c r="C63" s="330">
        <v>642013</v>
      </c>
      <c r="D63" s="30" t="s">
        <v>161</v>
      </c>
      <c r="E63" s="142">
        <v>0</v>
      </c>
      <c r="F63" s="142">
        <v>0</v>
      </c>
      <c r="G63" s="162">
        <v>0</v>
      </c>
      <c r="H63" s="492">
        <v>0</v>
      </c>
      <c r="I63" s="162">
        <v>0</v>
      </c>
      <c r="J63" s="162">
        <v>0</v>
      </c>
      <c r="K63" s="162">
        <v>0</v>
      </c>
      <c r="L63" s="97"/>
    </row>
    <row r="64" spans="1:12" ht="13.5" thickBot="1">
      <c r="A64" s="83"/>
      <c r="B64" s="503"/>
      <c r="C64" s="499">
        <v>642015</v>
      </c>
      <c r="D64" s="80" t="s">
        <v>162</v>
      </c>
      <c r="E64" s="482">
        <v>0</v>
      </c>
      <c r="F64" s="482">
        <v>0</v>
      </c>
      <c r="G64" s="169">
        <v>150</v>
      </c>
      <c r="H64" s="496">
        <v>150</v>
      </c>
      <c r="I64" s="169">
        <v>150</v>
      </c>
      <c r="J64" s="169">
        <v>150</v>
      </c>
      <c r="K64" s="169">
        <v>150</v>
      </c>
      <c r="L64" s="274"/>
    </row>
    <row r="65" spans="1:12" ht="13.5" thickBot="1">
      <c r="A65" s="83"/>
      <c r="B65" s="504"/>
      <c r="C65" s="500">
        <v>600</v>
      </c>
      <c r="D65" s="377" t="s">
        <v>150</v>
      </c>
      <c r="E65" s="541">
        <f aca="true" t="shared" si="9" ref="E65:K65">SUM(E61,E31,E21,E14)</f>
        <v>56057</v>
      </c>
      <c r="F65" s="548">
        <f t="shared" si="9"/>
        <v>58536</v>
      </c>
      <c r="G65" s="434">
        <f t="shared" si="9"/>
        <v>56892</v>
      </c>
      <c r="H65" s="434">
        <f t="shared" si="9"/>
        <v>56892</v>
      </c>
      <c r="I65" s="434">
        <f t="shared" si="9"/>
        <v>59821</v>
      </c>
      <c r="J65" s="434">
        <f t="shared" si="9"/>
        <v>59821</v>
      </c>
      <c r="K65" s="434">
        <f t="shared" si="9"/>
        <v>59821</v>
      </c>
      <c r="L65" s="388"/>
    </row>
    <row r="66" spans="1:8" ht="15">
      <c r="A66" s="84"/>
      <c r="B66" s="84"/>
      <c r="C66" s="84"/>
      <c r="D66" s="87"/>
      <c r="E66" s="88"/>
      <c r="F66" s="89"/>
      <c r="G66" s="41"/>
      <c r="H66" s="41"/>
    </row>
    <row r="67" spans="4:8" ht="12.75">
      <c r="D67" s="41"/>
      <c r="E67" s="41"/>
      <c r="F67" s="41"/>
      <c r="G67" s="41"/>
      <c r="H67" s="41"/>
    </row>
    <row r="68" spans="4:8" ht="12.75">
      <c r="D68" s="41"/>
      <c r="E68" s="41"/>
      <c r="F68" s="41"/>
      <c r="G68" s="41"/>
      <c r="H68" s="41"/>
    </row>
    <row r="69" spans="4:8" ht="12.75">
      <c r="D69" s="41"/>
      <c r="E69" s="41"/>
      <c r="F69" s="41"/>
      <c r="G69" s="41"/>
      <c r="H69" s="41"/>
    </row>
    <row r="70" spans="4:8" ht="12.75">
      <c r="D70" s="41"/>
      <c r="E70" s="41"/>
      <c r="F70" s="41"/>
      <c r="G70" s="41"/>
      <c r="H70" s="41"/>
    </row>
    <row r="71" spans="4:8" ht="12.75">
      <c r="D71" s="41"/>
      <c r="E71" s="41"/>
      <c r="F71" s="41"/>
      <c r="G71" s="41"/>
      <c r="H71" s="41"/>
    </row>
    <row r="72" spans="4:8" ht="12.75">
      <c r="D72" s="41"/>
      <c r="E72" s="41"/>
      <c r="F72" s="41"/>
      <c r="G72" s="41"/>
      <c r="H72" s="41"/>
    </row>
    <row r="73" spans="4:8" ht="12.75">
      <c r="D73" s="41"/>
      <c r="E73" s="41"/>
      <c r="F73" s="41"/>
      <c r="G73" s="41"/>
      <c r="H73" s="41"/>
    </row>
    <row r="74" spans="4:11" ht="12.75">
      <c r="D74" s="41"/>
      <c r="E74" s="41"/>
      <c r="F74" s="41"/>
      <c r="G74" s="41"/>
      <c r="H74" s="41"/>
      <c r="I74" s="41"/>
      <c r="J74" s="41"/>
      <c r="K74" s="41"/>
    </row>
    <row r="75" spans="4:11" ht="12.75">
      <c r="D75" s="41"/>
      <c r="E75" s="41"/>
      <c r="F75" s="41"/>
      <c r="G75" s="41"/>
      <c r="H75" s="41"/>
      <c r="I75" s="41"/>
      <c r="J75" s="41"/>
      <c r="K75" s="41"/>
    </row>
    <row r="76" spans="4:11" ht="12.75">
      <c r="D76" s="41"/>
      <c r="E76" s="41"/>
      <c r="F76" s="41"/>
      <c r="G76" s="41"/>
      <c r="H76" s="41"/>
      <c r="I76" s="41"/>
      <c r="J76" s="41"/>
      <c r="K76" s="41"/>
    </row>
    <row r="77" spans="4:11" ht="12.75">
      <c r="D77" s="41"/>
      <c r="E77" s="41"/>
      <c r="F77" s="41"/>
      <c r="G77" s="41"/>
      <c r="H77" s="41"/>
      <c r="I77" s="41"/>
      <c r="J77" s="41"/>
      <c r="K77" s="41"/>
    </row>
    <row r="78" spans="4:11" ht="12.75">
      <c r="D78" s="41"/>
      <c r="E78" s="41"/>
      <c r="F78" s="41"/>
      <c r="G78" s="41"/>
      <c r="H78" s="41"/>
      <c r="I78" s="41"/>
      <c r="J78" s="41"/>
      <c r="K78" s="41"/>
    </row>
    <row r="79" spans="4:11" ht="12.75">
      <c r="D79" s="41"/>
      <c r="E79" s="41"/>
      <c r="F79" s="41"/>
      <c r="G79" s="41"/>
      <c r="H79" s="41"/>
      <c r="I79" s="41"/>
      <c r="J79" s="41"/>
      <c r="K79" s="41"/>
    </row>
    <row r="80" spans="4:11" ht="12.75">
      <c r="D80" s="41"/>
      <c r="E80" s="41"/>
      <c r="F80" s="41"/>
      <c r="G80" s="41"/>
      <c r="H80" s="41"/>
      <c r="I80" s="41"/>
      <c r="J80" s="41"/>
      <c r="K80" s="41"/>
    </row>
  </sheetData>
  <sheetProtection/>
  <printOptions/>
  <pageMargins left="0.75" right="0.75" top="1" bottom="1" header="0.4921259845" footer="0.4921259845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Nováky 59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ZŠ Nováky 59</dc:creator>
  <cp:keywords/>
  <dc:description/>
  <cp:lastModifiedBy>ntb</cp:lastModifiedBy>
  <cp:lastPrinted>2016-09-21T06:20:15Z</cp:lastPrinted>
  <dcterms:created xsi:type="dcterms:W3CDTF">2015-04-23T05:51:37Z</dcterms:created>
  <dcterms:modified xsi:type="dcterms:W3CDTF">2016-12-13T08:32:09Z</dcterms:modified>
  <cp:category/>
  <cp:version/>
  <cp:contentType/>
  <cp:contentStatus/>
</cp:coreProperties>
</file>