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9"/>
  </bookViews>
  <sheets>
    <sheet name="Príjmy ZŠ" sheetId="1" r:id="rId1"/>
    <sheet name="ZŠ 5-9" sheetId="2" r:id="rId2"/>
    <sheet name="ZŠ 1-4" sheetId="3" r:id="rId3"/>
    <sheet name="ŠJ 5-9" sheetId="4" r:id="rId4"/>
    <sheet name="ŠJ 1-4" sheetId="5" r:id="rId5"/>
    <sheet name="ŠKD" sheetId="6" r:id="rId6"/>
    <sheet name="ZUŠ" sheetId="7" r:id="rId7"/>
    <sheet name="Príjmy CVČ" sheetId="8" r:id="rId8"/>
    <sheet name="Výdavky CVČ" sheetId="9" r:id="rId9"/>
    <sheet name="dôvodová správa CVČ" sheetId="10" r:id="rId10"/>
  </sheets>
  <externalReferences>
    <externalReference r:id="rId13"/>
  </externalReferences>
  <definedNames>
    <definedName name="SUM" localSheetId="9">'[1]príjmy'!#REF!</definedName>
    <definedName name="SUM" localSheetId="8">'[1]príjmy'!#REF!</definedName>
    <definedName name="SUM">'Príjmy CVČ'!#REF!</definedName>
  </definedNames>
  <calcPr fullCalcOnLoad="1"/>
</workbook>
</file>

<file path=xl/sharedStrings.xml><?xml version="1.0" encoding="utf-8"?>
<sst xmlns="http://schemas.openxmlformats.org/spreadsheetml/2006/main" count="1386" uniqueCount="606">
  <si>
    <t>Bežné príjmy</t>
  </si>
  <si>
    <t>Názov</t>
  </si>
  <si>
    <t>PROGRAM 8: Vzdelávanie</t>
  </si>
  <si>
    <t>Pod-</t>
  </si>
  <si>
    <t>Funkčná,</t>
  </si>
  <si>
    <t>Položka</t>
  </si>
  <si>
    <t>prog-</t>
  </si>
  <si>
    <t>ekonomic.</t>
  </si>
  <si>
    <t>Podpo-</t>
  </si>
  <si>
    <t>Rozpočet</t>
  </si>
  <si>
    <t>ram</t>
  </si>
  <si>
    <t>klasifik.</t>
  </si>
  <si>
    <t>ložka</t>
  </si>
  <si>
    <t xml:space="preserve">v </t>
  </si>
  <si>
    <t>BEŽNÉ VÝDAVKY SPOLU:</t>
  </si>
  <si>
    <t>tom:</t>
  </si>
  <si>
    <t>KAPITÁLOVÉ VÝDAVKY SPOLU:</t>
  </si>
  <si>
    <t>FINANČNÉ OPERÁCIE SPOLU:</t>
  </si>
  <si>
    <t>Základná škola Nováky</t>
  </si>
  <si>
    <t>Bežné výdavky spolu:</t>
  </si>
  <si>
    <t xml:space="preserve"> Mzdy, platy, služobné príjmy a ostatné …</t>
  </si>
  <si>
    <t>611.41</t>
  </si>
  <si>
    <t>Tarifný plat školského pedagóga</t>
  </si>
  <si>
    <t xml:space="preserve"> Príplatky spolu</t>
  </si>
  <si>
    <t>Osobný príplatok</t>
  </si>
  <si>
    <t>612002.41</t>
  </si>
  <si>
    <t>Ostatný príplatok špeciálny pedagóg</t>
  </si>
  <si>
    <t>Ostatné príplatky</t>
  </si>
  <si>
    <t xml:space="preserve"> Odmeny</t>
  </si>
  <si>
    <t>Odmeny vzdel. poukazy</t>
  </si>
  <si>
    <t>614.41</t>
  </si>
  <si>
    <t xml:space="preserve"> Poistné a príspevok do poisťovní</t>
  </si>
  <si>
    <t xml:space="preserve"> Príspevok do Všeobecnej zdravotnej poisťovne</t>
  </si>
  <si>
    <t>Prísp. Do VšZP - vzdel. Poukazy</t>
  </si>
  <si>
    <t>621.41</t>
  </si>
  <si>
    <t>Príspevok do VšZP - špec.pedagóg</t>
  </si>
  <si>
    <t xml:space="preserve"> Poistné do ost. ZP</t>
  </si>
  <si>
    <t>Poistné do ost. ZP - vzdel.poukazy</t>
  </si>
  <si>
    <t>Sociálne poistenie</t>
  </si>
  <si>
    <t xml:space="preserve">   Na nemocenské poistenie</t>
  </si>
  <si>
    <t>625001.41</t>
  </si>
  <si>
    <t>Na nemocenské poistenie - špec. pedag.</t>
  </si>
  <si>
    <t xml:space="preserve">   Na starobné poistenie</t>
  </si>
  <si>
    <t>Na starobné poistenie - vzdelávacie poukazy</t>
  </si>
  <si>
    <t>625002.41</t>
  </si>
  <si>
    <t>Na starobné poistenie - špec. pedag.</t>
  </si>
  <si>
    <t xml:space="preserve">   Na úrazové poistenie</t>
  </si>
  <si>
    <t>Na úrazové poistenie - vzdelávacie pouk.</t>
  </si>
  <si>
    <t>625003.41</t>
  </si>
  <si>
    <t>Na úrazové poistenie - špec. pedag.</t>
  </si>
  <si>
    <t xml:space="preserve">   Na invalidné poistenie</t>
  </si>
  <si>
    <t>Na invalidné poistenie - vzdelávacie poukazy</t>
  </si>
  <si>
    <t>625004.41</t>
  </si>
  <si>
    <t>Na invalidné poistenie - špec. pedag.</t>
  </si>
  <si>
    <t xml:space="preserve">   Na poistenie v nezamestnanosti</t>
  </si>
  <si>
    <t>625005.41</t>
  </si>
  <si>
    <t>Na poistenie v nezamest. - špec. pedag.</t>
  </si>
  <si>
    <t xml:space="preserve">   Na poistenie  do rezervného fondu solidarity</t>
  </si>
  <si>
    <t>625007.41</t>
  </si>
  <si>
    <t>Na poistenie do rezer.fondu-špec. pedag.</t>
  </si>
  <si>
    <t xml:space="preserve"> Tovary a služby</t>
  </si>
  <si>
    <t xml:space="preserve"> Cestovné náhrady</t>
  </si>
  <si>
    <t xml:space="preserve">   Tuzemské</t>
  </si>
  <si>
    <t xml:space="preserve">   Zahraničné</t>
  </si>
  <si>
    <t xml:space="preserve"> Energie, voda a komunikácie</t>
  </si>
  <si>
    <t xml:space="preserve">   Vodné ,stočné</t>
  </si>
  <si>
    <t>Materiál</t>
  </si>
  <si>
    <t xml:space="preserve">   Interiérové vybavenie</t>
  </si>
  <si>
    <t xml:space="preserve">   Výpočtová technika</t>
  </si>
  <si>
    <t>Telekomunikačná technika</t>
  </si>
  <si>
    <t xml:space="preserve">   Prevádzkové stroje,prístroje, …</t>
  </si>
  <si>
    <t xml:space="preserve">Knihy , časopisy, uč.pomôcky </t>
  </si>
  <si>
    <t>Pracovné odevy,obuv a prac. Pomôcky</t>
  </si>
  <si>
    <t>Softvér a licencie</t>
  </si>
  <si>
    <t>Palivá a zdroj energie</t>
  </si>
  <si>
    <t>Reprezentačné</t>
  </si>
  <si>
    <t>Prepravné</t>
  </si>
  <si>
    <t xml:space="preserve"> Rutinná a štandardná údržba</t>
  </si>
  <si>
    <t>Úddržba interiérového vybavenia</t>
  </si>
  <si>
    <t>Rutinná a štand. údržba prevádz. strojov, prístr.</t>
  </si>
  <si>
    <t>Rutinná a štand. údržba budov</t>
  </si>
  <si>
    <t>Rutinná a štand.údržba softwéru a aplikácii</t>
  </si>
  <si>
    <t xml:space="preserve"> Služby</t>
  </si>
  <si>
    <t xml:space="preserve">   Školenia, kurzy,semináre, …</t>
  </si>
  <si>
    <t xml:space="preserve">   Všeobecné služby</t>
  </si>
  <si>
    <t xml:space="preserve">   Špeciálne služby</t>
  </si>
  <si>
    <t>Poplatky, odvody</t>
  </si>
  <si>
    <t>Poistné</t>
  </si>
  <si>
    <t xml:space="preserve">   Prídel do sociálneho fondu</t>
  </si>
  <si>
    <t>Dane</t>
  </si>
  <si>
    <t xml:space="preserve"> Bežné transfery</t>
  </si>
  <si>
    <t>Bežné transféry - odstupné</t>
  </si>
  <si>
    <t>Transféry - odchodné</t>
  </si>
  <si>
    <t>Transfery jednotlivcovi dopravné žiakom</t>
  </si>
  <si>
    <t>Transfer na nemocenské dávky</t>
  </si>
  <si>
    <t xml:space="preserve">Bežné výdavky </t>
  </si>
  <si>
    <t>Kapitálové výdavky</t>
  </si>
  <si>
    <t>Tarifný plat spolu</t>
  </si>
  <si>
    <t>Odmeny spolu</t>
  </si>
  <si>
    <t>VšZP spolu</t>
  </si>
  <si>
    <t>Ost. ZP spolu</t>
  </si>
  <si>
    <t>Na nemocenské poistenie - Vzdel. poukazy</t>
  </si>
  <si>
    <t>Odmeny špec. pedagóg</t>
  </si>
  <si>
    <t>Na poistenie do rezer.fondu - vzdel. pouk.</t>
  </si>
  <si>
    <t>Na poiste. V nezamestn. - vzdel. poukazy</t>
  </si>
  <si>
    <t>09.2.1.1.</t>
  </si>
  <si>
    <r>
      <t xml:space="preserve"> </t>
    </r>
    <r>
      <rPr>
        <i/>
        <sz val="7"/>
        <rFont val="Arial"/>
        <family val="2"/>
      </rPr>
      <t>Tarifný plat</t>
    </r>
  </si>
  <si>
    <t>1,PRENESENÉ KOMPETENCIE</t>
  </si>
  <si>
    <t>a)BEŽNÝ TRANSFER ZO ŠR</t>
  </si>
  <si>
    <t>NENORMATÍV.P.-SZP</t>
  </si>
  <si>
    <t>b)BEŽNÝ TRANSFER ÚPSVaR</t>
  </si>
  <si>
    <t>c)BEŽNÝ TRANSFER Z ROZPOČTU MESTA</t>
  </si>
  <si>
    <t>schválený</t>
  </si>
  <si>
    <t>Základná škola</t>
  </si>
  <si>
    <t>Kapitálové príjmy</t>
  </si>
  <si>
    <t>a)KAPITÁLOVÝ TRANSFER Z ROZPOČTU MESTA</t>
  </si>
  <si>
    <t>ŠKOLSKÁ JEDÁLEŇ</t>
  </si>
  <si>
    <t>Bežný transfer</t>
  </si>
  <si>
    <t>1)ORIGINÁLNE KOMPETENCIE</t>
  </si>
  <si>
    <t>a)BEŹNÝ TRANSFER Z ROZPOČTU MESTA</t>
  </si>
  <si>
    <t>CELKOVÉ PRÍJMY</t>
  </si>
  <si>
    <t xml:space="preserve">CELKOVÉ PRÍJMY: </t>
  </si>
  <si>
    <t>Odmeny pracovníkov mimo pr. Pomeru zo VP</t>
  </si>
  <si>
    <t>Všeobecný materiál</t>
  </si>
  <si>
    <t>Údržba výpočtovej techniky</t>
  </si>
  <si>
    <t>Stravovanie</t>
  </si>
  <si>
    <t>09.1.2.1.</t>
  </si>
  <si>
    <t>Základná škola Nováky ul.Pribinova</t>
  </si>
  <si>
    <t>PROGRAM 9: Vzdelávanie</t>
  </si>
  <si>
    <t>Školské stravovanie</t>
  </si>
  <si>
    <t>09.6.0.2.</t>
  </si>
  <si>
    <t>Základná škola Nováky - školské stravovanie</t>
  </si>
  <si>
    <t xml:space="preserve"> Príplatky</t>
  </si>
  <si>
    <t>Poistné do sociálnej poisťovne</t>
  </si>
  <si>
    <t xml:space="preserve">  Všeobecný materiál</t>
  </si>
  <si>
    <t>Pracovné odevy, obuv</t>
  </si>
  <si>
    <t>Opravy a údržba</t>
  </si>
  <si>
    <t>Údržba interiérového vybavenia</t>
  </si>
  <si>
    <t xml:space="preserve">   Údržba výpočtovej techniky</t>
  </si>
  <si>
    <t>Rutinná a štand. údržba prev. strojov</t>
  </si>
  <si>
    <t>Odmena - dohoda o vyk. Práce</t>
  </si>
  <si>
    <t>Transfery na odchodné</t>
  </si>
  <si>
    <t>Bežné výdavky</t>
  </si>
  <si>
    <t>Rekonštrukcia a modernizácia</t>
  </si>
  <si>
    <t xml:space="preserve">   Stravovanie</t>
  </si>
  <si>
    <t>Školský klub detí</t>
  </si>
  <si>
    <t>Prvok č. 3</t>
  </si>
  <si>
    <t>09.5.0.0</t>
  </si>
  <si>
    <t>Základná škola Nováky -Školský klub detí</t>
  </si>
  <si>
    <t>Údržba strojov,prístrojov, zariadení</t>
  </si>
  <si>
    <t>Rutinná a štandardná údržba budov</t>
  </si>
  <si>
    <t>Odmeny na základe dohôd</t>
  </si>
  <si>
    <t>Transféry na nemocenské dávky</t>
  </si>
  <si>
    <t>BT-VRÁTENÉ VLASTNÉ PRÍJMY-RÉŽIE</t>
  </si>
  <si>
    <t>634004.111</t>
  </si>
  <si>
    <t>Prepravné ŠR</t>
  </si>
  <si>
    <t xml:space="preserve">Knihy , časopisy, uč.pomôcky-ŠR </t>
  </si>
  <si>
    <t>NORMATÍVNY PRÍSPEVOK</t>
  </si>
  <si>
    <t>BT-NAVÝŠENIE</t>
  </si>
  <si>
    <t>NENORMATÍV.P.- HAVÁRIE</t>
  </si>
  <si>
    <t>BEŽNÝ TRANSFER OD ZRIAĎOVATEĽA</t>
  </si>
  <si>
    <t>Na úrazové poistenie - vzdelávacie poukazy</t>
  </si>
  <si>
    <t>Na úrazové poistenie - špec.pedagóg</t>
  </si>
  <si>
    <t>Odmeny pracovníkov mimo prac.pomeru</t>
  </si>
  <si>
    <t>Rekonštrukcia a mod.-hygienických zariadení</t>
  </si>
  <si>
    <t>09.6.0.3.</t>
  </si>
  <si>
    <t>Rekonštrukcia a modernizácia- telocvične ZŠ Pribinova</t>
  </si>
  <si>
    <t>KT- REKONŠTRUKCIA TELOCVIČNÍ</t>
  </si>
  <si>
    <t>Dôvodová správa</t>
  </si>
  <si>
    <t>ŠKOLSKÝ KLUB DETÍ</t>
  </si>
  <si>
    <t>BT-VRÁTENÉ VLASTNÉ PRÍJMY-POPLATKY ŠKD</t>
  </si>
  <si>
    <t xml:space="preserve">zdôvodnenie požiadaviek </t>
  </si>
  <si>
    <t>Prísp. Do VšZP - vzdel. poukazy</t>
  </si>
  <si>
    <t>stoly, stoličky,</t>
  </si>
  <si>
    <t>výmena PC v odb. učebniach</t>
  </si>
  <si>
    <t>Pracovné odevy,obuv a prac. pomôcky</t>
  </si>
  <si>
    <t>POOP pre upratovačky</t>
  </si>
  <si>
    <t>licencie</t>
  </si>
  <si>
    <t>cestovné na súťaže žiakov</t>
  </si>
  <si>
    <t>údržba a servis výp. Techniky</t>
  </si>
  <si>
    <t>aktualizácie</t>
  </si>
  <si>
    <t>stoly, stoličky, podlahovina</t>
  </si>
  <si>
    <t>výmena PC v učebniach</t>
  </si>
  <si>
    <t>vzdel. poukazy</t>
  </si>
  <si>
    <t>Odmena - dohoda o vyk. práce</t>
  </si>
  <si>
    <t>zdôvodnenie požiadaviek</t>
  </si>
  <si>
    <t>NENORMATÍV.P.-VP</t>
  </si>
  <si>
    <t>NENORMATÍV.P.-AU</t>
  </si>
  <si>
    <t>NENORMATÍV.P.- UP</t>
  </si>
  <si>
    <t>vzdelávacie poukazy</t>
  </si>
  <si>
    <t>asistent učiteľa</t>
  </si>
  <si>
    <t>učebné pomôcky</t>
  </si>
  <si>
    <t xml:space="preserve">HN na školské potreby </t>
  </si>
  <si>
    <t xml:space="preserve">HN na stravovu pre žiakov </t>
  </si>
  <si>
    <t>SZP</t>
  </si>
  <si>
    <t>BT-NAVÝŠENIE-ŠP</t>
  </si>
  <si>
    <t>BT-VRÁTENIE VP</t>
  </si>
  <si>
    <t>NENORMATÍV.P.-DOP</t>
  </si>
  <si>
    <t>dopravné</t>
  </si>
  <si>
    <t>KT-REKONŠTRUKCIA HYG.ZARIADENÍ</t>
  </si>
  <si>
    <t>vzdelávacie poukazy, dohoda</t>
  </si>
  <si>
    <t>Cudzie príjmy</t>
  </si>
  <si>
    <t>havárie</t>
  </si>
  <si>
    <t>odchodné</t>
  </si>
  <si>
    <t>Prevádzkové stroje, prístroje..</t>
  </si>
  <si>
    <t>Nákup prevádzkových strojov</t>
  </si>
  <si>
    <t>zákonné zvýšenie miezd</t>
  </si>
  <si>
    <t>normatív+zákonné zvýšenie miezd</t>
  </si>
  <si>
    <t>špeciálny pedagóg+ zák.zvýšenie mzdy</t>
  </si>
  <si>
    <t>rekonštrukcia strechy</t>
  </si>
  <si>
    <t>nákup prev.strojov</t>
  </si>
  <si>
    <t>dotácia ŠR</t>
  </si>
  <si>
    <t>Štátny rozpočet</t>
  </si>
  <si>
    <t>632001.41</t>
  </si>
  <si>
    <t>632001.111</t>
  </si>
  <si>
    <t>632002.111</t>
  </si>
  <si>
    <t>632001.72g</t>
  </si>
  <si>
    <t>Vodne</t>
  </si>
  <si>
    <t>632002.72g</t>
  </si>
  <si>
    <t>Vlastné príjmy</t>
  </si>
  <si>
    <t>635006.72g</t>
  </si>
  <si>
    <t>Energie-Teplo</t>
  </si>
  <si>
    <t>Energie-Elektrina</t>
  </si>
  <si>
    <t>Energie-tepelná</t>
  </si>
  <si>
    <t>Energie-elektrická</t>
  </si>
  <si>
    <t xml:space="preserve">Navýšenie </t>
  </si>
  <si>
    <t>Energie- Teplo</t>
  </si>
  <si>
    <t>Energie-tepelná-navýšenie mesto</t>
  </si>
  <si>
    <t>Energie-elektrická-vlastné príjmy</t>
  </si>
  <si>
    <t>Energie-tepelná -vlastné príjmy</t>
  </si>
  <si>
    <t xml:space="preserve">   Vodné ,stočné- vlastné príjmy</t>
  </si>
  <si>
    <t>Špeciálny pedagóg</t>
  </si>
  <si>
    <t>MZDY a ODVODY</t>
  </si>
  <si>
    <t>55% strava</t>
  </si>
  <si>
    <t>Sociálny fond</t>
  </si>
  <si>
    <t>610,620</t>
  </si>
  <si>
    <t>Stravovanie-špeciálny pedagóg</t>
  </si>
  <si>
    <t>637014.41</t>
  </si>
  <si>
    <t xml:space="preserve">   Prídel do sociálneho fondu-špecialny pedag</t>
  </si>
  <si>
    <t xml:space="preserve">Vzdelávacie poukazy </t>
  </si>
  <si>
    <t>Mzdy,odvody</t>
  </si>
  <si>
    <t>637027</t>
  </si>
  <si>
    <t>Odmeny</t>
  </si>
  <si>
    <t>Všeobecný materiál-vzdelávacie poukazy</t>
  </si>
  <si>
    <t xml:space="preserve">   Vodné ,stočné-vlastné príjmy</t>
  </si>
  <si>
    <t>Energie- tepelná</t>
  </si>
  <si>
    <t>Energie-tepelná vlastné príjmy</t>
  </si>
  <si>
    <t>Energie-elektrická vlastné príjmy</t>
  </si>
  <si>
    <t>Energie-tepelná navýšenie mesto</t>
  </si>
  <si>
    <t xml:space="preserve">   Energie-tepelná</t>
  </si>
  <si>
    <t xml:space="preserve">   Energie-elektrická</t>
  </si>
  <si>
    <t xml:space="preserve">   Energie-tepelná-vlastné príjmy</t>
  </si>
  <si>
    <t>632001.72f</t>
  </si>
  <si>
    <t>633001</t>
  </si>
  <si>
    <t xml:space="preserve">   Výpočtová technika-vlastné príjmy</t>
  </si>
  <si>
    <t>633002.72f</t>
  </si>
  <si>
    <t>633002.41</t>
  </si>
  <si>
    <t xml:space="preserve">   Interiérové vybavenie-vlastné príjmy</t>
  </si>
  <si>
    <t>633001.72f</t>
  </si>
  <si>
    <t xml:space="preserve">   Energie-tepelná vlastné príjmy</t>
  </si>
  <si>
    <t>633001.72j</t>
  </si>
  <si>
    <t>633001.41</t>
  </si>
  <si>
    <t>SF</t>
  </si>
  <si>
    <t xml:space="preserve">   Prídel do sociálneho fondu-VP</t>
  </si>
  <si>
    <t>637016</t>
  </si>
  <si>
    <t>Prídel do sociálneho fondu</t>
  </si>
  <si>
    <t>Energie- elektrická</t>
  </si>
  <si>
    <t>aktualizácia</t>
  </si>
  <si>
    <t>Poplatky</t>
  </si>
  <si>
    <t>637012</t>
  </si>
  <si>
    <t>Poistenie</t>
  </si>
  <si>
    <t>telefon</t>
  </si>
  <si>
    <t>610,62O</t>
  </si>
  <si>
    <t>Interierove vybavenie</t>
  </si>
  <si>
    <t>NENORMATÍV.P.- Škola v prírode</t>
  </si>
  <si>
    <t>NENORMATÍV.P.- Lyžiarsky kurz</t>
  </si>
  <si>
    <t>lyžiarsky kurz</t>
  </si>
  <si>
    <t>škola v prírode</t>
  </si>
  <si>
    <t>BT-NAVÝŠENIE-ASISTENT UČITEĽA</t>
  </si>
  <si>
    <t>vlastné príjmy (energie-refundácie,nájom)</t>
  </si>
  <si>
    <t>ÚPSVaR</t>
  </si>
  <si>
    <t>pomôcky pre integrovaných žiakov</t>
  </si>
  <si>
    <t>Poštové služby</t>
  </si>
  <si>
    <t>Telekomunikačné služby</t>
  </si>
  <si>
    <t>Telekomunikačné služby-špeciálny pedagog</t>
  </si>
  <si>
    <t>Potraviny-HN</t>
  </si>
  <si>
    <t>Nájomné za nájom softvéru</t>
  </si>
  <si>
    <t>Konkurzy a súťaže</t>
  </si>
  <si>
    <t>Cestovne náhrady-ŠvP,LK</t>
  </si>
  <si>
    <t>Poistné navýšenie</t>
  </si>
  <si>
    <t>HN-strava</t>
  </si>
  <si>
    <t>HN-pomocky</t>
  </si>
  <si>
    <t>Učebné pomocky</t>
  </si>
  <si>
    <t>Knihy , časopisy, uč.pomôcky-ucelove</t>
  </si>
  <si>
    <t>ŠvP</t>
  </si>
  <si>
    <t>UPSVaR</t>
  </si>
  <si>
    <t>Všeobecný materiál-UPSV a R</t>
  </si>
  <si>
    <t>SPOLU</t>
  </si>
  <si>
    <t>LK</t>
  </si>
  <si>
    <t xml:space="preserve">   Poštové služby</t>
  </si>
  <si>
    <t>Telekomunikačné služby-ŠP</t>
  </si>
  <si>
    <t>Poistné-navýšenie</t>
  </si>
  <si>
    <t>Všeobecný materiál-HN</t>
  </si>
  <si>
    <t>Knihy , časopisy, uč.pomôcky-učelové</t>
  </si>
  <si>
    <t>Cestovné náhrady-LK</t>
  </si>
  <si>
    <t>Všeobecný materiál-UPSVaR</t>
  </si>
  <si>
    <t>Dopravne</t>
  </si>
  <si>
    <r>
      <t xml:space="preserve"> </t>
    </r>
    <r>
      <rPr>
        <i/>
        <sz val="7"/>
        <rFont val="Arial"/>
        <family val="2"/>
      </rPr>
      <t>Tarifný plat-ZŠ</t>
    </r>
  </si>
  <si>
    <t>Tarifnýplat -asistent učiteľa</t>
  </si>
  <si>
    <t>Tarifnýplat -asistent učiteľa-doplatok</t>
  </si>
  <si>
    <t>Osobný príplatok-asistent učiteľa</t>
  </si>
  <si>
    <t>Osobný príplatok-asistent učiteľa-doplatok</t>
  </si>
  <si>
    <t>Ostatné príplatky-asistent učiteľa</t>
  </si>
  <si>
    <t>Ostatné príplatky-asistent učiteľa-doplatok</t>
  </si>
  <si>
    <t xml:space="preserve"> Odmeny-asistent učiteľa</t>
  </si>
  <si>
    <t>Odmeny-asistent učiteľa-doplatok</t>
  </si>
  <si>
    <t xml:space="preserve"> Príspevok do VšZP-asistent učiteľa</t>
  </si>
  <si>
    <t xml:space="preserve"> Príspevok do VšZP-asistent učiteľa-doplatok</t>
  </si>
  <si>
    <t xml:space="preserve">   Na nemocenské poistenie-asistent učiteľa</t>
  </si>
  <si>
    <t xml:space="preserve">   Na nemocenské poistenie-as.učit-doplatok</t>
  </si>
  <si>
    <t xml:space="preserve">   Na starobné poistenie-asistent učiteľa</t>
  </si>
  <si>
    <t xml:space="preserve">   Na starobné poistenie-as.učit-doplatok</t>
  </si>
  <si>
    <t>Osobný príplatok ZŠ</t>
  </si>
  <si>
    <t>Ostatné príplatky ZŠ</t>
  </si>
  <si>
    <t xml:space="preserve"> Odmeny ZŠ</t>
  </si>
  <si>
    <t xml:space="preserve"> Príspevok do Všeobecnej zdravotnej poisťovne ZŠ</t>
  </si>
  <si>
    <t xml:space="preserve"> Poistné do ost. ZP ZŠ</t>
  </si>
  <si>
    <t xml:space="preserve">   Na nemocenské poistenie ZŠ</t>
  </si>
  <si>
    <t xml:space="preserve">   Na starobné poistenie ZŠ</t>
  </si>
  <si>
    <t xml:space="preserve">   Na úrazové poistenie-asistent učiteľa</t>
  </si>
  <si>
    <t xml:space="preserve">   Na úrazové poistenie-as.učit-doplatok</t>
  </si>
  <si>
    <t xml:space="preserve">   Na invalidné poistenie ZŠ</t>
  </si>
  <si>
    <t xml:space="preserve">   Na invalidné poistenie-asistent učiteľa</t>
  </si>
  <si>
    <t xml:space="preserve">   Na invalidné poistenie-as.učit.-doplatok</t>
  </si>
  <si>
    <t xml:space="preserve">   Na poistenie v nezamestnanosti ZŠ</t>
  </si>
  <si>
    <t xml:space="preserve">   Na poistenie v nezamest.-as.uč.-doplatok</t>
  </si>
  <si>
    <t xml:space="preserve">   Na poistenie v nezamestnanosti-asistent uč.</t>
  </si>
  <si>
    <t xml:space="preserve">   Na poistenie  do RF-asistent učiteľa</t>
  </si>
  <si>
    <t xml:space="preserve">   Na poistenie  do RF-asistent učiteľa-doplatok</t>
  </si>
  <si>
    <t>Asistent učiteľa</t>
  </si>
  <si>
    <t>Doplatok AU</t>
  </si>
  <si>
    <t xml:space="preserve">   Prídel do sociálneho fondu-AU doplatok</t>
  </si>
  <si>
    <t>Mzdy</t>
  </si>
  <si>
    <t>Prevadzka+ PN</t>
  </si>
  <si>
    <t xml:space="preserve">   Prídel do sociálneho fondu-ŠP</t>
  </si>
  <si>
    <t xml:space="preserve">   Poštové  služby</t>
  </si>
  <si>
    <t>Telekominikačné služby</t>
  </si>
  <si>
    <t>Rutinná a štand. údržba budov-vlastné príjmy</t>
  </si>
  <si>
    <t xml:space="preserve">  Všeobecný materiál-vlastné príjmy</t>
  </si>
  <si>
    <t>635006</t>
  </si>
  <si>
    <t>Údržba budov</t>
  </si>
  <si>
    <t xml:space="preserve"> Telekomunikačné služby</t>
  </si>
  <si>
    <t>Údržba budovy</t>
  </si>
  <si>
    <t>oprava WC</t>
  </si>
  <si>
    <t>Bežné transféry - členské príspevky</t>
  </si>
  <si>
    <t>NENORMATÍV.P.- ODCHODNÉ</t>
  </si>
  <si>
    <t>soc.znevýhodnení žiaci</t>
  </si>
  <si>
    <t>NENORMATIV.P-DOHODOVACIE KONANIE 2017</t>
  </si>
  <si>
    <t>NENORMATÍV.P.-DOP 2017</t>
  </si>
  <si>
    <t>DARY</t>
  </si>
  <si>
    <t xml:space="preserve">dary </t>
  </si>
  <si>
    <t>dary-granty</t>
  </si>
  <si>
    <t xml:space="preserve">KT- REKONŠTRUKCIA TELOCVIČNÍ-prístavba </t>
  </si>
  <si>
    <t>dopravné 2017</t>
  </si>
  <si>
    <t>dohodovacie konanie 2017</t>
  </si>
  <si>
    <t>asistenti učiteľa -doplatok</t>
  </si>
  <si>
    <t xml:space="preserve">navýšenie teplo </t>
  </si>
  <si>
    <t>rozdiel</t>
  </si>
  <si>
    <t>schváleny</t>
  </si>
  <si>
    <t>Dopravne 2017</t>
  </si>
  <si>
    <t>Transfery jednotlivcovi dopravné žiakom 2017</t>
  </si>
  <si>
    <t>Energie-dohodovacie konanie 2017</t>
  </si>
  <si>
    <t>Všeobecný materiál-SZP</t>
  </si>
  <si>
    <t>Interiérové vybavenie</t>
  </si>
  <si>
    <t>Odvody</t>
  </si>
  <si>
    <t>MZDY</t>
  </si>
  <si>
    <t>ROZPOCET</t>
  </si>
  <si>
    <t xml:space="preserve">   Prídel do sociálneho fondu-AU </t>
  </si>
  <si>
    <t>DAR</t>
  </si>
  <si>
    <t>Intérierovévybavenie</t>
  </si>
  <si>
    <t>rezervný fond mesto 2017</t>
  </si>
  <si>
    <t>uver mesto 2018</t>
  </si>
  <si>
    <t>ROZPOČET</t>
  </si>
  <si>
    <t>dar</t>
  </si>
  <si>
    <t>DOHOD 2017</t>
  </si>
  <si>
    <t>Tarifný plat AU</t>
  </si>
  <si>
    <t xml:space="preserve"> Príspevok do Všeobecnej zdravotnej poisťovne AU</t>
  </si>
  <si>
    <t xml:space="preserve"> Poistné do ost. ZP AU</t>
  </si>
  <si>
    <t xml:space="preserve">   Na nemocenské poistenie AU</t>
  </si>
  <si>
    <t>MZDY+ODVODY</t>
  </si>
  <si>
    <t>STRAVA</t>
  </si>
  <si>
    <t>ASISTENT</t>
  </si>
  <si>
    <t>po zmenách</t>
  </si>
  <si>
    <t>Rozpočet mesta-uver</t>
  </si>
  <si>
    <t>Rozpočet mesta-Rf</t>
  </si>
  <si>
    <t>Rekonštrukcia a modernizácia- PRISTAVBA</t>
  </si>
  <si>
    <t>PO ZMENáCH</t>
  </si>
  <si>
    <t>rozdiel po zmenách</t>
  </si>
  <si>
    <t>akualizácia</t>
  </si>
  <si>
    <t>Potraviny</t>
  </si>
  <si>
    <t>Preplatky</t>
  </si>
  <si>
    <t>BT-VRÁTENÉ VLASTNÉ PRÍJMY-STRAVNÉ</t>
  </si>
  <si>
    <t>BT-VRÁTENÉ VLASTNÉ PRÍJMY-STRAVNÉ z 2017</t>
  </si>
  <si>
    <t>Základná umelecká škola, Chemikov 956/34, Nováky</t>
  </si>
  <si>
    <t>/2</t>
  </si>
  <si>
    <t>PRÍJMY</t>
  </si>
  <si>
    <t>Schválený</t>
  </si>
  <si>
    <t>+- oproti</t>
  </si>
  <si>
    <t>Návrh</t>
  </si>
  <si>
    <t>rozpočet</t>
  </si>
  <si>
    <t>rozpočtu</t>
  </si>
  <si>
    <t>Aktualizácie</t>
  </si>
  <si>
    <t>Bežné transfery:</t>
  </si>
  <si>
    <t>RO</t>
  </si>
  <si>
    <t>rozpočtu č.1</t>
  </si>
  <si>
    <t>Z mesta:</t>
  </si>
  <si>
    <t>mzdy,poistka, ochrana os.údajov, stravné</t>
  </si>
  <si>
    <t>Účelový transfer z mesta</t>
  </si>
  <si>
    <t>Hudobný nástroj</t>
  </si>
  <si>
    <t>BT zo ŠR</t>
  </si>
  <si>
    <t>Iné príjmy spolu:</t>
  </si>
  <si>
    <t>zo školného</t>
  </si>
  <si>
    <t>z prenájmu</t>
  </si>
  <si>
    <t>z úroku</t>
  </si>
  <si>
    <t>z dobropisov</t>
  </si>
  <si>
    <t>Preplatok el.energie za r. 2017</t>
  </si>
  <si>
    <t>Dary spolu</t>
  </si>
  <si>
    <t>Dar Nadácia Bane pre vzdelanie, kultúru, šport  regiónu</t>
  </si>
  <si>
    <t>Bežné transfery spolu:</t>
  </si>
  <si>
    <t>Kapitálové transfery:</t>
  </si>
  <si>
    <t>Preklasifikovaním:</t>
  </si>
  <si>
    <t>Kapitálové transfery spolu:</t>
  </si>
  <si>
    <t>Príjmy spolu:</t>
  </si>
  <si>
    <t>VÝDAVKY</t>
  </si>
  <si>
    <t>Bežné:</t>
  </si>
  <si>
    <t>Kapitálové:</t>
  </si>
  <si>
    <t>Výdavky spolu:</t>
  </si>
  <si>
    <t>/3</t>
  </si>
  <si>
    <t xml:space="preserve">PROGRAM   : </t>
  </si>
  <si>
    <t>4.</t>
  </si>
  <si>
    <t xml:space="preserve"> Prvok 1.</t>
  </si>
  <si>
    <t>Základná umelecká škola</t>
  </si>
  <si>
    <t>09.5.0.</t>
  </si>
  <si>
    <t>Výdavky verejnej správy</t>
  </si>
  <si>
    <t>*</t>
  </si>
  <si>
    <t>Príplatok osobný</t>
  </si>
  <si>
    <t xml:space="preserve"> Príplatky ostatné</t>
  </si>
  <si>
    <t>Doplatok k platu</t>
  </si>
  <si>
    <t xml:space="preserve"> Mzdy, platy, služob.príjmy.....</t>
  </si>
  <si>
    <t>Navýšené mzdy od 1.9.2018</t>
  </si>
  <si>
    <t xml:space="preserve"> Príspevok do ostatných zdravotných poisťovní</t>
  </si>
  <si>
    <t>Navýšené odvody od 1.9.2018</t>
  </si>
  <si>
    <t>/4</t>
  </si>
  <si>
    <t>Presun na Súťaž big bandov - Děčín ČR</t>
  </si>
  <si>
    <t>632001-1</t>
  </si>
  <si>
    <t xml:space="preserve">   Energie</t>
  </si>
  <si>
    <t>-</t>
  </si>
  <si>
    <t>72g-š</t>
  </si>
  <si>
    <t xml:space="preserve">   Energie - plyn</t>
  </si>
  <si>
    <t>632001-2</t>
  </si>
  <si>
    <t xml:space="preserve">   Energie - elektrická energia </t>
  </si>
  <si>
    <t>72g-n</t>
  </si>
  <si>
    <t xml:space="preserve">   Poštové a telekomunikačné služby</t>
  </si>
  <si>
    <t xml:space="preserve"> Komunikačná infraštruktúra</t>
  </si>
  <si>
    <t>Telekomunikačné služby (telefón, mobil)</t>
  </si>
  <si>
    <t>Presun na údržbu budovy</t>
  </si>
  <si>
    <t xml:space="preserve"> Prevádzkové stroje,prístroje </t>
  </si>
  <si>
    <t>633004-1</t>
  </si>
  <si>
    <t>Hudobné nástroje</t>
  </si>
  <si>
    <t>Špeciálne stroje, prístroje, zariadenia</t>
  </si>
  <si>
    <t>Knihy,časopisy</t>
  </si>
  <si>
    <t>633009-1</t>
  </si>
  <si>
    <t>Učebné pomôcky</t>
  </si>
  <si>
    <t>Pracovné odevy, pomôcky</t>
  </si>
  <si>
    <t>Softvér</t>
  </si>
  <si>
    <t xml:space="preserve">   Reprezentačné</t>
  </si>
  <si>
    <t>72a</t>
  </si>
  <si>
    <t xml:space="preserve"> Materiál</t>
  </si>
  <si>
    <t>Prepravné a nájom dopravných prostriedkov</t>
  </si>
  <si>
    <t>Dopravné</t>
  </si>
  <si>
    <t>/5</t>
  </si>
  <si>
    <t xml:space="preserve"> Výpočtovej techniky</t>
  </si>
  <si>
    <t>Prevádzkových strojov</t>
  </si>
  <si>
    <t>Presun na údržbu budovy /150/ a poist.žiakov Děčín/150/</t>
  </si>
  <si>
    <t>Špeciálnych strojov</t>
  </si>
  <si>
    <t>Budov, objektov alebo ich častí</t>
  </si>
  <si>
    <t>Presun - nová trieda v priestoroch materského centra</t>
  </si>
  <si>
    <t>Softvéru</t>
  </si>
  <si>
    <t>Komunikačnej infraštruktúry</t>
  </si>
  <si>
    <t xml:space="preserve"> Školenia, kurzy,semináre, porady, konferencie...</t>
  </si>
  <si>
    <t>Konkurzy, súťaže</t>
  </si>
  <si>
    <t>Propagácia, reklama</t>
  </si>
  <si>
    <t>Navýšenie o ochranu osobných údajov - nový zákon</t>
  </si>
  <si>
    <t>Poplatky,dane,clá</t>
  </si>
  <si>
    <t>Presun na ZPC-mesačné výpisy od 10.5.18</t>
  </si>
  <si>
    <t>Navýšenie o stravné od 1.6.2018</t>
  </si>
  <si>
    <t xml:space="preserve">   Poistné</t>
  </si>
  <si>
    <t>Navýšenie o novú poist.zmluvu a poist.žiakov Děčín (150€)</t>
  </si>
  <si>
    <t>Odmeny zamestnancov mimoprac.pomeru</t>
  </si>
  <si>
    <t>Služby v oblasti informačno-komunikač.technol.</t>
  </si>
  <si>
    <t xml:space="preserve">   Služby</t>
  </si>
  <si>
    <t>Na členské príspevky</t>
  </si>
  <si>
    <t>Na nemocenské dávky</t>
  </si>
  <si>
    <t>630+640</t>
  </si>
  <si>
    <t>/6</t>
  </si>
  <si>
    <t>Rekonštrukcia  a modernizácia</t>
  </si>
  <si>
    <t xml:space="preserve">Rekonštrukcia a modernizácia </t>
  </si>
  <si>
    <t>finančné prostriedky z rozpočtu mesta</t>
  </si>
  <si>
    <t>finančné prostriedky z darov</t>
  </si>
  <si>
    <t>72g</t>
  </si>
  <si>
    <t>finančné prostriedky z prenájmu</t>
  </si>
  <si>
    <t>72j</t>
  </si>
  <si>
    <t>finančné prostriedky od žiakov za školné</t>
  </si>
  <si>
    <t>Príjmy</t>
  </si>
  <si>
    <t xml:space="preserve">     Rozpočet na rok 2018 sme na základe dohody znížili s tým, že pri aktualizácii rozpočtu 2018 budú doplnené. Na mzdách sme znížili rozpočet o 6478€ a na prevádzke</t>
  </si>
  <si>
    <t xml:space="preserve">o 6688€. Spolu sme rozpočet na rok 2018 znížili o sumu 13 166€. </t>
  </si>
  <si>
    <t xml:space="preserve">    Na základe horeuvedeného požadujeme z rozpočtu mesta na pokrytie nárastu platov učiteľov od 1.9.2018 a príplatkov z toho vyplývajúcich 7430€. </t>
  </si>
  <si>
    <t xml:space="preserve">Novú poistnú zmluvu, ktorá bola v rozpočte na r. 2018 znížená požadujeme vo výške 652€ a  na ochranu osobných údajov -nový zákon (1000€) a stravné od 1.6.18 (400€). </t>
  </si>
  <si>
    <t>Navýšenie mimo miezd je v sume 2052€.</t>
  </si>
  <si>
    <t xml:space="preserve">   Spolu navýšenie príjmov je v sume 9 482€. Čo je o 3684€  menej ako sme požadovali na r. 2018.</t>
  </si>
  <si>
    <t xml:space="preserve">     Celkovo príjmy po navýšení  sú v sume 394 770€.</t>
  </si>
  <si>
    <t>Výdavky</t>
  </si>
  <si>
    <t xml:space="preserve">     Výdavky sú vyššie o navýšenie mzdových prostriedkov pedagogických pracovníkov od 1.9 2018  o 6%. Navýšením platov pedagogických pracovníkov sa navyšujú</t>
  </si>
  <si>
    <t xml:space="preserve">všetky príplatky (prax , nadčasy, kredity, triednictvo). </t>
  </si>
  <si>
    <t xml:space="preserve">Od apríla 2018 sa zvyšuje platová trieda učiteľa po 1. atestácii. </t>
  </si>
  <si>
    <t>Od septembra sa vráti učiteľka po materskej dovolenke, ktorej sa tiež navyšuje plat o 6% a všetky príplatky.</t>
  </si>
  <si>
    <t>V odmenách je zohľadnená jubilejná odmena učiteľa pri dovŕšení 50 rokov veku vo výške funkčného platu.</t>
  </si>
  <si>
    <t>Od apríla nastupuje upratovačka na 100% úväzok.</t>
  </si>
  <si>
    <t xml:space="preserve">    Pri počte žiakov aký máme nám chýba 1 učiteľ. Zároveň nevyplácame všetky nadčasy učiteľom, nie všetci učitelia majú osobné príplatky a odmeny vyplácame len</t>
  </si>
  <si>
    <t xml:space="preserve">na konci roka (učitelia chodia na akcie cez víkendy bez náhrady, vyplácajú sa im za to odmeny na konci roka). </t>
  </si>
  <si>
    <t xml:space="preserve">     Mzdové výdavky tým predstavujú nárast o 7 430€. </t>
  </si>
  <si>
    <t xml:space="preserve">     Mzdové výdavky spolu po úprave sú v sume 338 613€.</t>
  </si>
  <si>
    <t>/7</t>
  </si>
  <si>
    <t xml:space="preserve">     Prevádzkové výdavky navyšujeme o sumu novej poistnej zmluvy platnej od 1.1.2018 poistenie za škodu a od 1.9.2018 nové poistenie majetku - zrušenie starej </t>
  </si>
  <si>
    <t xml:space="preserve">poistnej zmluvy.(súčasť rámcovej poistnej zmluvy mesta) a to v predpokladanej výške o 652€, ochranu osobných údajov podľa nového zákona o sumu 1000€ </t>
  </si>
  <si>
    <t xml:space="preserve">a stravné od 1.6.2018 o 400€. </t>
  </si>
  <si>
    <t xml:space="preserve">     Pokiaľ by sme museli navýšenie miezd kompenzovať z prevádzkových výdavkov, budeme musieť ubrať všetky finančné prostiedky na učebné pomôcky, hudobné </t>
  </si>
  <si>
    <t>nástroje, odmeny zamest.mimoprac.pomeru, interierové vybavenie, prevádzkové stroje, údržbu prevádzkových strojov, výpočtovej techniky, budov. Školenia, zostatok</t>
  </si>
  <si>
    <t xml:space="preserve">na položkách konkurzy a súťaže,  dane. To znamená všetko. Ak niečo budeme musieť uhrádzať už zostávajú len energie - plyn, ktorý nebudeme uhrádzať na úkor </t>
  </si>
  <si>
    <t>bežných prevádzkových výdavkov, ktoré nebudú kryté.</t>
  </si>
  <si>
    <t xml:space="preserve">     V rámci schváleného rozpočtu upravujeme čerpanie položiek podľa aktuálneho stavu/viď tabuľka/:</t>
  </si>
  <si>
    <t>Udržba výpočtovej techniky</t>
  </si>
  <si>
    <t>Údržba prevádzkových strojov</t>
  </si>
  <si>
    <t>Cestovné náhrady zahraničné</t>
  </si>
  <si>
    <t>ROZDIEL</t>
  </si>
  <si>
    <t xml:space="preserve">     Prevádzkové výdavky spolu po úprave sú  v sume 56 157€.</t>
  </si>
  <si>
    <t xml:space="preserve">     Celkovo výdavky  po navýšení  sú v sume 394 770€.</t>
  </si>
  <si>
    <t xml:space="preserve"> </t>
  </si>
  <si>
    <t>Centrum voľného času v Novákoch</t>
  </si>
  <si>
    <t>Rozdiel</t>
  </si>
  <si>
    <t xml:space="preserve">Aktualizácia </t>
  </si>
  <si>
    <t>č.1</t>
  </si>
  <si>
    <t>Bežné</t>
  </si>
  <si>
    <t>€</t>
  </si>
  <si>
    <t>Z rozpočtu mesta</t>
  </si>
  <si>
    <t>Z iných obcí</t>
  </si>
  <si>
    <t xml:space="preserve">Zo vzdel. poukazov </t>
  </si>
  <si>
    <t>Iné príjmy</t>
  </si>
  <si>
    <t>Bežné príjmy spolu</t>
  </si>
  <si>
    <t>Kapitálové</t>
  </si>
  <si>
    <t xml:space="preserve">Z dotácií z mesta </t>
  </si>
  <si>
    <t>Z iných príjmov</t>
  </si>
  <si>
    <t>Kapitálové príjmy spolu</t>
  </si>
  <si>
    <t>PRÍJMY SPOLU</t>
  </si>
  <si>
    <t>Centrum voľného času v    N o v á k o c h</t>
  </si>
  <si>
    <t xml:space="preserve">                                                                                                Mestská rada</t>
  </si>
  <si>
    <t xml:space="preserve">                                                                                                Mestské zastupiteľstvo</t>
  </si>
  <si>
    <t xml:space="preserve">                                                                                                N o v á k y </t>
  </si>
  <si>
    <t xml:space="preserve">                      Aktualizácia č.1 2018</t>
  </si>
  <si>
    <t>Vypracoval: Bc. Klára Benková                                         Predkladá: Ing. Hagarová Viera</t>
  </si>
  <si>
    <t xml:space="preserve">                     ekon. pre rozp.                                                                        riad. CVČ</t>
  </si>
  <si>
    <t>______________________________________________________________________</t>
  </si>
  <si>
    <t>V Novákoch                                                                                             7.5.2018</t>
  </si>
  <si>
    <t xml:space="preserve">Dôvodová správa </t>
  </si>
  <si>
    <t>Aktualizácia</t>
  </si>
  <si>
    <t>na rok 2018</t>
  </si>
  <si>
    <t xml:space="preserve"> Centrum voľného času v Novákoch</t>
  </si>
  <si>
    <t xml:space="preserve"> Prvok č.2</t>
  </si>
  <si>
    <t>09.5.0.2.</t>
  </si>
  <si>
    <t>zákonom zvýšené tarify</t>
  </si>
  <si>
    <t>612001   osobný príplatok</t>
  </si>
  <si>
    <t>612002   príplatky okrem osobných - riadiaci</t>
  </si>
  <si>
    <t xml:space="preserve">  Na nemocenské poistenie</t>
  </si>
  <si>
    <t xml:space="preserve">  Na starobné poistenie</t>
  </si>
  <si>
    <t xml:space="preserve">  Na úrazové poistenie</t>
  </si>
  <si>
    <t xml:space="preserve">  Na invalidné poistenie</t>
  </si>
  <si>
    <t xml:space="preserve">  Na poistenie v nezamestnanosti</t>
  </si>
  <si>
    <t xml:space="preserve">  Na poistenie do rezerv. Fondu</t>
  </si>
  <si>
    <t>Tovary a služby</t>
  </si>
  <si>
    <t xml:space="preserve">   Telekomunikačné služby</t>
  </si>
  <si>
    <t>Spolu</t>
  </si>
  <si>
    <t xml:space="preserve">Nehmotný majetok </t>
  </si>
  <si>
    <t>Údržba prev.strojov</t>
  </si>
  <si>
    <t>Údržba budou, objektov</t>
  </si>
  <si>
    <t>Údržba softvéru</t>
  </si>
  <si>
    <t>Prenájom budov a priestorov</t>
  </si>
  <si>
    <t xml:space="preserve">Poistenie - zodpovednosť za škodu </t>
  </si>
  <si>
    <t>Transfery na členské príspevky</t>
  </si>
  <si>
    <t xml:space="preserve">                               Dôvodová správa</t>
  </si>
  <si>
    <t>V príjmovej časti bol rozpočet upravený nasledovne:</t>
  </si>
  <si>
    <t>V roku 2018  je schválený rozpočet vo výške 116 597,-€ ,  v aktualizácií žiadame navýšenie rozpočtu z iných obcí  o sumu 111,-€ a z rozpočtu mesta</t>
  </si>
  <si>
    <t>vo výške 1906,-€</t>
  </si>
  <si>
    <t>Bežné výdavky boli upravené o navýšenie rozpočtu nasledovne  :</t>
  </si>
  <si>
    <t>610 mzdy, platy - zvýšené o sumu 1412,-€ z dôvodu zákonného zvýšenia tarifných platov zamestnancov.</t>
  </si>
  <si>
    <t>620 poistné a príspevky do poisťovní -  zvýšené o 494,-€ v súlade so zákonným  zvýšením platov</t>
  </si>
  <si>
    <t>633 009 učebné pomôcky – zvýšené o sumu 111,-€,  nákup učebných pomôcok na krúžkovú činnosť.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</si>
</sst>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"/>
    <numFmt numFmtId="174" formatCode="#,##0.0"/>
    <numFmt numFmtId="175" formatCode="0.0000"/>
    <numFmt numFmtId="176" formatCode="#,##0.000"/>
    <numFmt numFmtId="177" formatCode="#,##0.0000"/>
    <numFmt numFmtId="178" formatCode="[$-41B]d\.\ mmmm\ yyyy"/>
    <numFmt numFmtId="179" formatCode="#,##0.00\ &quot;€&quot;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8"/>
      <color indexed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/>
      <bottom style="thick">
        <color indexed="8"/>
      </bottom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ck">
        <color indexed="8"/>
      </top>
      <bottom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>
        <color indexed="63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/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26" borderId="1" applyNumberFormat="0" applyAlignment="0" applyProtection="0"/>
    <xf numFmtId="0" fontId="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9" borderId="7" applyNumberFormat="0" applyFont="0" applyAlignment="0" applyProtection="0"/>
    <xf numFmtId="0" fontId="0" fillId="7" borderId="7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1" borderId="11" applyNumberFormat="0" applyAlignment="0" applyProtection="0"/>
    <xf numFmtId="0" fontId="19" fillId="5" borderId="11" applyNumberFormat="0" applyAlignment="0" applyProtection="0"/>
    <xf numFmtId="0" fontId="20" fillId="30" borderId="11" applyNumberFormat="0" applyAlignment="0" applyProtection="0"/>
    <xf numFmtId="0" fontId="20" fillId="31" borderId="11" applyNumberFormat="0" applyAlignment="0" applyProtection="0"/>
    <xf numFmtId="0" fontId="21" fillId="30" borderId="12" applyNumberFormat="0" applyAlignment="0" applyProtection="0"/>
    <xf numFmtId="0" fontId="21" fillId="31" borderId="1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38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</cellStyleXfs>
  <cellXfs count="1150">
    <xf numFmtId="0" fontId="0" fillId="0" borderId="0" xfId="0" applyAlignment="1">
      <alignment/>
    </xf>
    <xf numFmtId="0" fontId="24" fillId="0" borderId="13" xfId="58" applyFont="1" applyBorder="1">
      <alignment/>
      <protection/>
    </xf>
    <xf numFmtId="0" fontId="24" fillId="0" borderId="14" xfId="58" applyFont="1" applyBorder="1">
      <alignment/>
      <protection/>
    </xf>
    <xf numFmtId="0" fontId="24" fillId="0" borderId="15" xfId="58" applyFont="1" applyBorder="1">
      <alignment/>
      <protection/>
    </xf>
    <xf numFmtId="0" fontId="24" fillId="0" borderId="16" xfId="58" applyFont="1" applyBorder="1">
      <alignment/>
      <protection/>
    </xf>
    <xf numFmtId="0" fontId="25" fillId="0" borderId="17" xfId="58" applyFont="1" applyBorder="1" applyAlignment="1">
      <alignment horizontal="center"/>
      <protection/>
    </xf>
    <xf numFmtId="0" fontId="24" fillId="0" borderId="18" xfId="58" applyFont="1" applyBorder="1">
      <alignment/>
      <protection/>
    </xf>
    <xf numFmtId="0" fontId="24" fillId="0" borderId="19" xfId="58" applyFont="1" applyBorder="1">
      <alignment/>
      <protection/>
    </xf>
    <xf numFmtId="0" fontId="24" fillId="0" borderId="20" xfId="58" applyFont="1" applyBorder="1">
      <alignment/>
      <protection/>
    </xf>
    <xf numFmtId="0" fontId="24" fillId="41" borderId="21" xfId="58" applyFont="1" applyFill="1" applyBorder="1">
      <alignment/>
      <protection/>
    </xf>
    <xf numFmtId="0" fontId="25" fillId="41" borderId="16" xfId="58" applyFont="1" applyFill="1" applyBorder="1">
      <alignment/>
      <protection/>
    </xf>
    <xf numFmtId="0" fontId="24" fillId="41" borderId="22" xfId="58" applyFont="1" applyFill="1" applyBorder="1">
      <alignment/>
      <protection/>
    </xf>
    <xf numFmtId="0" fontId="24" fillId="41" borderId="16" xfId="58" applyFont="1" applyFill="1" applyBorder="1">
      <alignment/>
      <protection/>
    </xf>
    <xf numFmtId="0" fontId="25" fillId="41" borderId="19" xfId="58" applyFont="1" applyFill="1" applyBorder="1">
      <alignment/>
      <protection/>
    </xf>
    <xf numFmtId="0" fontId="24" fillId="41" borderId="19" xfId="58" applyFont="1" applyFill="1" applyBorder="1">
      <alignment/>
      <protection/>
    </xf>
    <xf numFmtId="0" fontId="24" fillId="41" borderId="20" xfId="58" applyFont="1" applyFill="1" applyBorder="1">
      <alignment/>
      <protection/>
    </xf>
    <xf numFmtId="0" fontId="28" fillId="0" borderId="16" xfId="58" applyFont="1" applyBorder="1" applyAlignment="1">
      <alignment horizontal="center"/>
      <protection/>
    </xf>
    <xf numFmtId="0" fontId="28" fillId="0" borderId="16" xfId="58" applyFont="1" applyBorder="1">
      <alignment/>
      <protection/>
    </xf>
    <xf numFmtId="0" fontId="25" fillId="0" borderId="23" xfId="58" applyFont="1" applyBorder="1">
      <alignment/>
      <protection/>
    </xf>
    <xf numFmtId="0" fontId="28" fillId="0" borderId="16" xfId="58" applyFont="1" applyBorder="1" applyAlignment="1">
      <alignment horizontal="left"/>
      <protection/>
    </xf>
    <xf numFmtId="0" fontId="24" fillId="0" borderId="16" xfId="58" applyFont="1" applyBorder="1" applyAlignment="1">
      <alignment horizontal="center"/>
      <protection/>
    </xf>
    <xf numFmtId="0" fontId="25" fillId="0" borderId="16" xfId="58" applyFont="1" applyBorder="1">
      <alignment/>
      <protection/>
    </xf>
    <xf numFmtId="0" fontId="24" fillId="0" borderId="23" xfId="58" applyFont="1" applyBorder="1">
      <alignment/>
      <protection/>
    </xf>
    <xf numFmtId="0" fontId="24" fillId="0" borderId="24" xfId="58" applyFont="1" applyBorder="1">
      <alignment/>
      <protection/>
    </xf>
    <xf numFmtId="0" fontId="24" fillId="30" borderId="25" xfId="58" applyFont="1" applyFill="1" applyBorder="1" applyAlignment="1">
      <alignment horizontal="center"/>
      <protection/>
    </xf>
    <xf numFmtId="0" fontId="24" fillId="0" borderId="26" xfId="58" applyFont="1" applyBorder="1" applyAlignment="1">
      <alignment horizontal="center"/>
      <protection/>
    </xf>
    <xf numFmtId="0" fontId="32" fillId="0" borderId="27" xfId="58" applyFont="1" applyBorder="1">
      <alignment/>
      <protection/>
    </xf>
    <xf numFmtId="0" fontId="24" fillId="30" borderId="26" xfId="58" applyFont="1" applyFill="1" applyBorder="1" applyAlignment="1">
      <alignment horizontal="center"/>
      <protection/>
    </xf>
    <xf numFmtId="0" fontId="31" fillId="30" borderId="27" xfId="58" applyFont="1" applyFill="1" applyBorder="1">
      <alignment/>
      <protection/>
    </xf>
    <xf numFmtId="0" fontId="31" fillId="0" borderId="27" xfId="58" applyFont="1" applyBorder="1">
      <alignment/>
      <protection/>
    </xf>
    <xf numFmtId="0" fontId="29" fillId="30" borderId="27" xfId="58" applyFont="1" applyFill="1" applyBorder="1">
      <alignment/>
      <protection/>
    </xf>
    <xf numFmtId="0" fontId="24" fillId="0" borderId="28" xfId="58" applyFont="1" applyBorder="1" applyAlignment="1">
      <alignment horizontal="center"/>
      <protection/>
    </xf>
    <xf numFmtId="49" fontId="25" fillId="0" borderId="16" xfId="58" applyNumberFormat="1" applyFont="1" applyBorder="1" applyAlignment="1">
      <alignment horizontal="center"/>
      <protection/>
    </xf>
    <xf numFmtId="0" fontId="0" fillId="0" borderId="16" xfId="58" applyBorder="1">
      <alignment/>
      <protection/>
    </xf>
    <xf numFmtId="0" fontId="0" fillId="0" borderId="0" xfId="58">
      <alignment/>
      <protection/>
    </xf>
    <xf numFmtId="0" fontId="1" fillId="0" borderId="0" xfId="82">
      <alignment/>
      <protection/>
    </xf>
    <xf numFmtId="0" fontId="24" fillId="0" borderId="0" xfId="58" applyFont="1" applyBorder="1">
      <alignment/>
      <protection/>
    </xf>
    <xf numFmtId="0" fontId="26" fillId="0" borderId="29" xfId="82" applyFont="1" applyBorder="1" applyAlignment="1">
      <alignment horizontal="center"/>
      <protection/>
    </xf>
    <xf numFmtId="0" fontId="1" fillId="0" borderId="0" xfId="82" applyBorder="1">
      <alignment/>
      <protection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3" fillId="0" borderId="36" xfId="0" applyFont="1" applyBorder="1" applyAlignment="1">
      <alignment horizontal="center"/>
    </xf>
    <xf numFmtId="0" fontId="33" fillId="0" borderId="19" xfId="0" applyFont="1" applyBorder="1" applyAlignment="1">
      <alignment horizontal="left"/>
    </xf>
    <xf numFmtId="0" fontId="25" fillId="0" borderId="37" xfId="58" applyFont="1" applyFill="1" applyBorder="1" applyAlignment="1">
      <alignment horizontal="center"/>
      <protection/>
    </xf>
    <xf numFmtId="0" fontId="31" fillId="0" borderId="38" xfId="58" applyFont="1" applyBorder="1">
      <alignment/>
      <protection/>
    </xf>
    <xf numFmtId="0" fontId="25" fillId="0" borderId="0" xfId="58" applyFont="1">
      <alignment/>
      <protection/>
    </xf>
    <xf numFmtId="0" fontId="24" fillId="0" borderId="39" xfId="58" applyFont="1" applyBorder="1">
      <alignment/>
      <protection/>
    </xf>
    <xf numFmtId="0" fontId="24" fillId="0" borderId="40" xfId="58" applyFont="1" applyBorder="1">
      <alignment/>
      <protection/>
    </xf>
    <xf numFmtId="0" fontId="24" fillId="0" borderId="41" xfId="58" applyFont="1" applyBorder="1">
      <alignment/>
      <protection/>
    </xf>
    <xf numFmtId="0" fontId="24" fillId="0" borderId="42" xfId="58" applyFont="1" applyBorder="1">
      <alignment/>
      <protection/>
    </xf>
    <xf numFmtId="0" fontId="24" fillId="0" borderId="43" xfId="58" applyFont="1" applyBorder="1">
      <alignment/>
      <protection/>
    </xf>
    <xf numFmtId="0" fontId="25" fillId="0" borderId="0" xfId="58" applyFont="1" applyBorder="1" applyAlignment="1">
      <alignment horizontal="center"/>
      <protection/>
    </xf>
    <xf numFmtId="0" fontId="24" fillId="0" borderId="44" xfId="58" applyFont="1" applyBorder="1">
      <alignment/>
      <protection/>
    </xf>
    <xf numFmtId="0" fontId="24" fillId="0" borderId="45" xfId="58" applyFont="1" applyBorder="1">
      <alignment/>
      <protection/>
    </xf>
    <xf numFmtId="0" fontId="25" fillId="41" borderId="14" xfId="58" applyFont="1" applyFill="1" applyBorder="1">
      <alignment/>
      <protection/>
    </xf>
    <xf numFmtId="0" fontId="25" fillId="41" borderId="46" xfId="58" applyFont="1" applyFill="1" applyBorder="1">
      <alignment/>
      <protection/>
    </xf>
    <xf numFmtId="0" fontId="24" fillId="41" borderId="15" xfId="58" applyFont="1" applyFill="1" applyBorder="1">
      <alignment/>
      <protection/>
    </xf>
    <xf numFmtId="0" fontId="24" fillId="41" borderId="0" xfId="58" applyFont="1" applyFill="1" applyBorder="1">
      <alignment/>
      <protection/>
    </xf>
    <xf numFmtId="0" fontId="25" fillId="41" borderId="43" xfId="58" applyFont="1" applyFill="1" applyBorder="1">
      <alignment/>
      <protection/>
    </xf>
    <xf numFmtId="0" fontId="24" fillId="41" borderId="47" xfId="58" applyFont="1" applyFill="1" applyBorder="1">
      <alignment/>
      <protection/>
    </xf>
    <xf numFmtId="0" fontId="24" fillId="41" borderId="23" xfId="58" applyFont="1" applyFill="1" applyBorder="1">
      <alignment/>
      <protection/>
    </xf>
    <xf numFmtId="0" fontId="25" fillId="41" borderId="44" xfId="58" applyFont="1" applyFill="1" applyBorder="1">
      <alignment/>
      <protection/>
    </xf>
    <xf numFmtId="0" fontId="24" fillId="41" borderId="45" xfId="58" applyFont="1" applyFill="1" applyBorder="1">
      <alignment/>
      <protection/>
    </xf>
    <xf numFmtId="0" fontId="24" fillId="41" borderId="24" xfId="58" applyFont="1" applyFill="1" applyBorder="1">
      <alignment/>
      <protection/>
    </xf>
    <xf numFmtId="0" fontId="28" fillId="0" borderId="43" xfId="58" applyFont="1" applyBorder="1">
      <alignment/>
      <protection/>
    </xf>
    <xf numFmtId="0" fontId="25" fillId="0" borderId="47" xfId="58" applyFont="1" applyBorder="1">
      <alignment/>
      <protection/>
    </xf>
    <xf numFmtId="0" fontId="28" fillId="0" borderId="43" xfId="58" applyFont="1" applyBorder="1" applyAlignment="1">
      <alignment horizontal="left"/>
      <protection/>
    </xf>
    <xf numFmtId="0" fontId="28" fillId="0" borderId="23" xfId="58" applyFont="1" applyBorder="1">
      <alignment/>
      <protection/>
    </xf>
    <xf numFmtId="0" fontId="24" fillId="0" borderId="43" xfId="58" applyFont="1" applyBorder="1" applyAlignment="1">
      <alignment horizontal="center"/>
      <protection/>
    </xf>
    <xf numFmtId="0" fontId="31" fillId="0" borderId="33" xfId="58" applyFont="1" applyBorder="1">
      <alignment/>
      <protection/>
    </xf>
    <xf numFmtId="0" fontId="31" fillId="0" borderId="48" xfId="58" applyFont="1" applyBorder="1">
      <alignment/>
      <protection/>
    </xf>
    <xf numFmtId="0" fontId="0" fillId="0" borderId="0" xfId="0" applyFill="1" applyAlignment="1">
      <alignment/>
    </xf>
    <xf numFmtId="0" fontId="0" fillId="0" borderId="0" xfId="58" applyBorder="1">
      <alignment/>
      <protection/>
    </xf>
    <xf numFmtId="0" fontId="1" fillId="0" borderId="0" xfId="83">
      <alignment/>
      <protection/>
    </xf>
    <xf numFmtId="0" fontId="24" fillId="0" borderId="46" xfId="58" applyFont="1" applyBorder="1">
      <alignment/>
      <protection/>
    </xf>
    <xf numFmtId="0" fontId="24" fillId="0" borderId="47" xfId="58" applyFont="1" applyBorder="1">
      <alignment/>
      <protection/>
    </xf>
    <xf numFmtId="0" fontId="1" fillId="0" borderId="0" xfId="83" applyBorder="1">
      <alignment/>
      <protection/>
    </xf>
    <xf numFmtId="0" fontId="24" fillId="41" borderId="13" xfId="58" applyFont="1" applyFill="1" applyBorder="1">
      <alignment/>
      <protection/>
    </xf>
    <xf numFmtId="0" fontId="0" fillId="0" borderId="32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3" fillId="0" borderId="30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26" fillId="0" borderId="53" xfId="82" applyFont="1" applyBorder="1" applyAlignment="1">
      <alignment horizontal="center"/>
      <protection/>
    </xf>
    <xf numFmtId="0" fontId="25" fillId="41" borderId="13" xfId="58" applyFont="1" applyFill="1" applyBorder="1">
      <alignment/>
      <protection/>
    </xf>
    <xf numFmtId="0" fontId="24" fillId="41" borderId="17" xfId="58" applyFont="1" applyFill="1" applyBorder="1">
      <alignment/>
      <protection/>
    </xf>
    <xf numFmtId="0" fontId="1" fillId="30" borderId="29" xfId="82" applyFill="1" applyBorder="1">
      <alignment/>
      <protection/>
    </xf>
    <xf numFmtId="0" fontId="28" fillId="0" borderId="13" xfId="58" applyFont="1" applyBorder="1" applyAlignment="1">
      <alignment horizontal="center"/>
      <protection/>
    </xf>
    <xf numFmtId="0" fontId="28" fillId="0" borderId="13" xfId="58" applyFont="1" applyBorder="1">
      <alignment/>
      <protection/>
    </xf>
    <xf numFmtId="0" fontId="25" fillId="0" borderId="14" xfId="58" applyFont="1" applyBorder="1">
      <alignment/>
      <protection/>
    </xf>
    <xf numFmtId="0" fontId="25" fillId="0" borderId="15" xfId="58" applyFont="1" applyBorder="1">
      <alignment/>
      <protection/>
    </xf>
    <xf numFmtId="0" fontId="25" fillId="0" borderId="16" xfId="58" applyFont="1" applyBorder="1" applyAlignment="1">
      <alignment horizontal="center"/>
      <protection/>
    </xf>
    <xf numFmtId="0" fontId="27" fillId="0" borderId="48" xfId="82" applyFont="1" applyBorder="1">
      <alignment/>
      <protection/>
    </xf>
    <xf numFmtId="0" fontId="24" fillId="0" borderId="26" xfId="58" applyFont="1" applyFill="1" applyBorder="1" applyAlignment="1">
      <alignment horizontal="center"/>
      <protection/>
    </xf>
    <xf numFmtId="0" fontId="25" fillId="0" borderId="44" xfId="58" applyFont="1" applyBorder="1" applyAlignment="1">
      <alignment horizontal="center"/>
      <protection/>
    </xf>
    <xf numFmtId="0" fontId="25" fillId="0" borderId="24" xfId="58" applyFont="1" applyBorder="1">
      <alignment/>
      <protection/>
    </xf>
    <xf numFmtId="0" fontId="25" fillId="0" borderId="0" xfId="58" applyFont="1" applyBorder="1">
      <alignment/>
      <protection/>
    </xf>
    <xf numFmtId="0" fontId="0" fillId="0" borderId="36" xfId="0" applyBorder="1" applyAlignment="1">
      <alignment/>
    </xf>
    <xf numFmtId="0" fontId="33" fillId="0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Fill="1" applyBorder="1" applyAlignment="1">
      <alignment/>
    </xf>
    <xf numFmtId="2" fontId="0" fillId="0" borderId="27" xfId="0" applyNumberFormat="1" applyBorder="1" applyAlignment="1">
      <alignment horizontal="center"/>
    </xf>
    <xf numFmtId="0" fontId="35" fillId="0" borderId="54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35" fillId="0" borderId="31" xfId="0" applyFont="1" applyBorder="1" applyAlignment="1">
      <alignment/>
    </xf>
    <xf numFmtId="0" fontId="33" fillId="0" borderId="31" xfId="0" applyFont="1" applyBorder="1" applyAlignment="1">
      <alignment/>
    </xf>
    <xf numFmtId="0" fontId="0" fillId="0" borderId="50" xfId="0" applyFont="1" applyBorder="1" applyAlignment="1">
      <alignment/>
    </xf>
    <xf numFmtId="2" fontId="0" fillId="0" borderId="27" xfId="0" applyNumberFormat="1" applyFont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37" fillId="0" borderId="27" xfId="79" applyNumberFormat="1" applyFont="1" applyBorder="1" applyAlignment="1">
      <alignment horizontal="center"/>
      <protection/>
    </xf>
    <xf numFmtId="4" fontId="0" fillId="0" borderId="27" xfId="0" applyNumberFormat="1" applyFont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27" fillId="30" borderId="27" xfId="82" applyNumberFormat="1" applyFont="1" applyFill="1" applyBorder="1" applyAlignment="1">
      <alignment horizontal="center"/>
      <protection/>
    </xf>
    <xf numFmtId="0" fontId="30" fillId="0" borderId="55" xfId="58" applyFont="1" applyBorder="1" applyAlignment="1">
      <alignment horizontal="center"/>
      <protection/>
    </xf>
    <xf numFmtId="0" fontId="24" fillId="0" borderId="56" xfId="58" applyFont="1" applyBorder="1" applyAlignment="1">
      <alignment horizontal="center"/>
      <protection/>
    </xf>
    <xf numFmtId="0" fontId="24" fillId="0" borderId="57" xfId="58" applyFont="1" applyBorder="1" applyAlignment="1">
      <alignment horizontal="center"/>
      <protection/>
    </xf>
    <xf numFmtId="2" fontId="24" fillId="30" borderId="27" xfId="82" applyNumberFormat="1" applyFont="1" applyFill="1" applyBorder="1" applyAlignment="1">
      <alignment horizontal="center"/>
      <protection/>
    </xf>
    <xf numFmtId="2" fontId="24" fillId="0" borderId="27" xfId="58" applyNumberFormat="1" applyFont="1" applyBorder="1" applyAlignment="1">
      <alignment horizontal="center"/>
      <protection/>
    </xf>
    <xf numFmtId="0" fontId="31" fillId="0" borderId="27" xfId="58" applyFont="1" applyFill="1" applyBorder="1">
      <alignment/>
      <protection/>
    </xf>
    <xf numFmtId="0" fontId="24" fillId="0" borderId="16" xfId="58" applyFont="1" applyFill="1" applyBorder="1">
      <alignment/>
      <protection/>
    </xf>
    <xf numFmtId="0" fontId="29" fillId="0" borderId="27" xfId="58" applyFont="1" applyFill="1" applyBorder="1">
      <alignment/>
      <protection/>
    </xf>
    <xf numFmtId="2" fontId="27" fillId="0" borderId="27" xfId="82" applyNumberFormat="1" applyFont="1" applyFill="1" applyBorder="1" applyAlignment="1">
      <alignment horizontal="center"/>
      <protection/>
    </xf>
    <xf numFmtId="0" fontId="24" fillId="0" borderId="28" xfId="58" applyFont="1" applyFill="1" applyBorder="1" applyAlignment="1">
      <alignment horizontal="center"/>
      <protection/>
    </xf>
    <xf numFmtId="0" fontId="31" fillId="0" borderId="33" xfId="58" applyFont="1" applyFill="1" applyBorder="1">
      <alignment/>
      <protection/>
    </xf>
    <xf numFmtId="0" fontId="24" fillId="0" borderId="25" xfId="58" applyFont="1" applyFill="1" applyBorder="1" applyAlignment="1">
      <alignment horizontal="center"/>
      <protection/>
    </xf>
    <xf numFmtId="0" fontId="29" fillId="0" borderId="58" xfId="58" applyFont="1" applyFill="1" applyBorder="1">
      <alignment/>
      <protection/>
    </xf>
    <xf numFmtId="0" fontId="24" fillId="0" borderId="16" xfId="58" applyFont="1" applyFill="1" applyBorder="1" applyAlignment="1">
      <alignment horizontal="center"/>
      <protection/>
    </xf>
    <xf numFmtId="2" fontId="24" fillId="41" borderId="59" xfId="58" applyNumberFormat="1" applyFont="1" applyFill="1" applyBorder="1" applyAlignment="1">
      <alignment horizontal="center"/>
      <protection/>
    </xf>
    <xf numFmtId="2" fontId="24" fillId="41" borderId="37" xfId="58" applyNumberFormat="1" applyFont="1" applyFill="1" applyBorder="1" applyAlignment="1">
      <alignment horizontal="center"/>
      <protection/>
    </xf>
    <xf numFmtId="2" fontId="24" fillId="0" borderId="27" xfId="0" applyNumberFormat="1" applyFont="1" applyBorder="1" applyAlignment="1">
      <alignment horizontal="center"/>
    </xf>
    <xf numFmtId="0" fontId="32" fillId="42" borderId="35" xfId="58" applyFont="1" applyFill="1" applyBorder="1">
      <alignment/>
      <protection/>
    </xf>
    <xf numFmtId="0" fontId="32" fillId="42" borderId="27" xfId="58" applyFont="1" applyFill="1" applyBorder="1">
      <alignment/>
      <protection/>
    </xf>
    <xf numFmtId="2" fontId="24" fillId="0" borderId="58" xfId="0" applyNumberFormat="1" applyFont="1" applyBorder="1" applyAlignment="1">
      <alignment horizontal="center"/>
    </xf>
    <xf numFmtId="2" fontId="24" fillId="0" borderId="33" xfId="0" applyNumberFormat="1" applyFont="1" applyBorder="1" applyAlignment="1">
      <alignment horizontal="center"/>
    </xf>
    <xf numFmtId="2" fontId="24" fillId="0" borderId="27" xfId="0" applyNumberFormat="1" applyFont="1" applyFill="1" applyBorder="1" applyAlignment="1">
      <alignment horizontal="center"/>
    </xf>
    <xf numFmtId="2" fontId="27" fillId="30" borderId="55" xfId="82" applyNumberFormat="1" applyFont="1" applyFill="1" applyBorder="1" applyAlignment="1">
      <alignment horizontal="center"/>
      <protection/>
    </xf>
    <xf numFmtId="2" fontId="27" fillId="0" borderId="33" xfId="82" applyNumberFormat="1" applyFont="1" applyFill="1" applyBorder="1" applyAlignment="1">
      <alignment horizontal="center"/>
      <protection/>
    </xf>
    <xf numFmtId="2" fontId="27" fillId="43" borderId="27" xfId="82" applyNumberFormat="1" applyFont="1" applyFill="1" applyBorder="1" applyAlignment="1">
      <alignment horizontal="center"/>
      <protection/>
    </xf>
    <xf numFmtId="2" fontId="24" fillId="0" borderId="27" xfId="82" applyNumberFormat="1" applyFont="1" applyFill="1" applyBorder="1" applyAlignment="1">
      <alignment horizontal="center"/>
      <protection/>
    </xf>
    <xf numFmtId="2" fontId="27" fillId="0" borderId="58" xfId="82" applyNumberFormat="1" applyFont="1" applyFill="1" applyBorder="1" applyAlignment="1">
      <alignment horizontal="center"/>
      <protection/>
    </xf>
    <xf numFmtId="1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24" fillId="0" borderId="60" xfId="58" applyFont="1" applyBorder="1" applyAlignment="1">
      <alignment horizontal="center"/>
      <protection/>
    </xf>
    <xf numFmtId="0" fontId="24" fillId="0" borderId="61" xfId="58" applyFont="1" applyBorder="1" applyAlignment="1">
      <alignment horizontal="center"/>
      <protection/>
    </xf>
    <xf numFmtId="2" fontId="0" fillId="0" borderId="62" xfId="0" applyNumberFormat="1" applyBorder="1" applyAlignment="1">
      <alignment horizontal="center"/>
    </xf>
    <xf numFmtId="0" fontId="0" fillId="0" borderId="62" xfId="0" applyBorder="1" applyAlignment="1">
      <alignment/>
    </xf>
    <xf numFmtId="2" fontId="0" fillId="0" borderId="62" xfId="0" applyNumberFormat="1" applyFont="1" applyFill="1" applyBorder="1" applyAlignment="1">
      <alignment horizontal="center"/>
    </xf>
    <xf numFmtId="0" fontId="0" fillId="0" borderId="62" xfId="0" applyFill="1" applyBorder="1" applyAlignment="1">
      <alignment/>
    </xf>
    <xf numFmtId="2" fontId="0" fillId="0" borderId="62" xfId="0" applyNumberFormat="1" applyFont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31" xfId="79" applyFont="1" applyBorder="1">
      <alignment/>
      <protection/>
    </xf>
    <xf numFmtId="0" fontId="33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35" fillId="0" borderId="63" xfId="0" applyFont="1" applyBorder="1" applyAlignment="1">
      <alignment/>
    </xf>
    <xf numFmtId="0" fontId="0" fillId="0" borderId="64" xfId="0" applyBorder="1" applyAlignment="1">
      <alignment/>
    </xf>
    <xf numFmtId="2" fontId="0" fillId="43" borderId="27" xfId="80" applyNumberFormat="1" applyFont="1" applyFill="1" applyBorder="1" applyAlignment="1">
      <alignment horizontal="center"/>
      <protection/>
    </xf>
    <xf numFmtId="0" fontId="35" fillId="0" borderId="16" xfId="0" applyFont="1" applyBorder="1" applyAlignment="1">
      <alignment/>
    </xf>
    <xf numFmtId="0" fontId="0" fillId="0" borderId="65" xfId="0" applyBorder="1" applyAlignment="1">
      <alignment/>
    </xf>
    <xf numFmtId="0" fontId="33" fillId="0" borderId="66" xfId="0" applyFont="1" applyFill="1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33" fillId="44" borderId="31" xfId="0" applyFont="1" applyFill="1" applyBorder="1" applyAlignment="1">
      <alignment/>
    </xf>
    <xf numFmtId="0" fontId="33" fillId="44" borderId="27" xfId="0" applyFont="1" applyFill="1" applyBorder="1" applyAlignment="1">
      <alignment/>
    </xf>
    <xf numFmtId="0" fontId="33" fillId="44" borderId="62" xfId="0" applyFont="1" applyFill="1" applyBorder="1" applyAlignment="1">
      <alignment/>
    </xf>
    <xf numFmtId="0" fontId="0" fillId="44" borderId="32" xfId="0" applyFill="1" applyBorder="1" applyAlignment="1">
      <alignment/>
    </xf>
    <xf numFmtId="0" fontId="33" fillId="44" borderId="69" xfId="0" applyFont="1" applyFill="1" applyBorder="1" applyAlignment="1">
      <alignment/>
    </xf>
    <xf numFmtId="0" fontId="33" fillId="44" borderId="26" xfId="0" applyFont="1" applyFill="1" applyBorder="1" applyAlignment="1">
      <alignment/>
    </xf>
    <xf numFmtId="0" fontId="33" fillId="44" borderId="70" xfId="0" applyFont="1" applyFill="1" applyBorder="1" applyAlignment="1">
      <alignment/>
    </xf>
    <xf numFmtId="0" fontId="0" fillId="44" borderId="62" xfId="0" applyFont="1" applyFill="1" applyBorder="1" applyAlignment="1">
      <alignment/>
    </xf>
    <xf numFmtId="0" fontId="0" fillId="44" borderId="27" xfId="0" applyFont="1" applyFill="1" applyBorder="1" applyAlignment="1">
      <alignment/>
    </xf>
    <xf numFmtId="0" fontId="33" fillId="45" borderId="71" xfId="0" applyFont="1" applyFill="1" applyBorder="1" applyAlignment="1">
      <alignment/>
    </xf>
    <xf numFmtId="4" fontId="33" fillId="45" borderId="72" xfId="0" applyNumberFormat="1" applyFont="1" applyFill="1" applyBorder="1" applyAlignment="1">
      <alignment horizontal="center"/>
    </xf>
    <xf numFmtId="0" fontId="0" fillId="45" borderId="73" xfId="0" applyFill="1" applyBorder="1" applyAlignment="1">
      <alignment/>
    </xf>
    <xf numFmtId="0" fontId="33" fillId="44" borderId="27" xfId="0" applyFont="1" applyFill="1" applyBorder="1" applyAlignment="1">
      <alignment/>
    </xf>
    <xf numFmtId="0" fontId="0" fillId="45" borderId="74" xfId="0" applyFill="1" applyBorder="1" applyAlignment="1">
      <alignment/>
    </xf>
    <xf numFmtId="0" fontId="0" fillId="0" borderId="75" xfId="0" applyBorder="1" applyAlignment="1">
      <alignment/>
    </xf>
    <xf numFmtId="0" fontId="0" fillId="0" borderId="16" xfId="0" applyBorder="1" applyAlignment="1">
      <alignment/>
    </xf>
    <xf numFmtId="2" fontId="0" fillId="0" borderId="33" xfId="0" applyNumberFormat="1" applyBorder="1" applyAlignment="1">
      <alignment horizontal="center"/>
    </xf>
    <xf numFmtId="0" fontId="0" fillId="0" borderId="76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77" xfId="0" applyFill="1" applyBorder="1" applyAlignment="1">
      <alignment/>
    </xf>
    <xf numFmtId="0" fontId="0" fillId="0" borderId="22" xfId="0" applyBorder="1" applyAlignment="1">
      <alignment/>
    </xf>
    <xf numFmtId="2" fontId="24" fillId="0" borderId="0" xfId="0" applyNumberFormat="1" applyFont="1" applyBorder="1" applyAlignment="1">
      <alignment horizontal="center"/>
    </xf>
    <xf numFmtId="0" fontId="24" fillId="0" borderId="53" xfId="58" applyFont="1" applyBorder="1">
      <alignment/>
      <protection/>
    </xf>
    <xf numFmtId="0" fontId="25" fillId="0" borderId="13" xfId="58" applyFont="1" applyBorder="1" applyAlignment="1">
      <alignment horizontal="center"/>
      <protection/>
    </xf>
    <xf numFmtId="0" fontId="25" fillId="0" borderId="19" xfId="58" applyFont="1" applyBorder="1" applyAlignment="1">
      <alignment horizontal="center"/>
      <protection/>
    </xf>
    <xf numFmtId="0" fontId="25" fillId="0" borderId="20" xfId="58" applyFont="1" applyBorder="1" applyAlignment="1">
      <alignment horizontal="center"/>
      <protection/>
    </xf>
    <xf numFmtId="0" fontId="25" fillId="0" borderId="51" xfId="0" applyFont="1" applyBorder="1" applyAlignment="1">
      <alignment horizontal="center"/>
    </xf>
    <xf numFmtId="0" fontId="25" fillId="0" borderId="43" xfId="58" applyFont="1" applyBorder="1">
      <alignment/>
      <protection/>
    </xf>
    <xf numFmtId="0" fontId="26" fillId="0" borderId="74" xfId="82" applyFont="1" applyFill="1" applyBorder="1" applyAlignment="1">
      <alignment horizontal="center"/>
      <protection/>
    </xf>
    <xf numFmtId="0" fontId="26" fillId="0" borderId="66" xfId="82" applyFont="1" applyFill="1" applyBorder="1" applyAlignment="1">
      <alignment horizontal="center"/>
      <protection/>
    </xf>
    <xf numFmtId="0" fontId="31" fillId="0" borderId="38" xfId="58" applyFont="1" applyFill="1" applyBorder="1">
      <alignment/>
      <protection/>
    </xf>
    <xf numFmtId="2" fontId="27" fillId="0" borderId="38" xfId="82" applyNumberFormat="1" applyFont="1" applyFill="1" applyBorder="1" applyAlignment="1">
      <alignment horizontal="center"/>
      <protection/>
    </xf>
    <xf numFmtId="0" fontId="31" fillId="0" borderId="58" xfId="58" applyFont="1" applyBorder="1">
      <alignment/>
      <protection/>
    </xf>
    <xf numFmtId="0" fontId="0" fillId="46" borderId="32" xfId="0" applyFill="1" applyBorder="1" applyAlignment="1">
      <alignment/>
    </xf>
    <xf numFmtId="0" fontId="25" fillId="47" borderId="39" xfId="58" applyFont="1" applyFill="1" applyBorder="1" applyAlignment="1">
      <alignment horizontal="center"/>
      <protection/>
    </xf>
    <xf numFmtId="0" fontId="0" fillId="0" borderId="30" xfId="0" applyFont="1" applyBorder="1" applyAlignment="1">
      <alignment/>
    </xf>
    <xf numFmtId="0" fontId="0" fillId="46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6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27" fillId="30" borderId="29" xfId="82" applyFont="1" applyFill="1" applyBorder="1">
      <alignment/>
      <protection/>
    </xf>
    <xf numFmtId="0" fontId="24" fillId="46" borderId="66" xfId="0" applyFont="1" applyFill="1" applyBorder="1" applyAlignment="1">
      <alignment/>
    </xf>
    <xf numFmtId="0" fontId="24" fillId="46" borderId="30" xfId="0" applyFont="1" applyFill="1" applyBorder="1" applyAlignment="1">
      <alignment/>
    </xf>
    <xf numFmtId="0" fontId="24" fillId="46" borderId="51" xfId="0" applyFont="1" applyFill="1" applyBorder="1" applyAlignment="1">
      <alignment/>
    </xf>
    <xf numFmtId="0" fontId="27" fillId="0" borderId="0" xfId="82" applyFont="1" applyBorder="1">
      <alignment/>
      <protection/>
    </xf>
    <xf numFmtId="0" fontId="24" fillId="0" borderId="30" xfId="0" applyFont="1" applyBorder="1" applyAlignment="1">
      <alignment/>
    </xf>
    <xf numFmtId="0" fontId="24" fillId="46" borderId="32" xfId="0" applyFont="1" applyFill="1" applyBorder="1" applyAlignment="1">
      <alignment/>
    </xf>
    <xf numFmtId="0" fontId="24" fillId="0" borderId="32" xfId="0" applyFont="1" applyBorder="1" applyAlignment="1">
      <alignment/>
    </xf>
    <xf numFmtId="0" fontId="24" fillId="0" borderId="32" xfId="0" applyFont="1" applyFill="1" applyBorder="1" applyAlignment="1">
      <alignment/>
    </xf>
    <xf numFmtId="0" fontId="24" fillId="0" borderId="49" xfId="0" applyFont="1" applyFill="1" applyBorder="1" applyAlignment="1">
      <alignment/>
    </xf>
    <xf numFmtId="0" fontId="24" fillId="0" borderId="67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22" xfId="0" applyFont="1" applyBorder="1" applyAlignment="1">
      <alignment/>
    </xf>
    <xf numFmtId="0" fontId="32" fillId="30" borderId="25" xfId="58" applyFont="1" applyFill="1" applyBorder="1" applyAlignment="1">
      <alignment horizontal="center"/>
      <protection/>
    </xf>
    <xf numFmtId="0" fontId="31" fillId="0" borderId="26" xfId="58" applyFont="1" applyBorder="1" applyAlignment="1">
      <alignment horizontal="center"/>
      <protection/>
    </xf>
    <xf numFmtId="0" fontId="31" fillId="30" borderId="26" xfId="58" applyFont="1" applyFill="1" applyBorder="1" applyAlignment="1">
      <alignment horizontal="center"/>
      <protection/>
    </xf>
    <xf numFmtId="0" fontId="32" fillId="30" borderId="26" xfId="58" applyFont="1" applyFill="1" applyBorder="1" applyAlignment="1">
      <alignment horizontal="center"/>
      <protection/>
    </xf>
    <xf numFmtId="0" fontId="31" fillId="0" borderId="26" xfId="58" applyNumberFormat="1" applyFont="1" applyBorder="1" applyAlignment="1">
      <alignment horizontal="center"/>
      <protection/>
    </xf>
    <xf numFmtId="0" fontId="31" fillId="0" borderId="26" xfId="58" applyFont="1" applyFill="1" applyBorder="1" applyAlignment="1">
      <alignment horizontal="center"/>
      <protection/>
    </xf>
    <xf numFmtId="0" fontId="29" fillId="30" borderId="26" xfId="58" applyFont="1" applyFill="1" applyBorder="1" applyAlignment="1">
      <alignment horizontal="center"/>
      <protection/>
    </xf>
    <xf numFmtId="0" fontId="31" fillId="0" borderId="61" xfId="58" applyFont="1" applyFill="1" applyBorder="1" applyAlignment="1">
      <alignment horizontal="center"/>
      <protection/>
    </xf>
    <xf numFmtId="0" fontId="31" fillId="0" borderId="25" xfId="58" applyFont="1" applyFill="1" applyBorder="1" applyAlignment="1">
      <alignment horizontal="center"/>
      <protection/>
    </xf>
    <xf numFmtId="0" fontId="31" fillId="0" borderId="16" xfId="58" applyFont="1" applyFill="1" applyBorder="1" applyAlignment="1">
      <alignment horizontal="center"/>
      <protection/>
    </xf>
    <xf numFmtId="0" fontId="32" fillId="47" borderId="39" xfId="58" applyFont="1" applyFill="1" applyBorder="1" applyAlignment="1">
      <alignment horizontal="center"/>
      <protection/>
    </xf>
    <xf numFmtId="0" fontId="32" fillId="0" borderId="16" xfId="58" applyFont="1" applyBorder="1" applyAlignment="1">
      <alignment horizontal="left"/>
      <protection/>
    </xf>
    <xf numFmtId="0" fontId="31" fillId="0" borderId="31" xfId="58" applyFont="1" applyBorder="1" applyAlignment="1">
      <alignment horizontal="center"/>
      <protection/>
    </xf>
    <xf numFmtId="0" fontId="24" fillId="0" borderId="17" xfId="58" applyFont="1" applyBorder="1">
      <alignment/>
      <protection/>
    </xf>
    <xf numFmtId="0" fontId="0" fillId="0" borderId="59" xfId="0" applyBorder="1" applyAlignment="1">
      <alignment/>
    </xf>
    <xf numFmtId="0" fontId="0" fillId="0" borderId="37" xfId="0" applyBorder="1" applyAlignment="1">
      <alignment/>
    </xf>
    <xf numFmtId="0" fontId="24" fillId="0" borderId="78" xfId="58" applyFont="1" applyBorder="1" applyAlignment="1">
      <alignment horizontal="center"/>
      <protection/>
    </xf>
    <xf numFmtId="0" fontId="24" fillId="46" borderId="25" xfId="58" applyFont="1" applyFill="1" applyBorder="1" applyAlignment="1">
      <alignment horizontal="center"/>
      <protection/>
    </xf>
    <xf numFmtId="0" fontId="29" fillId="46" borderId="27" xfId="58" applyFont="1" applyFill="1" applyBorder="1">
      <alignment/>
      <protection/>
    </xf>
    <xf numFmtId="0" fontId="24" fillId="46" borderId="26" xfId="58" applyFont="1" applyFill="1" applyBorder="1" applyAlignment="1">
      <alignment horizontal="center"/>
      <protection/>
    </xf>
    <xf numFmtId="0" fontId="31" fillId="46" borderId="27" xfId="58" applyFont="1" applyFill="1" applyBorder="1">
      <alignment/>
      <protection/>
    </xf>
    <xf numFmtId="2" fontId="25" fillId="46" borderId="72" xfId="58" applyNumberFormat="1" applyFont="1" applyFill="1" applyBorder="1" applyAlignment="1">
      <alignment horizontal="center"/>
      <protection/>
    </xf>
    <xf numFmtId="0" fontId="32" fillId="46" borderId="25" xfId="58" applyFont="1" applyFill="1" applyBorder="1" applyAlignment="1">
      <alignment horizontal="center"/>
      <protection/>
    </xf>
    <xf numFmtId="0" fontId="31" fillId="46" borderId="26" xfId="58" applyFont="1" applyFill="1" applyBorder="1" applyAlignment="1">
      <alignment horizontal="center"/>
      <protection/>
    </xf>
    <xf numFmtId="0" fontId="32" fillId="46" borderId="26" xfId="58" applyFont="1" applyFill="1" applyBorder="1" applyAlignment="1">
      <alignment horizontal="center"/>
      <protection/>
    </xf>
    <xf numFmtId="0" fontId="32" fillId="46" borderId="79" xfId="58" applyFont="1" applyFill="1" applyBorder="1" applyAlignment="1">
      <alignment horizontal="center"/>
      <protection/>
    </xf>
    <xf numFmtId="0" fontId="31" fillId="0" borderId="75" xfId="58" applyFont="1" applyBorder="1" applyAlignment="1">
      <alignment horizontal="center"/>
      <protection/>
    </xf>
    <xf numFmtId="0" fontId="31" fillId="0" borderId="55" xfId="58" applyFont="1" applyBorder="1" applyAlignment="1">
      <alignment horizontal="center"/>
      <protection/>
    </xf>
    <xf numFmtId="0" fontId="31" fillId="0" borderId="80" xfId="58" applyFont="1" applyBorder="1" applyAlignment="1">
      <alignment horizontal="center"/>
      <protection/>
    </xf>
    <xf numFmtId="2" fontId="27" fillId="46" borderId="27" xfId="82" applyNumberFormat="1" applyFont="1" applyFill="1" applyBorder="1" applyAlignment="1">
      <alignment horizontal="center"/>
      <protection/>
    </xf>
    <xf numFmtId="2" fontId="24" fillId="46" borderId="27" xfId="82" applyNumberFormat="1" applyFont="1" applyFill="1" applyBorder="1" applyAlignment="1">
      <alignment horizontal="center"/>
      <protection/>
    </xf>
    <xf numFmtId="0" fontId="0" fillId="0" borderId="67" xfId="0" applyFill="1" applyBorder="1" applyAlignment="1">
      <alignment/>
    </xf>
    <xf numFmtId="0" fontId="0" fillId="0" borderId="34" xfId="0" applyFill="1" applyBorder="1" applyAlignment="1">
      <alignment/>
    </xf>
    <xf numFmtId="0" fontId="24" fillId="0" borderId="56" xfId="58" applyFont="1" applyFill="1" applyBorder="1" applyAlignment="1">
      <alignment horizontal="center"/>
      <protection/>
    </xf>
    <xf numFmtId="0" fontId="31" fillId="0" borderId="55" xfId="58" applyFont="1" applyFill="1" applyBorder="1" applyAlignment="1">
      <alignment horizontal="center"/>
      <protection/>
    </xf>
    <xf numFmtId="2" fontId="24" fillId="0" borderId="27" xfId="58" applyNumberFormat="1" applyFont="1" applyFill="1" applyBorder="1" applyAlignment="1">
      <alignment horizontal="center"/>
      <protection/>
    </xf>
    <xf numFmtId="0" fontId="38" fillId="30" borderId="26" xfId="58" applyFont="1" applyFill="1" applyBorder="1" applyAlignment="1">
      <alignment horizontal="center"/>
      <protection/>
    </xf>
    <xf numFmtId="0" fontId="29" fillId="47" borderId="72" xfId="58" applyFont="1" applyFill="1" applyBorder="1">
      <alignment/>
      <protection/>
    </xf>
    <xf numFmtId="2" fontId="26" fillId="47" borderId="72" xfId="82" applyNumberFormat="1" applyFont="1" applyFill="1" applyBorder="1" applyAlignment="1">
      <alignment horizontal="center"/>
      <protection/>
    </xf>
    <xf numFmtId="0" fontId="25" fillId="47" borderId="73" xfId="0" applyFont="1" applyFill="1" applyBorder="1" applyAlignment="1">
      <alignment/>
    </xf>
    <xf numFmtId="0" fontId="25" fillId="30" borderId="39" xfId="58" applyFont="1" applyFill="1" applyBorder="1" applyAlignment="1">
      <alignment horizontal="center"/>
      <protection/>
    </xf>
    <xf numFmtId="0" fontId="33" fillId="42" borderId="64" xfId="0" applyFont="1" applyFill="1" applyBorder="1" applyAlignment="1">
      <alignment/>
    </xf>
    <xf numFmtId="0" fontId="33" fillId="42" borderId="32" xfId="0" applyFont="1" applyFill="1" applyBorder="1" applyAlignment="1">
      <alignment/>
    </xf>
    <xf numFmtId="0" fontId="38" fillId="46" borderId="26" xfId="58" applyFont="1" applyFill="1" applyBorder="1" applyAlignment="1">
      <alignment horizontal="center"/>
      <protection/>
    </xf>
    <xf numFmtId="0" fontId="33" fillId="42" borderId="73" xfId="0" applyFont="1" applyFill="1" applyBorder="1" applyAlignment="1">
      <alignment/>
    </xf>
    <xf numFmtId="0" fontId="33" fillId="47" borderId="73" xfId="0" applyFont="1" applyFill="1" applyBorder="1" applyAlignment="1">
      <alignment/>
    </xf>
    <xf numFmtId="0" fontId="33" fillId="46" borderId="53" xfId="58" applyFont="1" applyFill="1" applyBorder="1" applyAlignment="1">
      <alignment horizontal="center"/>
      <protection/>
    </xf>
    <xf numFmtId="0" fontId="32" fillId="46" borderId="72" xfId="58" applyFont="1" applyFill="1" applyBorder="1" applyAlignment="1">
      <alignment horizontal="left"/>
      <protection/>
    </xf>
    <xf numFmtId="0" fontId="33" fillId="46" borderId="73" xfId="0" applyFont="1" applyFill="1" applyBorder="1" applyAlignment="1">
      <alignment/>
    </xf>
    <xf numFmtId="0" fontId="0" fillId="46" borderId="59" xfId="0" applyFill="1" applyBorder="1" applyAlignment="1">
      <alignment/>
    </xf>
    <xf numFmtId="0" fontId="0" fillId="46" borderId="37" xfId="0" applyFill="1" applyBorder="1" applyAlignment="1">
      <alignment/>
    </xf>
    <xf numFmtId="0" fontId="26" fillId="0" borderId="53" xfId="82" applyFont="1" applyFill="1" applyBorder="1" applyAlignment="1">
      <alignment horizontal="center"/>
      <protection/>
    </xf>
    <xf numFmtId="0" fontId="26" fillId="0" borderId="29" xfId="82" applyFont="1" applyFill="1" applyBorder="1" applyAlignment="1">
      <alignment horizontal="center"/>
      <protection/>
    </xf>
    <xf numFmtId="0" fontId="25" fillId="0" borderId="37" xfId="0" applyFont="1" applyBorder="1" applyAlignment="1">
      <alignment horizontal="center"/>
    </xf>
    <xf numFmtId="0" fontId="25" fillId="0" borderId="43" xfId="58" applyFont="1" applyBorder="1" applyAlignment="1">
      <alignment horizontal="center"/>
      <protection/>
    </xf>
    <xf numFmtId="2" fontId="24" fillId="0" borderId="33" xfId="0" applyNumberFormat="1" applyFont="1" applyFill="1" applyBorder="1" applyAlignment="1">
      <alignment horizontal="center"/>
    </xf>
    <xf numFmtId="0" fontId="29" fillId="0" borderId="58" xfId="58" applyFont="1" applyBorder="1">
      <alignment/>
      <protection/>
    </xf>
    <xf numFmtId="0" fontId="32" fillId="42" borderId="72" xfId="58" applyFont="1" applyFill="1" applyBorder="1">
      <alignment/>
      <protection/>
    </xf>
    <xf numFmtId="0" fontId="25" fillId="42" borderId="81" xfId="58" applyFont="1" applyFill="1" applyBorder="1" applyAlignment="1">
      <alignment horizontal="center"/>
      <protection/>
    </xf>
    <xf numFmtId="0" fontId="25" fillId="42" borderId="55" xfId="58" applyFont="1" applyFill="1" applyBorder="1" applyAlignment="1">
      <alignment horizontal="center"/>
      <protection/>
    </xf>
    <xf numFmtId="0" fontId="30" fillId="0" borderId="55" xfId="58" applyNumberFormat="1" applyFont="1" applyBorder="1" applyAlignment="1">
      <alignment horizontal="center"/>
      <protection/>
    </xf>
    <xf numFmtId="0" fontId="30" fillId="0" borderId="55" xfId="58" applyFont="1" applyFill="1" applyBorder="1" applyAlignment="1">
      <alignment horizontal="center"/>
      <protection/>
    </xf>
    <xf numFmtId="0" fontId="30" fillId="0" borderId="82" xfId="58" applyFont="1" applyFill="1" applyBorder="1" applyAlignment="1">
      <alignment horizontal="center"/>
      <protection/>
    </xf>
    <xf numFmtId="0" fontId="25" fillId="42" borderId="83" xfId="58" applyFont="1" applyFill="1" applyBorder="1" applyAlignment="1">
      <alignment horizontal="center"/>
      <protection/>
    </xf>
    <xf numFmtId="0" fontId="24" fillId="0" borderId="75" xfId="58" applyFont="1" applyBorder="1" applyAlignment="1">
      <alignment horizontal="center"/>
      <protection/>
    </xf>
    <xf numFmtId="0" fontId="30" fillId="0" borderId="82" xfId="58" applyFont="1" applyBorder="1" applyAlignment="1">
      <alignment horizontal="center"/>
      <protection/>
    </xf>
    <xf numFmtId="0" fontId="24" fillId="0" borderId="84" xfId="58" applyFont="1" applyFill="1" applyBorder="1" applyAlignment="1">
      <alignment horizontal="center"/>
      <protection/>
    </xf>
    <xf numFmtId="0" fontId="24" fillId="0" borderId="84" xfId="58" applyFont="1" applyBorder="1" applyAlignment="1">
      <alignment horizontal="center"/>
      <protection/>
    </xf>
    <xf numFmtId="0" fontId="0" fillId="46" borderId="29" xfId="0" applyFill="1" applyBorder="1" applyAlignment="1">
      <alignment/>
    </xf>
    <xf numFmtId="0" fontId="24" fillId="46" borderId="56" xfId="58" applyFont="1" applyFill="1" applyBorder="1" applyAlignment="1">
      <alignment horizontal="center"/>
      <protection/>
    </xf>
    <xf numFmtId="0" fontId="30" fillId="46" borderId="55" xfId="58" applyFont="1" applyFill="1" applyBorder="1" applyAlignment="1">
      <alignment horizontal="center"/>
      <protection/>
    </xf>
    <xf numFmtId="0" fontId="25" fillId="47" borderId="83" xfId="58" applyFont="1" applyFill="1" applyBorder="1" applyAlignment="1">
      <alignment horizontal="center"/>
      <protection/>
    </xf>
    <xf numFmtId="0" fontId="25" fillId="47" borderId="53" xfId="58" applyFont="1" applyFill="1" applyBorder="1" applyAlignment="1">
      <alignment horizontal="center"/>
      <protection/>
    </xf>
    <xf numFmtId="0" fontId="25" fillId="0" borderId="53" xfId="58" applyFont="1" applyBorder="1" applyAlignment="1">
      <alignment horizontal="center"/>
      <protection/>
    </xf>
    <xf numFmtId="0" fontId="29" fillId="0" borderId="72" xfId="58" applyFont="1" applyBorder="1">
      <alignment/>
      <protection/>
    </xf>
    <xf numFmtId="0" fontId="25" fillId="42" borderId="53" xfId="58" applyFont="1" applyFill="1" applyBorder="1" applyAlignment="1">
      <alignment horizontal="center"/>
      <protection/>
    </xf>
    <xf numFmtId="0" fontId="25" fillId="42" borderId="56" xfId="58" applyFont="1" applyFill="1" applyBorder="1" applyAlignment="1">
      <alignment horizontal="center"/>
      <protection/>
    </xf>
    <xf numFmtId="0" fontId="25" fillId="42" borderId="85" xfId="58" applyFont="1" applyFill="1" applyBorder="1" applyAlignment="1">
      <alignment horizontal="center"/>
      <protection/>
    </xf>
    <xf numFmtId="2" fontId="24" fillId="0" borderId="30" xfId="0" applyNumberFormat="1" applyFont="1" applyBorder="1" applyAlignment="1">
      <alignment horizontal="center"/>
    </xf>
    <xf numFmtId="2" fontId="25" fillId="43" borderId="72" xfId="58" applyNumberFormat="1" applyFont="1" applyFill="1" applyBorder="1" applyAlignment="1">
      <alignment horizontal="center"/>
      <protection/>
    </xf>
    <xf numFmtId="0" fontId="29" fillId="0" borderId="35" xfId="58" applyFont="1" applyBorder="1">
      <alignment/>
      <protection/>
    </xf>
    <xf numFmtId="0" fontId="29" fillId="24" borderId="72" xfId="58" applyFont="1" applyFill="1" applyBorder="1">
      <alignment/>
      <protection/>
    </xf>
    <xf numFmtId="0" fontId="24" fillId="30" borderId="56" xfId="58" applyFont="1" applyFill="1" applyBorder="1" applyAlignment="1">
      <alignment horizontal="center"/>
      <protection/>
    </xf>
    <xf numFmtId="0" fontId="24" fillId="0" borderId="85" xfId="58" applyFont="1" applyBorder="1" applyAlignment="1">
      <alignment horizontal="center"/>
      <protection/>
    </xf>
    <xf numFmtId="0" fontId="25" fillId="24" borderId="53" xfId="58" applyFont="1" applyFill="1" applyBorder="1" applyAlignment="1">
      <alignment horizontal="center"/>
      <protection/>
    </xf>
    <xf numFmtId="0" fontId="32" fillId="42" borderId="81" xfId="58" applyFont="1" applyFill="1" applyBorder="1" applyAlignment="1">
      <alignment horizontal="center"/>
      <protection/>
    </xf>
    <xf numFmtId="0" fontId="32" fillId="42" borderId="55" xfId="58" applyFont="1" applyFill="1" applyBorder="1" applyAlignment="1">
      <alignment horizontal="center"/>
      <protection/>
    </xf>
    <xf numFmtId="0" fontId="31" fillId="0" borderId="55" xfId="58" applyNumberFormat="1" applyFont="1" applyBorder="1" applyAlignment="1">
      <alignment horizontal="center"/>
      <protection/>
    </xf>
    <xf numFmtId="0" fontId="31" fillId="46" borderId="55" xfId="58" applyFont="1" applyFill="1" applyBorder="1" applyAlignment="1">
      <alignment horizontal="center"/>
      <protection/>
    </xf>
    <xf numFmtId="0" fontId="31" fillId="30" borderId="55" xfId="58" applyFont="1" applyFill="1" applyBorder="1" applyAlignment="1">
      <alignment horizontal="center"/>
      <protection/>
    </xf>
    <xf numFmtId="0" fontId="31" fillId="0" borderId="82" xfId="58" applyFont="1" applyFill="1" applyBorder="1" applyAlignment="1">
      <alignment horizontal="center"/>
      <protection/>
    </xf>
    <xf numFmtId="0" fontId="32" fillId="42" borderId="83" xfId="58" applyFont="1" applyFill="1" applyBorder="1" applyAlignment="1">
      <alignment horizontal="center"/>
      <protection/>
    </xf>
    <xf numFmtId="0" fontId="38" fillId="0" borderId="81" xfId="58" applyFont="1" applyBorder="1" applyAlignment="1">
      <alignment horizontal="center"/>
      <protection/>
    </xf>
    <xf numFmtId="0" fontId="32" fillId="24" borderId="83" xfId="58" applyFont="1" applyFill="1" applyBorder="1" applyAlignment="1">
      <alignment horizontal="center"/>
      <protection/>
    </xf>
    <xf numFmtId="0" fontId="29" fillId="0" borderId="83" xfId="58" applyFont="1" applyBorder="1" applyAlignment="1">
      <alignment horizontal="center"/>
      <protection/>
    </xf>
    <xf numFmtId="2" fontId="24" fillId="0" borderId="36" xfId="0" applyNumberFormat="1" applyFont="1" applyBorder="1" applyAlignment="1">
      <alignment horizontal="center"/>
    </xf>
    <xf numFmtId="2" fontId="24" fillId="0" borderId="54" xfId="0" applyNumberFormat="1" applyFont="1" applyBorder="1" applyAlignment="1">
      <alignment horizontal="center"/>
    </xf>
    <xf numFmtId="2" fontId="24" fillId="0" borderId="55" xfId="0" applyNumberFormat="1" applyFont="1" applyFill="1" applyBorder="1" applyAlignment="1">
      <alignment horizontal="center"/>
    </xf>
    <xf numFmtId="2" fontId="24" fillId="30" borderId="27" xfId="0" applyNumberFormat="1" applyFont="1" applyFill="1" applyBorder="1" applyAlignment="1">
      <alignment horizontal="center"/>
    </xf>
    <xf numFmtId="2" fontId="24" fillId="0" borderId="35" xfId="0" applyNumberFormat="1" applyFont="1" applyBorder="1" applyAlignment="1">
      <alignment horizontal="center"/>
    </xf>
    <xf numFmtId="2" fontId="24" fillId="0" borderId="38" xfId="0" applyNumberFormat="1" applyFont="1" applyBorder="1" applyAlignment="1">
      <alignment horizontal="center"/>
    </xf>
    <xf numFmtId="2" fontId="25" fillId="24" borderId="72" xfId="0" applyNumberFormat="1" applyFont="1" applyFill="1" applyBorder="1" applyAlignment="1">
      <alignment horizontal="center"/>
    </xf>
    <xf numFmtId="0" fontId="31" fillId="48" borderId="27" xfId="58" applyFont="1" applyFill="1" applyBorder="1">
      <alignment/>
      <protection/>
    </xf>
    <xf numFmtId="0" fontId="31" fillId="0" borderId="27" xfId="58" applyFont="1" applyBorder="1" applyAlignment="1">
      <alignment horizontal="left"/>
      <protection/>
    </xf>
    <xf numFmtId="0" fontId="24" fillId="41" borderId="14" xfId="58" applyFont="1" applyFill="1" applyBorder="1">
      <alignment/>
      <protection/>
    </xf>
    <xf numFmtId="0" fontId="24" fillId="41" borderId="46" xfId="58" applyFont="1" applyFill="1" applyBorder="1">
      <alignment/>
      <protection/>
    </xf>
    <xf numFmtId="0" fontId="1" fillId="30" borderId="29" xfId="82" applyFont="1" applyFill="1" applyBorder="1">
      <alignment/>
      <protection/>
    </xf>
    <xf numFmtId="0" fontId="0" fillId="46" borderId="29" xfId="0" applyFont="1" applyFill="1" applyBorder="1" applyAlignment="1">
      <alignment/>
    </xf>
    <xf numFmtId="0" fontId="0" fillId="46" borderId="59" xfId="0" applyFont="1" applyFill="1" applyBorder="1" applyAlignment="1">
      <alignment/>
    </xf>
    <xf numFmtId="0" fontId="24" fillId="41" borderId="44" xfId="58" applyFont="1" applyFill="1" applyBorder="1">
      <alignment/>
      <protection/>
    </xf>
    <xf numFmtId="0" fontId="0" fillId="46" borderId="37" xfId="0" applyFont="1" applyFill="1" applyBorder="1" applyAlignment="1">
      <alignment/>
    </xf>
    <xf numFmtId="0" fontId="30" fillId="0" borderId="14" xfId="58" applyFont="1" applyBorder="1">
      <alignment/>
      <protection/>
    </xf>
    <xf numFmtId="0" fontId="24" fillId="0" borderId="36" xfId="58" applyFont="1" applyBorder="1">
      <alignment/>
      <protection/>
    </xf>
    <xf numFmtId="0" fontId="30" fillId="0" borderId="43" xfId="58" applyFont="1" applyBorder="1" applyAlignment="1">
      <alignment horizontal="left"/>
      <protection/>
    </xf>
    <xf numFmtId="0" fontId="30" fillId="0" borderId="23" xfId="58" applyFont="1" applyBorder="1">
      <alignment/>
      <protection/>
    </xf>
    <xf numFmtId="0" fontId="31" fillId="49" borderId="27" xfId="58" applyFont="1" applyFill="1" applyBorder="1">
      <alignment/>
      <protection/>
    </xf>
    <xf numFmtId="0" fontId="0" fillId="49" borderId="32" xfId="0" applyFont="1" applyFill="1" applyBorder="1" applyAlignment="1">
      <alignment/>
    </xf>
    <xf numFmtId="0" fontId="38" fillId="49" borderId="27" xfId="58" applyFont="1" applyFill="1" applyBorder="1">
      <alignment/>
      <protection/>
    </xf>
    <xf numFmtId="0" fontId="31" fillId="49" borderId="55" xfId="58" applyFont="1" applyFill="1" applyBorder="1" applyAlignment="1">
      <alignment horizontal="center"/>
      <protection/>
    </xf>
    <xf numFmtId="0" fontId="31" fillId="48" borderId="55" xfId="58" applyFont="1" applyFill="1" applyBorder="1" applyAlignment="1">
      <alignment horizontal="center"/>
      <protection/>
    </xf>
    <xf numFmtId="0" fontId="31" fillId="0" borderId="82" xfId="58" applyFont="1" applyBorder="1" applyAlignment="1">
      <alignment horizontal="center"/>
      <protection/>
    </xf>
    <xf numFmtId="0" fontId="32" fillId="47" borderId="83" xfId="58" applyFont="1" applyFill="1" applyBorder="1" applyAlignment="1">
      <alignment horizontal="center"/>
      <protection/>
    </xf>
    <xf numFmtId="0" fontId="24" fillId="49" borderId="56" xfId="58" applyFont="1" applyFill="1" applyBorder="1" applyAlignment="1">
      <alignment horizontal="center"/>
      <protection/>
    </xf>
    <xf numFmtId="0" fontId="24" fillId="48" borderId="56" xfId="58" applyFont="1" applyFill="1" applyBorder="1" applyAlignment="1">
      <alignment horizontal="center"/>
      <protection/>
    </xf>
    <xf numFmtId="0" fontId="0" fillId="0" borderId="84" xfId="58" applyFont="1" applyBorder="1">
      <alignment/>
      <protection/>
    </xf>
    <xf numFmtId="0" fontId="33" fillId="47" borderId="53" xfId="58" applyFont="1" applyFill="1" applyBorder="1">
      <alignment/>
      <protection/>
    </xf>
    <xf numFmtId="0" fontId="24" fillId="0" borderId="25" xfId="58" applyFont="1" applyBorder="1" applyAlignment="1">
      <alignment horizontal="center"/>
      <protection/>
    </xf>
    <xf numFmtId="0" fontId="33" fillId="0" borderId="5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2" fontId="24" fillId="0" borderId="27" xfId="0" applyNumberFormat="1" applyFont="1" applyBorder="1" applyAlignment="1">
      <alignment/>
    </xf>
    <xf numFmtId="0" fontId="24" fillId="0" borderId="27" xfId="0" applyFont="1" applyBorder="1" applyAlignment="1">
      <alignment horizontal="center"/>
    </xf>
    <xf numFmtId="0" fontId="75" fillId="50" borderId="27" xfId="0" applyFont="1" applyFill="1" applyBorder="1" applyAlignment="1">
      <alignment horizontal="center"/>
    </xf>
    <xf numFmtId="2" fontId="27" fillId="30" borderId="33" xfId="82" applyNumberFormat="1" applyFont="1" applyFill="1" applyBorder="1" applyAlignment="1">
      <alignment horizontal="center"/>
      <protection/>
    </xf>
    <xf numFmtId="2" fontId="24" fillId="46" borderId="27" xfId="0" applyNumberFormat="1" applyFont="1" applyFill="1" applyBorder="1" applyAlignment="1">
      <alignment horizontal="center"/>
    </xf>
    <xf numFmtId="2" fontId="24" fillId="46" borderId="27" xfId="58" applyNumberFormat="1" applyFont="1" applyFill="1" applyBorder="1" applyAlignment="1">
      <alignment horizontal="center"/>
      <protection/>
    </xf>
    <xf numFmtId="2" fontId="25" fillId="47" borderId="72" xfId="0" applyNumberFormat="1" applyFont="1" applyFill="1" applyBorder="1" applyAlignment="1">
      <alignment horizontal="center"/>
    </xf>
    <xf numFmtId="2" fontId="25" fillId="42" borderId="72" xfId="0" applyNumberFormat="1" applyFont="1" applyFill="1" applyBorder="1" applyAlignment="1">
      <alignment horizontal="center"/>
    </xf>
    <xf numFmtId="2" fontId="25" fillId="42" borderId="27" xfId="0" applyNumberFormat="1" applyFont="1" applyFill="1" applyBorder="1" applyAlignment="1">
      <alignment horizontal="center"/>
    </xf>
    <xf numFmtId="2" fontId="25" fillId="42" borderId="35" xfId="0" applyNumberFormat="1" applyFont="1" applyFill="1" applyBorder="1" applyAlignment="1">
      <alignment horizontal="center"/>
    </xf>
    <xf numFmtId="2" fontId="25" fillId="42" borderId="27" xfId="58" applyNumberFormat="1" applyFont="1" applyFill="1" applyBorder="1" applyAlignment="1">
      <alignment horizontal="center"/>
      <protection/>
    </xf>
    <xf numFmtId="2" fontId="25" fillId="42" borderId="35" xfId="58" applyNumberFormat="1" applyFont="1" applyFill="1" applyBorder="1" applyAlignment="1">
      <alignment horizontal="center"/>
      <protection/>
    </xf>
    <xf numFmtId="2" fontId="25" fillId="42" borderId="72" xfId="58" applyNumberFormat="1" applyFont="1" applyFill="1" applyBorder="1" applyAlignment="1">
      <alignment horizontal="center"/>
      <protection/>
    </xf>
    <xf numFmtId="2" fontId="25" fillId="47" borderId="72" xfId="58" applyNumberFormat="1" applyFont="1" applyFill="1" applyBorder="1" applyAlignment="1">
      <alignment horizontal="center"/>
      <protection/>
    </xf>
    <xf numFmtId="2" fontId="27" fillId="49" borderId="27" xfId="83" applyNumberFormat="1" applyFont="1" applyFill="1" applyBorder="1" applyAlignment="1">
      <alignment horizontal="center"/>
      <protection/>
    </xf>
    <xf numFmtId="2" fontId="24" fillId="49" borderId="27" xfId="0" applyNumberFormat="1" applyFont="1" applyFill="1" applyBorder="1" applyAlignment="1">
      <alignment horizontal="center"/>
    </xf>
    <xf numFmtId="2" fontId="24" fillId="48" borderId="27" xfId="0" applyNumberFormat="1" applyFont="1" applyFill="1" applyBorder="1" applyAlignment="1">
      <alignment horizontal="center"/>
    </xf>
    <xf numFmtId="2" fontId="24" fillId="49" borderId="27" xfId="58" applyNumberFormat="1" applyFont="1" applyFill="1" applyBorder="1" applyAlignment="1">
      <alignment horizontal="center"/>
      <protection/>
    </xf>
    <xf numFmtId="2" fontId="24" fillId="0" borderId="72" xfId="0" applyNumberFormat="1" applyFont="1" applyFill="1" applyBorder="1" applyAlignment="1">
      <alignment horizontal="center"/>
    </xf>
    <xf numFmtId="0" fontId="24" fillId="0" borderId="59" xfId="58" applyFont="1" applyBorder="1" applyAlignment="1">
      <alignment horizontal="center"/>
      <protection/>
    </xf>
    <xf numFmtId="0" fontId="0" fillId="0" borderId="71" xfId="0" applyBorder="1" applyAlignment="1">
      <alignment/>
    </xf>
    <xf numFmtId="0" fontId="31" fillId="0" borderId="72" xfId="0" applyFont="1" applyBorder="1" applyAlignment="1">
      <alignment/>
    </xf>
    <xf numFmtId="2" fontId="29" fillId="43" borderId="72" xfId="58" applyNumberFormat="1" applyFont="1" applyFill="1" applyBorder="1" applyAlignment="1">
      <alignment horizontal="center"/>
      <protection/>
    </xf>
    <xf numFmtId="0" fontId="29" fillId="0" borderId="73" xfId="0" applyFont="1" applyBorder="1" applyAlignment="1">
      <alignment/>
    </xf>
    <xf numFmtId="0" fontId="31" fillId="0" borderId="77" xfId="58" applyFont="1" applyBorder="1" applyAlignment="1">
      <alignment horizontal="center"/>
      <protection/>
    </xf>
    <xf numFmtId="2" fontId="31" fillId="0" borderId="48" xfId="0" applyNumberFormat="1" applyFont="1" applyBorder="1" applyAlignment="1">
      <alignment horizontal="center"/>
    </xf>
    <xf numFmtId="0" fontId="31" fillId="0" borderId="30" xfId="0" applyFont="1" applyBorder="1" applyAlignment="1">
      <alignment/>
    </xf>
    <xf numFmtId="2" fontId="31" fillId="0" borderId="72" xfId="0" applyNumberFormat="1" applyFont="1" applyFill="1" applyBorder="1" applyAlignment="1">
      <alignment horizontal="center"/>
    </xf>
    <xf numFmtId="0" fontId="31" fillId="0" borderId="73" xfId="0" applyFont="1" applyBorder="1" applyAlignment="1">
      <alignment/>
    </xf>
    <xf numFmtId="0" fontId="31" fillId="0" borderId="72" xfId="0" applyFont="1" applyBorder="1" applyAlignment="1">
      <alignment horizontal="center"/>
    </xf>
    <xf numFmtId="0" fontId="24" fillId="0" borderId="29" xfId="58" applyFont="1" applyBorder="1" applyAlignment="1">
      <alignment horizontal="center"/>
      <protection/>
    </xf>
    <xf numFmtId="2" fontId="24" fillId="0" borderId="86" xfId="0" applyNumberFormat="1" applyFont="1" applyBorder="1" applyAlignment="1">
      <alignment horizontal="center"/>
    </xf>
    <xf numFmtId="0" fontId="38" fillId="0" borderId="71" xfId="0" applyFont="1" applyBorder="1" applyAlignment="1">
      <alignment/>
    </xf>
    <xf numFmtId="0" fontId="30" fillId="0" borderId="87" xfId="58" applyFont="1" applyBorder="1" applyAlignment="1">
      <alignment horizontal="center"/>
      <protection/>
    </xf>
    <xf numFmtId="0" fontId="30" fillId="0" borderId="86" xfId="58" applyFont="1" applyBorder="1">
      <alignment/>
      <protection/>
    </xf>
    <xf numFmtId="0" fontId="24" fillId="0" borderId="17" xfId="0" applyFont="1" applyBorder="1" applyAlignment="1">
      <alignment/>
    </xf>
    <xf numFmtId="0" fontId="30" fillId="0" borderId="72" xfId="0" applyFont="1" applyBorder="1" applyAlignment="1">
      <alignment horizontal="center"/>
    </xf>
    <xf numFmtId="0" fontId="30" fillId="0" borderId="72" xfId="0" applyFont="1" applyBorder="1" applyAlignment="1">
      <alignment/>
    </xf>
    <xf numFmtId="0" fontId="24" fillId="0" borderId="73" xfId="0" applyFont="1" applyBorder="1" applyAlignment="1">
      <alignment/>
    </xf>
    <xf numFmtId="4" fontId="0" fillId="0" borderId="0" xfId="0" applyNumberFormat="1" applyBorder="1" applyAlignment="1">
      <alignment/>
    </xf>
    <xf numFmtId="0" fontId="24" fillId="49" borderId="32" xfId="0" applyFont="1" applyFill="1" applyBorder="1" applyAlignment="1">
      <alignment/>
    </xf>
    <xf numFmtId="0" fontId="24" fillId="51" borderId="26" xfId="58" applyFont="1" applyFill="1" applyBorder="1" applyAlignment="1">
      <alignment horizontal="center"/>
      <protection/>
    </xf>
    <xf numFmtId="0" fontId="31" fillId="51" borderId="26" xfId="58" applyFont="1" applyFill="1" applyBorder="1" applyAlignment="1">
      <alignment horizontal="center"/>
      <protection/>
    </xf>
    <xf numFmtId="0" fontId="31" fillId="51" borderId="27" xfId="58" applyFont="1" applyFill="1" applyBorder="1">
      <alignment/>
      <protection/>
    </xf>
    <xf numFmtId="2" fontId="27" fillId="51" borderId="27" xfId="82" applyNumberFormat="1" applyFont="1" applyFill="1" applyBorder="1" applyAlignment="1">
      <alignment horizontal="center"/>
      <protection/>
    </xf>
    <xf numFmtId="0" fontId="31" fillId="52" borderId="27" xfId="58" applyFont="1" applyFill="1" applyBorder="1">
      <alignment/>
      <protection/>
    </xf>
    <xf numFmtId="0" fontId="24" fillId="44" borderId="26" xfId="58" applyFont="1" applyFill="1" applyBorder="1" applyAlignment="1">
      <alignment horizontal="center"/>
      <protection/>
    </xf>
    <xf numFmtId="0" fontId="31" fillId="44" borderId="26" xfId="58" applyFont="1" applyFill="1" applyBorder="1" applyAlignment="1">
      <alignment horizontal="center"/>
      <protection/>
    </xf>
    <xf numFmtId="0" fontId="31" fillId="44" borderId="27" xfId="58" applyFont="1" applyFill="1" applyBorder="1">
      <alignment/>
      <protection/>
    </xf>
    <xf numFmtId="2" fontId="27" fillId="44" borderId="27" xfId="82" applyNumberFormat="1" applyFont="1" applyFill="1" applyBorder="1" applyAlignment="1">
      <alignment horizontal="center"/>
      <protection/>
    </xf>
    <xf numFmtId="49" fontId="39" fillId="0" borderId="0" xfId="82" applyNumberFormat="1" applyFont="1" applyFill="1" applyBorder="1" applyAlignment="1">
      <alignment horizontal="center"/>
      <protection/>
    </xf>
    <xf numFmtId="0" fontId="0" fillId="51" borderId="0" xfId="0" applyFill="1" applyAlignment="1">
      <alignment/>
    </xf>
    <xf numFmtId="0" fontId="29" fillId="51" borderId="27" xfId="58" applyFont="1" applyFill="1" applyBorder="1">
      <alignment/>
      <protection/>
    </xf>
    <xf numFmtId="0" fontId="31" fillId="51" borderId="26" xfId="58" applyNumberFormat="1" applyFont="1" applyFill="1" applyBorder="1" applyAlignment="1">
      <alignment horizontal="center"/>
      <protection/>
    </xf>
    <xf numFmtId="0" fontId="24" fillId="53" borderId="26" xfId="58" applyFont="1" applyFill="1" applyBorder="1" applyAlignment="1">
      <alignment horizontal="center"/>
      <protection/>
    </xf>
    <xf numFmtId="0" fontId="31" fillId="53" borderId="26" xfId="58" applyFont="1" applyFill="1" applyBorder="1" applyAlignment="1">
      <alignment horizontal="center"/>
      <protection/>
    </xf>
    <xf numFmtId="0" fontId="31" fillId="53" borderId="27" xfId="58" applyFont="1" applyFill="1" applyBorder="1">
      <alignment/>
      <protection/>
    </xf>
    <xf numFmtId="0" fontId="31" fillId="53" borderId="26" xfId="58" applyNumberFormat="1" applyFont="1" applyFill="1" applyBorder="1" applyAlignment="1">
      <alignment horizontal="center"/>
      <protection/>
    </xf>
    <xf numFmtId="0" fontId="0" fillId="53" borderId="32" xfId="0" applyFont="1" applyFill="1" applyBorder="1" applyAlignment="1">
      <alignment/>
    </xf>
    <xf numFmtId="0" fontId="25" fillId="54" borderId="60" xfId="58" applyFont="1" applyFill="1" applyBorder="1" applyAlignment="1">
      <alignment horizontal="center"/>
      <protection/>
    </xf>
    <xf numFmtId="0" fontId="32" fillId="54" borderId="60" xfId="58" applyFont="1" applyFill="1" applyBorder="1" applyAlignment="1">
      <alignment horizontal="center"/>
      <protection/>
    </xf>
    <xf numFmtId="0" fontId="29" fillId="54" borderId="35" xfId="58" applyFont="1" applyFill="1" applyBorder="1">
      <alignment/>
      <protection/>
    </xf>
    <xf numFmtId="2" fontId="26" fillId="54" borderId="35" xfId="82" applyNumberFormat="1" applyFont="1" applyFill="1" applyBorder="1" applyAlignment="1">
      <alignment horizontal="center"/>
      <protection/>
    </xf>
    <xf numFmtId="0" fontId="25" fillId="54" borderId="26" xfId="58" applyFont="1" applyFill="1" applyBorder="1" applyAlignment="1">
      <alignment horizontal="center"/>
      <protection/>
    </xf>
    <xf numFmtId="0" fontId="32" fillId="54" borderId="26" xfId="58" applyFont="1" applyFill="1" applyBorder="1" applyAlignment="1">
      <alignment horizontal="center"/>
      <protection/>
    </xf>
    <xf numFmtId="0" fontId="29" fillId="54" borderId="27" xfId="58" applyFont="1" applyFill="1" applyBorder="1">
      <alignment/>
      <protection/>
    </xf>
    <xf numFmtId="2" fontId="26" fillId="54" borderId="27" xfId="82" applyNumberFormat="1" applyFont="1" applyFill="1" applyBorder="1" applyAlignment="1">
      <alignment horizontal="center"/>
      <protection/>
    </xf>
    <xf numFmtId="0" fontId="33" fillId="54" borderId="32" xfId="0" applyFont="1" applyFill="1" applyBorder="1" applyAlignment="1">
      <alignment/>
    </xf>
    <xf numFmtId="0" fontId="25" fillId="54" borderId="39" xfId="58" applyFont="1" applyFill="1" applyBorder="1" applyAlignment="1">
      <alignment horizontal="center"/>
      <protection/>
    </xf>
    <xf numFmtId="0" fontId="32" fillId="54" borderId="39" xfId="58" applyFont="1" applyFill="1" applyBorder="1" applyAlignment="1">
      <alignment horizontal="center"/>
      <protection/>
    </xf>
    <xf numFmtId="0" fontId="29" fillId="54" borderId="72" xfId="58" applyFont="1" applyFill="1" applyBorder="1">
      <alignment/>
      <protection/>
    </xf>
    <xf numFmtId="2" fontId="26" fillId="54" borderId="72" xfId="82" applyNumberFormat="1" applyFont="1" applyFill="1" applyBorder="1" applyAlignment="1">
      <alignment horizontal="center"/>
      <protection/>
    </xf>
    <xf numFmtId="0" fontId="33" fillId="54" borderId="73" xfId="0" applyFont="1" applyFill="1" applyBorder="1" applyAlignment="1">
      <alignment/>
    </xf>
    <xf numFmtId="0" fontId="24" fillId="54" borderId="60" xfId="58" applyFont="1" applyFill="1" applyBorder="1" applyAlignment="1">
      <alignment horizontal="center"/>
      <protection/>
    </xf>
    <xf numFmtId="0" fontId="24" fillId="54" borderId="64" xfId="0" applyFont="1" applyFill="1" applyBorder="1" applyAlignment="1">
      <alignment/>
    </xf>
    <xf numFmtId="2" fontId="27" fillId="53" borderId="58" xfId="82" applyNumberFormat="1" applyFont="1" applyFill="1" applyBorder="1" applyAlignment="1">
      <alignment horizontal="center"/>
      <protection/>
    </xf>
    <xf numFmtId="0" fontId="24" fillId="53" borderId="32" xfId="0" applyFont="1" applyFill="1" applyBorder="1" applyAlignment="1">
      <alignment/>
    </xf>
    <xf numFmtId="0" fontId="24" fillId="44" borderId="32" xfId="0" applyFont="1" applyFill="1" applyBorder="1" applyAlignment="1">
      <alignment/>
    </xf>
    <xf numFmtId="0" fontId="24" fillId="51" borderId="32" xfId="0" applyFont="1" applyFill="1" applyBorder="1" applyAlignment="1">
      <alignment/>
    </xf>
    <xf numFmtId="0" fontId="25" fillId="51" borderId="26" xfId="58" applyFont="1" applyFill="1" applyBorder="1" applyAlignment="1">
      <alignment horizontal="center"/>
      <protection/>
    </xf>
    <xf numFmtId="0" fontId="29" fillId="51" borderId="26" xfId="58" applyFont="1" applyFill="1" applyBorder="1" applyAlignment="1">
      <alignment horizontal="center"/>
      <protection/>
    </xf>
    <xf numFmtId="2" fontId="24" fillId="51" borderId="27" xfId="0" applyNumberFormat="1" applyFont="1" applyFill="1" applyBorder="1" applyAlignment="1">
      <alignment horizontal="center"/>
    </xf>
    <xf numFmtId="0" fontId="25" fillId="51" borderId="32" xfId="0" applyFont="1" applyFill="1" applyBorder="1" applyAlignment="1">
      <alignment/>
    </xf>
    <xf numFmtId="0" fontId="75" fillId="51" borderId="27" xfId="0" applyFont="1" applyFill="1" applyBorder="1" applyAlignment="1">
      <alignment horizontal="center"/>
    </xf>
    <xf numFmtId="2" fontId="27" fillId="0" borderId="62" xfId="82" applyNumberFormat="1" applyFont="1" applyFill="1" applyBorder="1" applyAlignment="1">
      <alignment horizontal="center"/>
      <protection/>
    </xf>
    <xf numFmtId="2" fontId="24" fillId="53" borderId="27" xfId="0" applyNumberFormat="1" applyFont="1" applyFill="1" applyBorder="1" applyAlignment="1">
      <alignment horizontal="center"/>
    </xf>
    <xf numFmtId="0" fontId="75" fillId="53" borderId="27" xfId="0" applyFont="1" applyFill="1" applyBorder="1" applyAlignment="1">
      <alignment horizontal="center"/>
    </xf>
    <xf numFmtId="0" fontId="24" fillId="53" borderId="28" xfId="58" applyFont="1" applyFill="1" applyBorder="1" applyAlignment="1">
      <alignment horizontal="center"/>
      <protection/>
    </xf>
    <xf numFmtId="0" fontId="31" fillId="53" borderId="28" xfId="58" applyFont="1" applyFill="1" applyBorder="1" applyAlignment="1">
      <alignment horizontal="center"/>
      <protection/>
    </xf>
    <xf numFmtId="0" fontId="31" fillId="53" borderId="33" xfId="58" applyFont="1" applyFill="1" applyBorder="1">
      <alignment/>
      <protection/>
    </xf>
    <xf numFmtId="2" fontId="27" fillId="53" borderId="33" xfId="82" applyNumberFormat="1" applyFont="1" applyFill="1" applyBorder="1" applyAlignment="1">
      <alignment horizontal="center"/>
      <protection/>
    </xf>
    <xf numFmtId="0" fontId="25" fillId="54" borderId="32" xfId="0" applyFont="1" applyFill="1" applyBorder="1" applyAlignment="1">
      <alignment/>
    </xf>
    <xf numFmtId="2" fontId="26" fillId="54" borderId="55" xfId="82" applyNumberFormat="1" applyFont="1" applyFill="1" applyBorder="1" applyAlignment="1">
      <alignment horizontal="center"/>
      <protection/>
    </xf>
    <xf numFmtId="0" fontId="25" fillId="54" borderId="73" xfId="0" applyFont="1" applyFill="1" applyBorder="1" applyAlignment="1">
      <alignment/>
    </xf>
    <xf numFmtId="0" fontId="24" fillId="51" borderId="28" xfId="58" applyFont="1" applyFill="1" applyBorder="1" applyAlignment="1">
      <alignment horizontal="center"/>
      <protection/>
    </xf>
    <xf numFmtId="2" fontId="27" fillId="51" borderId="33" xfId="82" applyNumberFormat="1" applyFont="1" applyFill="1" applyBorder="1" applyAlignment="1">
      <alignment horizontal="center"/>
      <protection/>
    </xf>
    <xf numFmtId="49" fontId="40" fillId="0" borderId="0" xfId="0" applyNumberFormat="1" applyFont="1" applyAlignment="1">
      <alignment horizontal="center"/>
    </xf>
    <xf numFmtId="49" fontId="40" fillId="0" borderId="0" xfId="0" applyNumberFormat="1" applyFont="1" applyFill="1" applyBorder="1" applyAlignment="1">
      <alignment horizontal="center"/>
    </xf>
    <xf numFmtId="0" fontId="24" fillId="52" borderId="56" xfId="58" applyFont="1" applyFill="1" applyBorder="1" applyAlignment="1">
      <alignment horizontal="center"/>
      <protection/>
    </xf>
    <xf numFmtId="0" fontId="31" fillId="52" borderId="55" xfId="58" applyFont="1" applyFill="1" applyBorder="1" applyAlignment="1">
      <alignment horizontal="center"/>
      <protection/>
    </xf>
    <xf numFmtId="2" fontId="24" fillId="52" borderId="27" xfId="0" applyNumberFormat="1" applyFont="1" applyFill="1" applyBorder="1" applyAlignment="1">
      <alignment horizontal="center"/>
    </xf>
    <xf numFmtId="0" fontId="0" fillId="52" borderId="32" xfId="0" applyFont="1" applyFill="1" applyBorder="1" applyAlignment="1">
      <alignment/>
    </xf>
    <xf numFmtId="49" fontId="40" fillId="0" borderId="0" xfId="0" applyNumberFormat="1" applyFont="1" applyFill="1" applyAlignment="1">
      <alignment horizontal="center"/>
    </xf>
    <xf numFmtId="0" fontId="30" fillId="52" borderId="55" xfId="58" applyFont="1" applyFill="1" applyBorder="1" applyAlignment="1">
      <alignment horizontal="center"/>
      <protection/>
    </xf>
    <xf numFmtId="0" fontId="24" fillId="52" borderId="32" xfId="0" applyFont="1" applyFill="1" applyBorder="1" applyAlignment="1">
      <alignment/>
    </xf>
    <xf numFmtId="2" fontId="27" fillId="51" borderId="62" xfId="82" applyNumberFormat="1" applyFont="1" applyFill="1" applyBorder="1" applyAlignment="1">
      <alignment horizontal="center"/>
      <protection/>
    </xf>
    <xf numFmtId="2" fontId="27" fillId="43" borderId="62" xfId="82" applyNumberFormat="1" applyFont="1" applyFill="1" applyBorder="1" applyAlignment="1">
      <alignment horizontal="center"/>
      <protection/>
    </xf>
    <xf numFmtId="2" fontId="27" fillId="0" borderId="65" xfId="82" applyNumberFormat="1" applyFont="1" applyFill="1" applyBorder="1" applyAlignment="1">
      <alignment horizontal="center"/>
      <protection/>
    </xf>
    <xf numFmtId="2" fontId="24" fillId="0" borderId="62" xfId="82" applyNumberFormat="1" applyFont="1" applyFill="1" applyBorder="1" applyAlignment="1">
      <alignment horizontal="center"/>
      <protection/>
    </xf>
    <xf numFmtId="2" fontId="24" fillId="53" borderId="62" xfId="82" applyNumberFormat="1" applyFont="1" applyFill="1" applyBorder="1" applyAlignment="1">
      <alignment horizontal="center"/>
      <protection/>
    </xf>
    <xf numFmtId="2" fontId="27" fillId="0" borderId="88" xfId="82" applyNumberFormat="1" applyFont="1" applyFill="1" applyBorder="1" applyAlignment="1">
      <alignment horizontal="center"/>
      <protection/>
    </xf>
    <xf numFmtId="2" fontId="27" fillId="0" borderId="68" xfId="82" applyNumberFormat="1" applyFont="1" applyFill="1" applyBorder="1" applyAlignment="1">
      <alignment horizontal="center"/>
      <protection/>
    </xf>
    <xf numFmtId="49" fontId="41" fillId="51" borderId="0" xfId="82" applyNumberFormat="1" applyFont="1" applyFill="1" applyBorder="1" applyAlignment="1">
      <alignment horizontal="left"/>
      <protection/>
    </xf>
    <xf numFmtId="0" fontId="42" fillId="51" borderId="0" xfId="0" applyFont="1" applyFill="1" applyAlignment="1">
      <alignment horizontal="left"/>
    </xf>
    <xf numFmtId="49" fontId="42" fillId="51" borderId="0" xfId="0" applyNumberFormat="1" applyFont="1" applyFill="1" applyAlignment="1">
      <alignment horizontal="left"/>
    </xf>
    <xf numFmtId="0" fontId="33" fillId="51" borderId="0" xfId="0" applyFont="1" applyFill="1" applyAlignment="1">
      <alignment/>
    </xf>
    <xf numFmtId="0" fontId="43" fillId="51" borderId="0" xfId="0" applyFont="1" applyFill="1" applyAlignment="1">
      <alignment horizontal="left"/>
    </xf>
    <xf numFmtId="0" fontId="43" fillId="44" borderId="0" xfId="0" applyFont="1" applyFill="1" applyAlignment="1">
      <alignment horizontal="left"/>
    </xf>
    <xf numFmtId="49" fontId="44" fillId="44" borderId="0" xfId="82" applyNumberFormat="1" applyFont="1" applyFill="1" applyBorder="1" applyAlignment="1">
      <alignment horizontal="left"/>
      <protection/>
    </xf>
    <xf numFmtId="0" fontId="42" fillId="44" borderId="0" xfId="0" applyFont="1" applyFill="1" applyAlignment="1">
      <alignment horizontal="left"/>
    </xf>
    <xf numFmtId="0" fontId="45" fillId="44" borderId="0" xfId="0" applyFont="1" applyFill="1" applyAlignment="1">
      <alignment horizontal="left"/>
    </xf>
    <xf numFmtId="49" fontId="27" fillId="0" borderId="0" xfId="82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43" fillId="53" borderId="0" xfId="0" applyFont="1" applyFill="1" applyAlignment="1">
      <alignment horizontal="left"/>
    </xf>
    <xf numFmtId="0" fontId="42" fillId="53" borderId="0" xfId="0" applyFont="1" applyFill="1" applyAlignment="1">
      <alignment horizontal="left"/>
    </xf>
    <xf numFmtId="2" fontId="41" fillId="53" borderId="0" xfId="82" applyNumberFormat="1" applyFont="1" applyFill="1" applyBorder="1" applyAlignment="1">
      <alignment horizontal="left"/>
      <protection/>
    </xf>
    <xf numFmtId="49" fontId="41" fillId="53" borderId="0" xfId="82" applyNumberFormat="1" applyFont="1" applyFill="1" applyBorder="1" applyAlignment="1">
      <alignment horizontal="left"/>
      <protection/>
    </xf>
    <xf numFmtId="0" fontId="1" fillId="30" borderId="59" xfId="82" applyFill="1" applyBorder="1">
      <alignment/>
      <protection/>
    </xf>
    <xf numFmtId="2" fontId="27" fillId="53" borderId="62" xfId="81" applyNumberFormat="1" applyFont="1" applyFill="1" applyBorder="1" applyAlignment="1">
      <alignment horizontal="center"/>
      <protection/>
    </xf>
    <xf numFmtId="2" fontId="27" fillId="51" borderId="62" xfId="81" applyNumberFormat="1" applyFont="1" applyFill="1" applyBorder="1" applyAlignment="1">
      <alignment horizontal="center"/>
      <protection/>
    </xf>
    <xf numFmtId="2" fontId="27" fillId="53" borderId="62" xfId="82" applyNumberFormat="1" applyFont="1" applyFill="1" applyBorder="1" applyAlignment="1">
      <alignment horizontal="center"/>
      <protection/>
    </xf>
    <xf numFmtId="2" fontId="24" fillId="51" borderId="62" xfId="82" applyNumberFormat="1" applyFont="1" applyFill="1" applyBorder="1" applyAlignment="1">
      <alignment horizontal="center"/>
      <protection/>
    </xf>
    <xf numFmtId="2" fontId="27" fillId="0" borderId="89" xfId="82" applyNumberFormat="1" applyFont="1" applyBorder="1" applyAlignment="1">
      <alignment horizontal="center"/>
      <protection/>
    </xf>
    <xf numFmtId="0" fontId="33" fillId="0" borderId="0" xfId="0" applyFont="1" applyAlignment="1">
      <alignment/>
    </xf>
    <xf numFmtId="0" fontId="0" fillId="51" borderId="32" xfId="0" applyFont="1" applyFill="1" applyBorder="1" applyAlignment="1">
      <alignment/>
    </xf>
    <xf numFmtId="2" fontId="24" fillId="44" borderId="27" xfId="82" applyNumberFormat="1" applyFont="1" applyFill="1" applyBorder="1" applyAlignment="1">
      <alignment horizontal="center"/>
      <protection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 horizontal="center"/>
    </xf>
    <xf numFmtId="0" fontId="24" fillId="55" borderId="26" xfId="58" applyFont="1" applyFill="1" applyBorder="1" applyAlignment="1">
      <alignment horizontal="center"/>
      <protection/>
    </xf>
    <xf numFmtId="0" fontId="31" fillId="55" borderId="26" xfId="58" applyFont="1" applyFill="1" applyBorder="1" applyAlignment="1">
      <alignment horizontal="center"/>
      <protection/>
    </xf>
    <xf numFmtId="0" fontId="31" fillId="55" borderId="27" xfId="58" applyFont="1" applyFill="1" applyBorder="1">
      <alignment/>
      <protection/>
    </xf>
    <xf numFmtId="0" fontId="0" fillId="55" borderId="32" xfId="0" applyFont="1" applyFill="1" applyBorder="1" applyAlignment="1">
      <alignment/>
    </xf>
    <xf numFmtId="0" fontId="24" fillId="56" borderId="26" xfId="58" applyFont="1" applyFill="1" applyBorder="1" applyAlignment="1">
      <alignment horizontal="center"/>
      <protection/>
    </xf>
    <xf numFmtId="0" fontId="31" fillId="56" borderId="26" xfId="58" applyFont="1" applyFill="1" applyBorder="1" applyAlignment="1">
      <alignment horizontal="center"/>
      <protection/>
    </xf>
    <xf numFmtId="0" fontId="31" fillId="56" borderId="27" xfId="58" applyFont="1" applyFill="1" applyBorder="1">
      <alignment/>
      <protection/>
    </xf>
    <xf numFmtId="2" fontId="24" fillId="56" borderId="62" xfId="82" applyNumberFormat="1" applyFont="1" applyFill="1" applyBorder="1" applyAlignment="1">
      <alignment horizontal="center"/>
      <protection/>
    </xf>
    <xf numFmtId="0" fontId="0" fillId="56" borderId="32" xfId="0" applyFont="1" applyFill="1" applyBorder="1" applyAlignment="1">
      <alignment/>
    </xf>
    <xf numFmtId="0" fontId="0" fillId="56" borderId="0" xfId="0" applyFont="1" applyFill="1" applyAlignment="1">
      <alignment/>
    </xf>
    <xf numFmtId="0" fontId="0" fillId="56" borderId="0" xfId="0" applyFill="1" applyAlignment="1">
      <alignment/>
    </xf>
    <xf numFmtId="0" fontId="0" fillId="57" borderId="0" xfId="0" applyFont="1" applyFill="1" applyAlignment="1">
      <alignment/>
    </xf>
    <xf numFmtId="0" fontId="0" fillId="57" borderId="0" xfId="0" applyFill="1" applyAlignment="1">
      <alignment/>
    </xf>
    <xf numFmtId="0" fontId="24" fillId="57" borderId="26" xfId="58" applyFont="1" applyFill="1" applyBorder="1" applyAlignment="1">
      <alignment horizontal="center"/>
      <protection/>
    </xf>
    <xf numFmtId="0" fontId="31" fillId="57" borderId="26" xfId="58" applyFont="1" applyFill="1" applyBorder="1" applyAlignment="1">
      <alignment horizontal="center"/>
      <protection/>
    </xf>
    <xf numFmtId="0" fontId="31" fillId="57" borderId="27" xfId="58" applyFont="1" applyFill="1" applyBorder="1">
      <alignment/>
      <protection/>
    </xf>
    <xf numFmtId="2" fontId="27" fillId="57" borderId="27" xfId="82" applyNumberFormat="1" applyFont="1" applyFill="1" applyBorder="1" applyAlignment="1">
      <alignment horizontal="center"/>
      <protection/>
    </xf>
    <xf numFmtId="2" fontId="27" fillId="57" borderId="62" xfId="82" applyNumberFormat="1" applyFont="1" applyFill="1" applyBorder="1" applyAlignment="1">
      <alignment horizontal="center"/>
      <protection/>
    </xf>
    <xf numFmtId="0" fontId="0" fillId="58" borderId="0" xfId="0" applyFont="1" applyFill="1" applyAlignment="1">
      <alignment/>
    </xf>
    <xf numFmtId="0" fontId="0" fillId="58" borderId="0" xfId="0" applyFill="1" applyAlignment="1">
      <alignment/>
    </xf>
    <xf numFmtId="0" fontId="24" fillId="58" borderId="26" xfId="58" applyFont="1" applyFill="1" applyBorder="1" applyAlignment="1">
      <alignment horizontal="center"/>
      <protection/>
    </xf>
    <xf numFmtId="0" fontId="31" fillId="58" borderId="26" xfId="58" applyFont="1" applyFill="1" applyBorder="1" applyAlignment="1">
      <alignment horizontal="center"/>
      <protection/>
    </xf>
    <xf numFmtId="0" fontId="31" fillId="58" borderId="27" xfId="58" applyFont="1" applyFill="1" applyBorder="1">
      <alignment/>
      <protection/>
    </xf>
    <xf numFmtId="2" fontId="24" fillId="58" borderId="27" xfId="82" applyNumberFormat="1" applyFont="1" applyFill="1" applyBorder="1" applyAlignment="1">
      <alignment horizontal="center"/>
      <protection/>
    </xf>
    <xf numFmtId="2" fontId="24" fillId="58" borderId="62" xfId="82" applyNumberFormat="1" applyFont="1" applyFill="1" applyBorder="1" applyAlignment="1">
      <alignment horizontal="center"/>
      <protection/>
    </xf>
    <xf numFmtId="0" fontId="0" fillId="58" borderId="32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27" fillId="0" borderId="55" xfId="82" applyNumberFormat="1" applyFont="1" applyFill="1" applyBorder="1" applyAlignment="1">
      <alignment horizontal="center"/>
      <protection/>
    </xf>
    <xf numFmtId="0" fontId="0" fillId="51" borderId="32" xfId="0" applyFill="1" applyBorder="1" applyAlignment="1">
      <alignment/>
    </xf>
    <xf numFmtId="0" fontId="0" fillId="53" borderId="32" xfId="0" applyFill="1" applyBorder="1" applyAlignment="1">
      <alignment/>
    </xf>
    <xf numFmtId="0" fontId="42" fillId="0" borderId="0" xfId="0" applyFont="1" applyFill="1" applyAlignment="1">
      <alignment/>
    </xf>
    <xf numFmtId="0" fontId="43" fillId="45" borderId="0" xfId="0" applyFont="1" applyFill="1" applyAlignment="1">
      <alignment/>
    </xf>
    <xf numFmtId="0" fontId="42" fillId="45" borderId="0" xfId="0" applyFont="1" applyFill="1" applyAlignment="1">
      <alignment/>
    </xf>
    <xf numFmtId="0" fontId="24" fillId="45" borderId="26" xfId="58" applyFont="1" applyFill="1" applyBorder="1" applyAlignment="1">
      <alignment horizontal="center"/>
      <protection/>
    </xf>
    <xf numFmtId="0" fontId="31" fillId="45" borderId="26" xfId="58" applyFont="1" applyFill="1" applyBorder="1" applyAlignment="1">
      <alignment horizontal="center"/>
      <protection/>
    </xf>
    <xf numFmtId="0" fontId="32" fillId="45" borderId="27" xfId="58" applyFont="1" applyFill="1" applyBorder="1">
      <alignment/>
      <protection/>
    </xf>
    <xf numFmtId="2" fontId="27" fillId="45" borderId="62" xfId="82" applyNumberFormat="1" applyFont="1" applyFill="1" applyBorder="1" applyAlignment="1">
      <alignment horizontal="center"/>
      <protection/>
    </xf>
    <xf numFmtId="0" fontId="0" fillId="45" borderId="32" xfId="0" applyFont="1" applyFill="1" applyBorder="1" applyAlignment="1">
      <alignment/>
    </xf>
    <xf numFmtId="0" fontId="31" fillId="45" borderId="27" xfId="58" applyFont="1" applyFill="1" applyBorder="1">
      <alignment/>
      <protection/>
    </xf>
    <xf numFmtId="0" fontId="0" fillId="45" borderId="32" xfId="0" applyFill="1" applyBorder="1" applyAlignment="1">
      <alignment/>
    </xf>
    <xf numFmtId="0" fontId="31" fillId="45" borderId="26" xfId="58" applyNumberFormat="1" applyFont="1" applyFill="1" applyBorder="1" applyAlignment="1">
      <alignment horizontal="center"/>
      <protection/>
    </xf>
    <xf numFmtId="2" fontId="42" fillId="45" borderId="0" xfId="0" applyNumberFormat="1" applyFont="1" applyFill="1" applyAlignment="1">
      <alignment/>
    </xf>
    <xf numFmtId="0" fontId="43" fillId="55" borderId="0" xfId="0" applyFont="1" applyFill="1" applyAlignment="1">
      <alignment/>
    </xf>
    <xf numFmtId="0" fontId="42" fillId="55" borderId="0" xfId="0" applyFont="1" applyFill="1" applyAlignment="1">
      <alignment/>
    </xf>
    <xf numFmtId="0" fontId="0" fillId="59" borderId="0" xfId="0" applyFont="1" applyFill="1" applyAlignment="1">
      <alignment/>
    </xf>
    <xf numFmtId="0" fontId="0" fillId="59" borderId="0" xfId="0" applyFill="1" applyAlignment="1">
      <alignment/>
    </xf>
    <xf numFmtId="0" fontId="24" fillId="59" borderId="26" xfId="58" applyFont="1" applyFill="1" applyBorder="1" applyAlignment="1">
      <alignment horizontal="center"/>
      <protection/>
    </xf>
    <xf numFmtId="0" fontId="31" fillId="59" borderId="26" xfId="58" applyFont="1" applyFill="1" applyBorder="1" applyAlignment="1">
      <alignment horizontal="center"/>
      <protection/>
    </xf>
    <xf numFmtId="0" fontId="31" fillId="59" borderId="27" xfId="58" applyFont="1" applyFill="1" applyBorder="1">
      <alignment/>
      <protection/>
    </xf>
    <xf numFmtId="2" fontId="24" fillId="59" borderId="27" xfId="82" applyNumberFormat="1" applyFont="1" applyFill="1" applyBorder="1" applyAlignment="1">
      <alignment horizontal="center"/>
      <protection/>
    </xf>
    <xf numFmtId="2" fontId="24" fillId="59" borderId="62" xfId="82" applyNumberFormat="1" applyFont="1" applyFill="1" applyBorder="1" applyAlignment="1">
      <alignment horizontal="center"/>
      <protection/>
    </xf>
    <xf numFmtId="0" fontId="0" fillId="59" borderId="32" xfId="0" applyFont="1" applyFill="1" applyBorder="1" applyAlignment="1">
      <alignment/>
    </xf>
    <xf numFmtId="0" fontId="24" fillId="59" borderId="32" xfId="0" applyFont="1" applyFill="1" applyBorder="1" applyAlignment="1">
      <alignment/>
    </xf>
    <xf numFmtId="0" fontId="32" fillId="55" borderId="27" xfId="58" applyFont="1" applyFill="1" applyBorder="1">
      <alignment/>
      <protection/>
    </xf>
    <xf numFmtId="2" fontId="27" fillId="55" borderId="27" xfId="82" applyNumberFormat="1" applyFont="1" applyFill="1" applyBorder="1" applyAlignment="1">
      <alignment horizontal="center"/>
      <protection/>
    </xf>
    <xf numFmtId="2" fontId="27" fillId="55" borderId="62" xfId="82" applyNumberFormat="1" applyFont="1" applyFill="1" applyBorder="1" applyAlignment="1">
      <alignment horizontal="center"/>
      <protection/>
    </xf>
    <xf numFmtId="0" fontId="0" fillId="55" borderId="32" xfId="0" applyFill="1" applyBorder="1" applyAlignment="1">
      <alignment/>
    </xf>
    <xf numFmtId="0" fontId="31" fillId="55" borderId="26" xfId="58" applyNumberFormat="1" applyFont="1" applyFill="1" applyBorder="1" applyAlignment="1">
      <alignment horizontal="center"/>
      <protection/>
    </xf>
    <xf numFmtId="0" fontId="29" fillId="54" borderId="60" xfId="58" applyFont="1" applyFill="1" applyBorder="1" applyAlignment="1">
      <alignment horizontal="center"/>
      <protection/>
    </xf>
    <xf numFmtId="2" fontId="46" fillId="54" borderId="35" xfId="82" applyNumberFormat="1" applyFont="1" applyFill="1" applyBorder="1" applyAlignment="1">
      <alignment horizontal="center"/>
      <protection/>
    </xf>
    <xf numFmtId="0" fontId="35" fillId="54" borderId="64" xfId="0" applyFont="1" applyFill="1" applyBorder="1" applyAlignment="1">
      <alignment/>
    </xf>
    <xf numFmtId="2" fontId="42" fillId="55" borderId="0" xfId="0" applyNumberFormat="1" applyFont="1" applyFill="1" applyAlignment="1">
      <alignment/>
    </xf>
    <xf numFmtId="2" fontId="42" fillId="53" borderId="0" xfId="0" applyNumberFormat="1" applyFont="1" applyFill="1" applyAlignment="1">
      <alignment horizontal="left"/>
    </xf>
    <xf numFmtId="49" fontId="41" fillId="0" borderId="0" xfId="82" applyNumberFormat="1" applyFont="1" applyFill="1" applyBorder="1" applyAlignment="1">
      <alignment horizontal="left"/>
      <protection/>
    </xf>
    <xf numFmtId="0" fontId="42" fillId="0" borderId="0" xfId="0" applyFont="1" applyFill="1" applyAlignment="1">
      <alignment horizontal="left"/>
    </xf>
    <xf numFmtId="0" fontId="33" fillId="54" borderId="0" xfId="0" applyFont="1" applyFill="1" applyAlignment="1">
      <alignment/>
    </xf>
    <xf numFmtId="0" fontId="24" fillId="58" borderId="32" xfId="0" applyFont="1" applyFill="1" applyBorder="1" applyAlignment="1">
      <alignment/>
    </xf>
    <xf numFmtId="0" fontId="24" fillId="60" borderId="26" xfId="58" applyFont="1" applyFill="1" applyBorder="1" applyAlignment="1">
      <alignment horizontal="center"/>
      <protection/>
    </xf>
    <xf numFmtId="0" fontId="31" fillId="60" borderId="26" xfId="58" applyFont="1" applyFill="1" applyBorder="1" applyAlignment="1">
      <alignment horizontal="center"/>
      <protection/>
    </xf>
    <xf numFmtId="0" fontId="31" fillId="60" borderId="27" xfId="58" applyFont="1" applyFill="1" applyBorder="1">
      <alignment/>
      <protection/>
    </xf>
    <xf numFmtId="2" fontId="24" fillId="60" borderId="27" xfId="82" applyNumberFormat="1" applyFont="1" applyFill="1" applyBorder="1" applyAlignment="1">
      <alignment horizontal="center"/>
      <protection/>
    </xf>
    <xf numFmtId="0" fontId="24" fillId="60" borderId="32" xfId="0" applyFont="1" applyFill="1" applyBorder="1" applyAlignment="1">
      <alignment/>
    </xf>
    <xf numFmtId="0" fontId="0" fillId="60" borderId="0" xfId="0" applyFont="1" applyFill="1" applyAlignment="1">
      <alignment/>
    </xf>
    <xf numFmtId="0" fontId="0" fillId="60" borderId="0" xfId="0" applyFill="1" applyAlignment="1">
      <alignment/>
    </xf>
    <xf numFmtId="0" fontId="24" fillId="57" borderId="32" xfId="0" applyFont="1" applyFill="1" applyBorder="1" applyAlignment="1">
      <alignment/>
    </xf>
    <xf numFmtId="2" fontId="27" fillId="51" borderId="55" xfId="82" applyNumberFormat="1" applyFont="1" applyFill="1" applyBorder="1" applyAlignment="1">
      <alignment horizontal="center"/>
      <protection/>
    </xf>
    <xf numFmtId="49" fontId="44" fillId="0" borderId="0" xfId="82" applyNumberFormat="1" applyFont="1" applyFill="1" applyBorder="1" applyAlignment="1">
      <alignment horizontal="left"/>
      <protection/>
    </xf>
    <xf numFmtId="0" fontId="31" fillId="0" borderId="63" xfId="58" applyFont="1" applyBorder="1" applyAlignment="1">
      <alignment horizontal="center"/>
      <protection/>
    </xf>
    <xf numFmtId="0" fontId="31" fillId="0" borderId="35" xfId="58" applyFont="1" applyBorder="1">
      <alignment/>
      <protection/>
    </xf>
    <xf numFmtId="2" fontId="24" fillId="0" borderId="35" xfId="58" applyNumberFormat="1" applyFont="1" applyBorder="1" applyAlignment="1">
      <alignment horizontal="center"/>
      <protection/>
    </xf>
    <xf numFmtId="0" fontId="24" fillId="0" borderId="64" xfId="0" applyFont="1" applyBorder="1" applyAlignment="1">
      <alignment/>
    </xf>
    <xf numFmtId="49" fontId="0" fillId="0" borderId="0" xfId="0" applyNumberFormat="1" applyFill="1" applyAlignment="1">
      <alignment/>
    </xf>
    <xf numFmtId="0" fontId="24" fillId="52" borderId="26" xfId="58" applyFont="1" applyFill="1" applyBorder="1" applyAlignment="1">
      <alignment horizontal="center"/>
      <protection/>
    </xf>
    <xf numFmtId="0" fontId="31" fillId="52" borderId="26" xfId="58" applyFont="1" applyFill="1" applyBorder="1" applyAlignment="1">
      <alignment horizontal="center"/>
      <protection/>
    </xf>
    <xf numFmtId="2" fontId="27" fillId="52" borderId="27" xfId="82" applyNumberFormat="1" applyFont="1" applyFill="1" applyBorder="1" applyAlignment="1">
      <alignment horizontal="center"/>
      <protection/>
    </xf>
    <xf numFmtId="2" fontId="27" fillId="52" borderId="62" xfId="82" applyNumberFormat="1" applyFont="1" applyFill="1" applyBorder="1" applyAlignment="1">
      <alignment horizontal="center"/>
      <protection/>
    </xf>
    <xf numFmtId="2" fontId="24" fillId="52" borderId="62" xfId="82" applyNumberFormat="1" applyFont="1" applyFill="1" applyBorder="1" applyAlignment="1">
      <alignment horizontal="center"/>
      <protection/>
    </xf>
    <xf numFmtId="0" fontId="0" fillId="57" borderId="32" xfId="0" applyFont="1" applyFill="1" applyBorder="1" applyAlignment="1">
      <alignment/>
    </xf>
    <xf numFmtId="0" fontId="0" fillId="0" borderId="90" xfId="0" applyBorder="1" applyAlignment="1">
      <alignment/>
    </xf>
    <xf numFmtId="0" fontId="33" fillId="44" borderId="62" xfId="0" applyFont="1" applyFill="1" applyBorder="1" applyAlignment="1">
      <alignment/>
    </xf>
    <xf numFmtId="4" fontId="0" fillId="0" borderId="62" xfId="0" applyNumberFormat="1" applyFont="1" applyBorder="1" applyAlignment="1">
      <alignment horizontal="center"/>
    </xf>
    <xf numFmtId="0" fontId="33" fillId="45" borderId="83" xfId="0" applyFont="1" applyFill="1" applyBorder="1" applyAlignment="1">
      <alignment/>
    </xf>
    <xf numFmtId="2" fontId="33" fillId="45" borderId="83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44" borderId="27" xfId="0" applyNumberFormat="1" applyFont="1" applyFill="1" applyBorder="1" applyAlignment="1">
      <alignment/>
    </xf>
    <xf numFmtId="0" fontId="0" fillId="48" borderId="0" xfId="0" applyFill="1" applyAlignment="1">
      <alignment/>
    </xf>
    <xf numFmtId="49" fontId="0" fillId="48" borderId="0" xfId="0" applyNumberFormat="1" applyFont="1" applyFill="1" applyAlignment="1">
      <alignment/>
    </xf>
    <xf numFmtId="49" fontId="0" fillId="48" borderId="0" xfId="0" applyNumberFormat="1" applyFill="1" applyAlignment="1">
      <alignment/>
    </xf>
    <xf numFmtId="49" fontId="24" fillId="48" borderId="0" xfId="0" applyNumberFormat="1" applyFont="1" applyFill="1" applyBorder="1" applyAlignment="1">
      <alignment horizontal="center"/>
    </xf>
    <xf numFmtId="0" fontId="24" fillId="48" borderId="16" xfId="58" applyFont="1" applyFill="1" applyBorder="1">
      <alignment/>
      <protection/>
    </xf>
    <xf numFmtId="0" fontId="0" fillId="48" borderId="32" xfId="0" applyFont="1" applyFill="1" applyBorder="1" applyAlignment="1">
      <alignment/>
    </xf>
    <xf numFmtId="49" fontId="40" fillId="48" borderId="0" xfId="0" applyNumberFormat="1" applyFont="1" applyFill="1" applyAlignment="1">
      <alignment horizontal="center"/>
    </xf>
    <xf numFmtId="49" fontId="40" fillId="48" borderId="0" xfId="0" applyNumberFormat="1" applyFont="1" applyFill="1" applyBorder="1" applyAlignment="1">
      <alignment horizontal="center"/>
    </xf>
    <xf numFmtId="2" fontId="0" fillId="48" borderId="0" xfId="0" applyNumberFormat="1" applyFill="1" applyAlignment="1">
      <alignment/>
    </xf>
    <xf numFmtId="2" fontId="43" fillId="53" borderId="0" xfId="0" applyNumberFormat="1" applyFont="1" applyFill="1" applyAlignment="1">
      <alignment horizontal="left"/>
    </xf>
    <xf numFmtId="0" fontId="24" fillId="48" borderId="26" xfId="58" applyFont="1" applyFill="1" applyBorder="1" applyAlignment="1">
      <alignment horizontal="center"/>
      <protection/>
    </xf>
    <xf numFmtId="0" fontId="31" fillId="48" borderId="26" xfId="58" applyFont="1" applyFill="1" applyBorder="1" applyAlignment="1">
      <alignment horizontal="center"/>
      <protection/>
    </xf>
    <xf numFmtId="2" fontId="27" fillId="48" borderId="27" xfId="82" applyNumberFormat="1" applyFont="1" applyFill="1" applyBorder="1" applyAlignment="1">
      <alignment horizontal="center"/>
      <protection/>
    </xf>
    <xf numFmtId="0" fontId="24" fillId="48" borderId="32" xfId="0" applyFont="1" applyFill="1" applyBorder="1" applyAlignment="1">
      <alignment/>
    </xf>
    <xf numFmtId="49" fontId="44" fillId="48" borderId="0" xfId="82" applyNumberFormat="1" applyFont="1" applyFill="1" applyBorder="1" applyAlignment="1">
      <alignment horizontal="left"/>
      <protection/>
    </xf>
    <xf numFmtId="0" fontId="42" fillId="48" borderId="0" xfId="0" applyFont="1" applyFill="1" applyAlignment="1">
      <alignment horizontal="left"/>
    </xf>
    <xf numFmtId="0" fontId="0" fillId="48" borderId="0" xfId="0" applyFont="1" applyFill="1" applyAlignment="1">
      <alignment/>
    </xf>
    <xf numFmtId="2" fontId="24" fillId="48" borderId="27" xfId="82" applyNumberFormat="1" applyFont="1" applyFill="1" applyBorder="1" applyAlignment="1">
      <alignment horizontal="center"/>
      <protection/>
    </xf>
    <xf numFmtId="2" fontId="33" fillId="0" borderId="0" xfId="0" applyNumberFormat="1" applyFont="1" applyAlignment="1">
      <alignment/>
    </xf>
    <xf numFmtId="1" fontId="33" fillId="0" borderId="0" xfId="0" applyNumberFormat="1" applyFont="1" applyAlignment="1">
      <alignment/>
    </xf>
    <xf numFmtId="2" fontId="27" fillId="48" borderId="62" xfId="82" applyNumberFormat="1" applyFont="1" applyFill="1" applyBorder="1" applyAlignment="1">
      <alignment horizontal="center"/>
      <protection/>
    </xf>
    <xf numFmtId="0" fontId="43" fillId="48" borderId="0" xfId="0" applyFont="1" applyFill="1" applyAlignment="1">
      <alignment horizontal="left"/>
    </xf>
    <xf numFmtId="0" fontId="24" fillId="61" borderId="26" xfId="58" applyFont="1" applyFill="1" applyBorder="1" applyAlignment="1">
      <alignment horizontal="center"/>
      <protection/>
    </xf>
    <xf numFmtId="0" fontId="31" fillId="61" borderId="26" xfId="58" applyFont="1" applyFill="1" applyBorder="1" applyAlignment="1">
      <alignment horizontal="center"/>
      <protection/>
    </xf>
    <xf numFmtId="0" fontId="31" fillId="61" borderId="27" xfId="58" applyFont="1" applyFill="1" applyBorder="1">
      <alignment/>
      <protection/>
    </xf>
    <xf numFmtId="2" fontId="27" fillId="61" borderId="62" xfId="82" applyNumberFormat="1" applyFont="1" applyFill="1" applyBorder="1" applyAlignment="1">
      <alignment horizontal="center"/>
      <protection/>
    </xf>
    <xf numFmtId="0" fontId="0" fillId="61" borderId="32" xfId="0" applyFont="1" applyFill="1" applyBorder="1" applyAlignment="1">
      <alignment/>
    </xf>
    <xf numFmtId="2" fontId="43" fillId="45" borderId="0" xfId="0" applyNumberFormat="1" applyFont="1" applyFill="1" applyAlignment="1">
      <alignment/>
    </xf>
    <xf numFmtId="2" fontId="42" fillId="51" borderId="0" xfId="0" applyNumberFormat="1" applyFont="1" applyFill="1" applyAlignment="1">
      <alignment horizontal="left"/>
    </xf>
    <xf numFmtId="2" fontId="43" fillId="51" borderId="0" xfId="0" applyNumberFormat="1" applyFont="1" applyFill="1" applyAlignment="1">
      <alignment horizontal="left"/>
    </xf>
    <xf numFmtId="2" fontId="33" fillId="54" borderId="0" xfId="0" applyNumberFormat="1" applyFont="1" applyFill="1" applyAlignment="1">
      <alignment/>
    </xf>
    <xf numFmtId="1" fontId="0" fillId="0" borderId="0" xfId="0" applyNumberFormat="1" applyAlignment="1">
      <alignment/>
    </xf>
    <xf numFmtId="2" fontId="0" fillId="59" borderId="0" xfId="0" applyNumberFormat="1" applyFill="1" applyAlignment="1">
      <alignment/>
    </xf>
    <xf numFmtId="2" fontId="43" fillId="48" borderId="0" xfId="0" applyNumberFormat="1" applyFont="1" applyFill="1" applyAlignment="1">
      <alignment horizontal="left"/>
    </xf>
    <xf numFmtId="2" fontId="24" fillId="55" borderId="27" xfId="0" applyNumberFormat="1" applyFont="1" applyFill="1" applyBorder="1" applyAlignment="1">
      <alignment/>
    </xf>
    <xf numFmtId="0" fontId="24" fillId="55" borderId="32" xfId="0" applyFont="1" applyFill="1" applyBorder="1" applyAlignment="1">
      <alignment/>
    </xf>
    <xf numFmtId="0" fontId="32" fillId="55" borderId="26" xfId="58" applyFont="1" applyFill="1" applyBorder="1" applyAlignment="1">
      <alignment horizontal="center"/>
      <protection/>
    </xf>
    <xf numFmtId="0" fontId="75" fillId="55" borderId="27" xfId="0" applyFont="1" applyFill="1" applyBorder="1" applyAlignment="1">
      <alignment horizontal="center"/>
    </xf>
    <xf numFmtId="2" fontId="27" fillId="55" borderId="33" xfId="82" applyNumberFormat="1" applyFont="1" applyFill="1" applyBorder="1" applyAlignment="1">
      <alignment horizontal="center"/>
      <protection/>
    </xf>
    <xf numFmtId="2" fontId="0" fillId="55" borderId="0" xfId="0" applyNumberFormat="1" applyFont="1" applyFill="1" applyAlignment="1">
      <alignment/>
    </xf>
    <xf numFmtId="2" fontId="0" fillId="55" borderId="0" xfId="0" applyNumberFormat="1" applyFill="1" applyAlignment="1">
      <alignment/>
    </xf>
    <xf numFmtId="0" fontId="0" fillId="55" borderId="0" xfId="0" applyFill="1" applyAlignment="1">
      <alignment/>
    </xf>
    <xf numFmtId="0" fontId="24" fillId="55" borderId="28" xfId="58" applyFont="1" applyFill="1" applyBorder="1" applyAlignment="1">
      <alignment horizontal="center"/>
      <protection/>
    </xf>
    <xf numFmtId="2" fontId="0" fillId="54" borderId="0" xfId="0" applyNumberFormat="1" applyFont="1" applyFill="1" applyAlignment="1">
      <alignment/>
    </xf>
    <xf numFmtId="2" fontId="0" fillId="54" borderId="0" xfId="0" applyNumberFormat="1" applyFill="1" applyAlignment="1">
      <alignment/>
    </xf>
    <xf numFmtId="0" fontId="26" fillId="0" borderId="66" xfId="82" applyFont="1" applyBorder="1" applyAlignment="1">
      <alignment horizontal="center"/>
      <protection/>
    </xf>
    <xf numFmtId="0" fontId="25" fillId="0" borderId="51" xfId="58" applyFont="1" applyFill="1" applyBorder="1" applyAlignment="1">
      <alignment horizontal="center"/>
      <protection/>
    </xf>
    <xf numFmtId="0" fontId="27" fillId="30" borderId="66" xfId="82" applyFont="1" applyFill="1" applyBorder="1">
      <alignment/>
      <protection/>
    </xf>
    <xf numFmtId="2" fontId="26" fillId="47" borderId="91" xfId="82" applyNumberFormat="1" applyFont="1" applyFill="1" applyBorder="1" applyAlignment="1">
      <alignment horizontal="center"/>
      <protection/>
    </xf>
    <xf numFmtId="0" fontId="27" fillId="0" borderId="89" xfId="82" applyFont="1" applyBorder="1">
      <alignment/>
      <protection/>
    </xf>
    <xf numFmtId="2" fontId="24" fillId="0" borderId="90" xfId="58" applyNumberFormat="1" applyFont="1" applyBorder="1" applyAlignment="1">
      <alignment horizontal="center"/>
      <protection/>
    </xf>
    <xf numFmtId="2" fontId="24" fillId="0" borderId="62" xfId="58" applyNumberFormat="1" applyFont="1" applyBorder="1" applyAlignment="1">
      <alignment horizontal="center"/>
      <protection/>
    </xf>
    <xf numFmtId="0" fontId="24" fillId="46" borderId="27" xfId="0" applyFont="1" applyFill="1" applyBorder="1" applyAlignment="1">
      <alignment/>
    </xf>
    <xf numFmtId="0" fontId="32" fillId="30" borderId="13" xfId="58" applyFont="1" applyFill="1" applyBorder="1" applyAlignment="1">
      <alignment horizontal="center"/>
      <protection/>
    </xf>
    <xf numFmtId="0" fontId="32" fillId="30" borderId="86" xfId="58" applyFont="1" applyFill="1" applyBorder="1" applyAlignment="1">
      <alignment horizontal="left"/>
      <protection/>
    </xf>
    <xf numFmtId="2" fontId="25" fillId="30" borderId="86" xfId="58" applyNumberFormat="1" applyFont="1" applyFill="1" applyBorder="1" applyAlignment="1">
      <alignment horizontal="center"/>
      <protection/>
    </xf>
    <xf numFmtId="2" fontId="25" fillId="30" borderId="92" xfId="58" applyNumberFormat="1" applyFont="1" applyFill="1" applyBorder="1" applyAlignment="1">
      <alignment horizontal="center"/>
      <protection/>
    </xf>
    <xf numFmtId="0" fontId="25" fillId="46" borderId="17" xfId="0" applyFont="1" applyFill="1" applyBorder="1" applyAlignment="1">
      <alignment/>
    </xf>
    <xf numFmtId="4" fontId="33" fillId="45" borderId="91" xfId="0" applyNumberFormat="1" applyFont="1" applyFill="1" applyBorder="1" applyAlignment="1">
      <alignment horizontal="center"/>
    </xf>
    <xf numFmtId="4" fontId="0" fillId="0" borderId="68" xfId="0" applyNumberFormat="1" applyFont="1" applyBorder="1" applyAlignment="1">
      <alignment horizontal="center"/>
    </xf>
    <xf numFmtId="0" fontId="33" fillId="45" borderId="79" xfId="0" applyFont="1" applyFill="1" applyBorder="1" applyAlignment="1">
      <alignment/>
    </xf>
    <xf numFmtId="2" fontId="37" fillId="0" borderId="62" xfId="79" applyNumberFormat="1" applyFont="1" applyBorder="1" applyAlignment="1">
      <alignment horizontal="center"/>
      <protection/>
    </xf>
    <xf numFmtId="2" fontId="0" fillId="43" borderId="62" xfId="80" applyNumberFormat="1" applyFont="1" applyFill="1" applyBorder="1" applyAlignment="1">
      <alignment horizontal="center"/>
      <protection/>
    </xf>
    <xf numFmtId="2" fontId="0" fillId="0" borderId="68" xfId="0" applyNumberFormat="1" applyBorder="1" applyAlignment="1">
      <alignment horizontal="center"/>
    </xf>
    <xf numFmtId="2" fontId="33" fillId="0" borderId="0" xfId="0" applyNumberFormat="1" applyFont="1" applyFill="1" applyBorder="1" applyAlignment="1">
      <alignment horizontal="center"/>
    </xf>
    <xf numFmtId="2" fontId="26" fillId="48" borderId="27" xfId="82" applyNumberFormat="1" applyFont="1" applyFill="1" applyBorder="1" applyAlignment="1">
      <alignment horizontal="center"/>
      <protection/>
    </xf>
    <xf numFmtId="2" fontId="25" fillId="46" borderId="91" xfId="58" applyNumberFormat="1" applyFont="1" applyFill="1" applyBorder="1" applyAlignment="1">
      <alignment horizontal="center"/>
      <protection/>
    </xf>
    <xf numFmtId="2" fontId="24" fillId="0" borderId="62" xfId="58" applyNumberFormat="1" applyFont="1" applyFill="1" applyBorder="1" applyAlignment="1">
      <alignment horizontal="center"/>
      <protection/>
    </xf>
    <xf numFmtId="2" fontId="46" fillId="48" borderId="27" xfId="82" applyNumberFormat="1" applyFont="1" applyFill="1" applyBorder="1" applyAlignment="1">
      <alignment horizontal="center"/>
      <protection/>
    </xf>
    <xf numFmtId="2" fontId="46" fillId="54" borderId="27" xfId="82" applyNumberFormat="1" applyFont="1" applyFill="1" applyBorder="1" applyAlignment="1">
      <alignment horizontal="center"/>
      <protection/>
    </xf>
    <xf numFmtId="2" fontId="0" fillId="43" borderId="77" xfId="80" applyNumberFormat="1" applyFont="1" applyFill="1" applyBorder="1" applyAlignment="1">
      <alignment horizontal="center"/>
      <protection/>
    </xf>
    <xf numFmtId="2" fontId="0" fillId="43" borderId="0" xfId="80" applyNumberFormat="1" applyFont="1" applyFill="1" applyBorder="1" applyAlignment="1">
      <alignment horizontal="center"/>
      <protection/>
    </xf>
    <xf numFmtId="0" fontId="0" fillId="0" borderId="22" xfId="0" applyFont="1" applyBorder="1" applyAlignment="1">
      <alignment/>
    </xf>
    <xf numFmtId="0" fontId="24" fillId="52" borderId="34" xfId="0" applyFont="1" applyFill="1" applyBorder="1" applyAlignment="1">
      <alignment/>
    </xf>
    <xf numFmtId="0" fontId="34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47" fillId="0" borderId="0" xfId="58" applyFont="1">
      <alignment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0" fontId="33" fillId="0" borderId="0" xfId="58" applyFont="1">
      <alignment/>
      <protection/>
    </xf>
    <xf numFmtId="0" fontId="25" fillId="0" borderId="93" xfId="58" applyFont="1" applyBorder="1" applyAlignment="1">
      <alignment horizontal="center"/>
      <protection/>
    </xf>
    <xf numFmtId="0" fontId="25" fillId="0" borderId="94" xfId="58" applyFont="1" applyBorder="1" applyAlignment="1">
      <alignment horizontal="center"/>
      <protection/>
    </xf>
    <xf numFmtId="0" fontId="33" fillId="0" borderId="95" xfId="58" applyFont="1" applyFill="1" applyBorder="1" applyAlignment="1">
      <alignment horizontal="center"/>
      <protection/>
    </xf>
    <xf numFmtId="0" fontId="0" fillId="0" borderId="0" xfId="58" applyFill="1" applyBorder="1" applyAlignment="1">
      <alignment horizontal="left"/>
      <protection/>
    </xf>
    <xf numFmtId="0" fontId="0" fillId="0" borderId="0" xfId="58" applyFill="1" applyBorder="1">
      <alignment/>
      <protection/>
    </xf>
    <xf numFmtId="0" fontId="24" fillId="0" borderId="96" xfId="58" applyFont="1" applyBorder="1" applyAlignment="1">
      <alignment horizontal="center" shrinkToFit="1"/>
      <protection/>
    </xf>
    <xf numFmtId="0" fontId="24" fillId="0" borderId="97" xfId="58" applyFont="1" applyBorder="1" applyAlignment="1">
      <alignment horizontal="center" shrinkToFit="1"/>
      <protection/>
    </xf>
    <xf numFmtId="49" fontId="24" fillId="0" borderId="97" xfId="58" applyNumberFormat="1" applyFont="1" applyBorder="1" applyAlignment="1">
      <alignment horizontal="center" shrinkToFit="1"/>
      <protection/>
    </xf>
    <xf numFmtId="0" fontId="0" fillId="0" borderId="95" xfId="58" applyFont="1" applyFill="1" applyBorder="1" applyAlignment="1">
      <alignment horizontal="center"/>
      <protection/>
    </xf>
    <xf numFmtId="17" fontId="24" fillId="0" borderId="96" xfId="58" applyNumberFormat="1" applyFont="1" applyBorder="1" applyAlignment="1">
      <alignment horizontal="center"/>
      <protection/>
    </xf>
    <xf numFmtId="17" fontId="24" fillId="0" borderId="97" xfId="58" applyNumberFormat="1" applyFont="1" applyBorder="1" applyAlignment="1">
      <alignment horizontal="center"/>
      <protection/>
    </xf>
    <xf numFmtId="0" fontId="33" fillId="0" borderId="0" xfId="58" applyFont="1" applyFill="1" applyBorder="1">
      <alignment/>
      <protection/>
    </xf>
    <xf numFmtId="0" fontId="48" fillId="0" borderId="0" xfId="58" applyFont="1">
      <alignment/>
      <protection/>
    </xf>
    <xf numFmtId="9" fontId="24" fillId="0" borderId="98" xfId="58" applyNumberFormat="1" applyFont="1" applyBorder="1" applyAlignment="1">
      <alignment horizontal="center"/>
      <protection/>
    </xf>
    <xf numFmtId="9" fontId="24" fillId="0" borderId="99" xfId="58" applyNumberFormat="1" applyFont="1" applyBorder="1" applyAlignment="1">
      <alignment horizontal="center"/>
      <protection/>
    </xf>
    <xf numFmtId="9" fontId="24" fillId="0" borderId="100" xfId="58" applyNumberFormat="1" applyFont="1" applyBorder="1" applyAlignment="1">
      <alignment horizontal="center"/>
      <protection/>
    </xf>
    <xf numFmtId="0" fontId="35" fillId="0" borderId="85" xfId="58" applyFont="1" applyBorder="1">
      <alignment/>
      <protection/>
    </xf>
    <xf numFmtId="3" fontId="28" fillId="0" borderId="85" xfId="58" applyNumberFormat="1" applyFont="1" applyBorder="1" applyAlignment="1">
      <alignment horizontal="center"/>
      <protection/>
    </xf>
    <xf numFmtId="3" fontId="28" fillId="0" borderId="101" xfId="58" applyNumberFormat="1" applyFont="1" applyBorder="1" applyAlignment="1">
      <alignment horizontal="center"/>
      <protection/>
    </xf>
    <xf numFmtId="3" fontId="24" fillId="0" borderId="85" xfId="58" applyNumberFormat="1" applyFont="1" applyBorder="1" applyAlignment="1">
      <alignment horizontal="left"/>
      <protection/>
    </xf>
    <xf numFmtId="0" fontId="0" fillId="0" borderId="16" xfId="58" applyNumberFormat="1" applyFont="1" applyFill="1" applyBorder="1" applyAlignment="1">
      <alignment horizontal="center"/>
      <protection/>
    </xf>
    <xf numFmtId="0" fontId="25" fillId="0" borderId="0" xfId="58" applyNumberFormat="1" applyFont="1" applyFill="1" applyBorder="1" applyAlignment="1">
      <alignment horizontal="center"/>
      <protection/>
    </xf>
    <xf numFmtId="0" fontId="35" fillId="0" borderId="78" xfId="58" applyFont="1" applyBorder="1">
      <alignment/>
      <protection/>
    </xf>
    <xf numFmtId="3" fontId="25" fillId="0" borderId="78" xfId="58" applyNumberFormat="1" applyFont="1" applyBorder="1" applyAlignment="1">
      <alignment horizontal="center"/>
      <protection/>
    </xf>
    <xf numFmtId="3" fontId="24" fillId="0" borderId="102" xfId="58" applyNumberFormat="1" applyFont="1" applyBorder="1" applyAlignment="1">
      <alignment horizontal="center"/>
      <protection/>
    </xf>
    <xf numFmtId="3" fontId="24" fillId="0" borderId="56" xfId="58" applyNumberFormat="1" applyFont="1" applyBorder="1" applyAlignment="1">
      <alignment horizontal="center"/>
      <protection/>
    </xf>
    <xf numFmtId="3" fontId="24" fillId="0" borderId="78" xfId="58" applyNumberFormat="1" applyFont="1" applyBorder="1" applyAlignment="1">
      <alignment horizontal="left"/>
      <protection/>
    </xf>
    <xf numFmtId="3" fontId="25" fillId="0" borderId="102" xfId="58" applyNumberFormat="1" applyFont="1" applyBorder="1" applyAlignment="1">
      <alignment horizontal="center"/>
      <protection/>
    </xf>
    <xf numFmtId="0" fontId="35" fillId="0" borderId="56" xfId="58" applyFont="1" applyBorder="1">
      <alignment/>
      <protection/>
    </xf>
    <xf numFmtId="3" fontId="28" fillId="0" borderId="56" xfId="58" applyNumberFormat="1" applyFont="1" applyBorder="1" applyAlignment="1">
      <alignment horizontal="center"/>
      <protection/>
    </xf>
    <xf numFmtId="3" fontId="28" fillId="0" borderId="70" xfId="58" applyNumberFormat="1" applyFont="1" applyBorder="1" applyAlignment="1">
      <alignment horizontal="center"/>
      <protection/>
    </xf>
    <xf numFmtId="0" fontId="24" fillId="0" borderId="0" xfId="58" applyNumberFormat="1" applyFont="1" applyFill="1" applyBorder="1" applyAlignment="1">
      <alignment horizontal="center"/>
      <protection/>
    </xf>
    <xf numFmtId="0" fontId="24" fillId="0" borderId="56" xfId="58" applyFont="1" applyBorder="1">
      <alignment/>
      <protection/>
    </xf>
    <xf numFmtId="3" fontId="24" fillId="0" borderId="70" xfId="58" applyNumberFormat="1" applyFont="1" applyBorder="1" applyAlignment="1">
      <alignment horizontal="center"/>
      <protection/>
    </xf>
    <xf numFmtId="0" fontId="0" fillId="0" borderId="0" xfId="58" applyNumberFormat="1" applyFill="1" applyBorder="1">
      <alignment/>
      <protection/>
    </xf>
    <xf numFmtId="0" fontId="28" fillId="0" borderId="0" xfId="58" applyNumberFormat="1" applyFont="1" applyFill="1" applyBorder="1" applyAlignment="1">
      <alignment horizontal="center"/>
      <protection/>
    </xf>
    <xf numFmtId="0" fontId="24" fillId="0" borderId="84" xfId="58" applyFont="1" applyBorder="1">
      <alignment/>
      <protection/>
    </xf>
    <xf numFmtId="0" fontId="24" fillId="0" borderId="103" xfId="58" applyFont="1" applyBorder="1" applyAlignment="1">
      <alignment horizontal="center"/>
      <protection/>
    </xf>
    <xf numFmtId="3" fontId="24" fillId="0" borderId="84" xfId="58" applyNumberFormat="1" applyFont="1" applyBorder="1" applyAlignment="1">
      <alignment horizontal="center"/>
      <protection/>
    </xf>
    <xf numFmtId="0" fontId="24" fillId="0" borderId="84" xfId="58" applyFont="1" applyBorder="1" applyAlignment="1">
      <alignment horizontal="left"/>
      <protection/>
    </xf>
    <xf numFmtId="0" fontId="24" fillId="0" borderId="37" xfId="58" applyFont="1" applyBorder="1">
      <alignment/>
      <protection/>
    </xf>
    <xf numFmtId="0" fontId="24" fillId="0" borderId="37" xfId="58" applyFont="1" applyBorder="1" applyAlignment="1">
      <alignment horizontal="center"/>
      <protection/>
    </xf>
    <xf numFmtId="0" fontId="24" fillId="0" borderId="51" xfId="58" applyFont="1" applyBorder="1" applyAlignment="1">
      <alignment horizontal="center"/>
      <protection/>
    </xf>
    <xf numFmtId="0" fontId="24" fillId="0" borderId="37" xfId="58" applyFont="1" applyBorder="1" applyAlignment="1">
      <alignment horizontal="left"/>
      <protection/>
    </xf>
    <xf numFmtId="0" fontId="33" fillId="0" borderId="53" xfId="58" applyFont="1" applyFill="1" applyBorder="1">
      <alignment/>
      <protection/>
    </xf>
    <xf numFmtId="3" fontId="25" fillId="0" borderId="53" xfId="58" applyNumberFormat="1" applyFont="1" applyFill="1" applyBorder="1" applyAlignment="1">
      <alignment horizontal="center"/>
      <protection/>
    </xf>
    <xf numFmtId="3" fontId="25" fillId="0" borderId="74" xfId="58" applyNumberFormat="1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horizontal="center"/>
      <protection/>
    </xf>
    <xf numFmtId="0" fontId="0" fillId="0" borderId="0" xfId="58" applyAlignment="1">
      <alignment horizontal="left" vertical="top"/>
      <protection/>
    </xf>
    <xf numFmtId="3" fontId="24" fillId="0" borderId="85" xfId="58" applyNumberFormat="1" applyFont="1" applyBorder="1" applyAlignment="1">
      <alignment horizontal="center"/>
      <protection/>
    </xf>
    <xf numFmtId="3" fontId="24" fillId="0" borderId="60" xfId="58" applyNumberFormat="1" applyFont="1" applyBorder="1" applyAlignment="1">
      <alignment horizontal="center"/>
      <protection/>
    </xf>
    <xf numFmtId="6" fontId="0" fillId="0" borderId="95" xfId="58" applyNumberFormat="1" applyFont="1" applyFill="1" applyBorder="1" applyAlignment="1">
      <alignment horizontal="center"/>
      <protection/>
    </xf>
    <xf numFmtId="0" fontId="35" fillId="0" borderId="57" xfId="58" applyFont="1" applyBorder="1">
      <alignment/>
      <protection/>
    </xf>
    <xf numFmtId="0" fontId="33" fillId="0" borderId="39" xfId="58" applyFont="1" applyFill="1" applyBorder="1">
      <alignment/>
      <protection/>
    </xf>
    <xf numFmtId="3" fontId="25" fillId="0" borderId="39" xfId="58" applyNumberFormat="1" applyFont="1" applyFill="1" applyBorder="1" applyAlignment="1">
      <alignment horizontal="center"/>
      <protection/>
    </xf>
    <xf numFmtId="0" fontId="33" fillId="30" borderId="53" xfId="58" applyFont="1" applyFill="1" applyBorder="1">
      <alignment/>
      <protection/>
    </xf>
    <xf numFmtId="3" fontId="25" fillId="46" borderId="53" xfId="58" applyNumberFormat="1" applyFont="1" applyFill="1" applyBorder="1" applyAlignment="1">
      <alignment horizontal="center"/>
      <protection/>
    </xf>
    <xf numFmtId="3" fontId="25" fillId="46" borderId="74" xfId="58" applyNumberFormat="1" applyFont="1" applyFill="1" applyBorder="1" applyAlignment="1">
      <alignment horizontal="center"/>
      <protection/>
    </xf>
    <xf numFmtId="3" fontId="28" fillId="49" borderId="53" xfId="58" applyNumberFormat="1" applyFont="1" applyFill="1" applyBorder="1" applyAlignment="1">
      <alignment horizontal="center"/>
      <protection/>
    </xf>
    <xf numFmtId="6" fontId="0" fillId="0" borderId="16" xfId="58" applyNumberFormat="1" applyFont="1" applyFill="1" applyBorder="1" applyAlignment="1">
      <alignment horizontal="center"/>
      <protection/>
    </xf>
    <xf numFmtId="3" fontId="0" fillId="0" borderId="95" xfId="58" applyNumberFormat="1" applyFont="1" applyFill="1" applyBorder="1" applyAlignment="1">
      <alignment horizontal="center"/>
      <protection/>
    </xf>
    <xf numFmtId="0" fontId="33" fillId="0" borderId="29" xfId="58" applyFont="1" applyBorder="1" applyAlignment="1">
      <alignment horizontal="center"/>
      <protection/>
    </xf>
    <xf numFmtId="0" fontId="33" fillId="0" borderId="16" xfId="58" applyFont="1" applyBorder="1" applyAlignment="1">
      <alignment horizontal="center"/>
      <protection/>
    </xf>
    <xf numFmtId="0" fontId="33" fillId="0" borderId="78" xfId="58" applyFont="1" applyBorder="1" applyAlignment="1">
      <alignment horizontal="center"/>
      <protection/>
    </xf>
    <xf numFmtId="0" fontId="33" fillId="0" borderId="57" xfId="58" applyFont="1" applyBorder="1" applyAlignment="1">
      <alignment horizontal="center"/>
      <protection/>
    </xf>
    <xf numFmtId="3" fontId="24" fillId="0" borderId="57" xfId="58" applyNumberFormat="1" applyFont="1" applyBorder="1" applyAlignment="1">
      <alignment horizontal="center"/>
      <protection/>
    </xf>
    <xf numFmtId="0" fontId="33" fillId="0" borderId="53" xfId="58" applyFont="1" applyFill="1" applyBorder="1" applyAlignment="1">
      <alignment horizontal="center"/>
      <protection/>
    </xf>
    <xf numFmtId="0" fontId="33" fillId="0" borderId="0" xfId="58" applyFont="1" applyFill="1" applyBorder="1" applyAlignment="1">
      <alignment horizontal="center"/>
      <protection/>
    </xf>
    <xf numFmtId="3" fontId="25" fillId="0" borderId="0" xfId="58" applyNumberFormat="1" applyFont="1" applyFill="1" applyBorder="1" applyAlignment="1">
      <alignment horizontal="center"/>
      <protection/>
    </xf>
    <xf numFmtId="3" fontId="33" fillId="0" borderId="0" xfId="58" applyNumberFormat="1" applyFont="1" applyFill="1" applyBorder="1" applyAlignment="1">
      <alignment horizontal="center"/>
      <protection/>
    </xf>
    <xf numFmtId="0" fontId="49" fillId="0" borderId="0" xfId="58" applyFont="1" applyFill="1" applyBorder="1" applyAlignment="1">
      <alignment horizontal="center"/>
      <protection/>
    </xf>
    <xf numFmtId="0" fontId="33" fillId="0" borderId="54" xfId="58" applyFont="1" applyBorder="1" applyAlignment="1">
      <alignment horizontal="center"/>
      <protection/>
    </xf>
    <xf numFmtId="9" fontId="24" fillId="0" borderId="104" xfId="58" applyNumberFormat="1" applyFont="1" applyBorder="1" applyAlignment="1">
      <alignment horizontal="center"/>
      <protection/>
    </xf>
    <xf numFmtId="0" fontId="33" fillId="0" borderId="85" xfId="58" applyFont="1" applyBorder="1" applyAlignment="1">
      <alignment horizontal="center"/>
      <protection/>
    </xf>
    <xf numFmtId="0" fontId="24" fillId="0" borderId="105" xfId="58" applyNumberFormat="1" applyFont="1" applyBorder="1" applyAlignment="1">
      <alignment horizontal="center"/>
      <protection/>
    </xf>
    <xf numFmtId="0" fontId="24" fillId="0" borderId="106" xfId="58" applyNumberFormat="1" applyFont="1" applyBorder="1" applyAlignment="1">
      <alignment horizontal="center"/>
      <protection/>
    </xf>
    <xf numFmtId="3" fontId="24" fillId="0" borderId="59" xfId="58" applyNumberFormat="1" applyFont="1" applyFill="1" applyBorder="1" applyAlignment="1">
      <alignment horizontal="center"/>
      <protection/>
    </xf>
    <xf numFmtId="3" fontId="24" fillId="0" borderId="16" xfId="58" applyNumberFormat="1" applyFont="1" applyFill="1" applyBorder="1" applyAlignment="1">
      <alignment horizontal="center"/>
      <protection/>
    </xf>
    <xf numFmtId="0" fontId="76" fillId="0" borderId="0" xfId="58" applyFont="1" applyFill="1" applyBorder="1">
      <alignment/>
      <protection/>
    </xf>
    <xf numFmtId="3" fontId="0" fillId="0" borderId="0" xfId="58" applyNumberFormat="1" applyFont="1" applyFill="1" applyBorder="1" applyAlignment="1">
      <alignment horizontal="center"/>
      <protection/>
    </xf>
    <xf numFmtId="0" fontId="0" fillId="0" borderId="0" xfId="58" applyFont="1" applyFill="1" applyBorder="1">
      <alignment/>
      <protection/>
    </xf>
    <xf numFmtId="3" fontId="24" fillId="0" borderId="0" xfId="58" applyNumberFormat="1" applyFont="1" applyFill="1" applyBorder="1" applyAlignment="1">
      <alignment horizontal="center"/>
      <protection/>
    </xf>
    <xf numFmtId="0" fontId="24" fillId="0" borderId="107" xfId="58" applyFont="1" applyBorder="1">
      <alignment/>
      <protection/>
    </xf>
    <xf numFmtId="0" fontId="24" fillId="0" borderId="108" xfId="58" applyFont="1" applyBorder="1">
      <alignment/>
      <protection/>
    </xf>
    <xf numFmtId="0" fontId="24" fillId="0" borderId="109" xfId="58" applyFont="1" applyBorder="1">
      <alignment/>
      <protection/>
    </xf>
    <xf numFmtId="0" fontId="24" fillId="0" borderId="110" xfId="58" applyFont="1" applyBorder="1">
      <alignment/>
      <protection/>
    </xf>
    <xf numFmtId="0" fontId="24" fillId="0" borderId="111" xfId="58" applyFont="1" applyBorder="1">
      <alignment/>
      <protection/>
    </xf>
    <xf numFmtId="0" fontId="24" fillId="0" borderId="112" xfId="58" applyFont="1" applyBorder="1">
      <alignment/>
      <protection/>
    </xf>
    <xf numFmtId="0" fontId="24" fillId="0" borderId="113" xfId="58" applyFont="1" applyBorder="1">
      <alignment/>
      <protection/>
    </xf>
    <xf numFmtId="0" fontId="24" fillId="41" borderId="110" xfId="58" applyFont="1" applyFill="1" applyBorder="1">
      <alignment/>
      <protection/>
    </xf>
    <xf numFmtId="0" fontId="25" fillId="41" borderId="23" xfId="58" applyFont="1" applyFill="1" applyBorder="1">
      <alignment/>
      <protection/>
    </xf>
    <xf numFmtId="0" fontId="25" fillId="41" borderId="0" xfId="58" applyFont="1" applyFill="1" applyBorder="1">
      <alignment/>
      <protection/>
    </xf>
    <xf numFmtId="0" fontId="24" fillId="41" borderId="36" xfId="58" applyFont="1" applyFill="1" applyBorder="1">
      <alignment/>
      <protection/>
    </xf>
    <xf numFmtId="0" fontId="24" fillId="41" borderId="95" xfId="58" applyFont="1" applyFill="1" applyBorder="1">
      <alignment/>
      <protection/>
    </xf>
    <xf numFmtId="3" fontId="25" fillId="46" borderId="0" xfId="58" applyNumberFormat="1" applyFont="1" applyFill="1" applyBorder="1" applyAlignment="1">
      <alignment horizontal="center"/>
      <protection/>
    </xf>
    <xf numFmtId="3" fontId="28" fillId="46" borderId="0" xfId="58" applyNumberFormat="1" applyFont="1" applyFill="1" applyBorder="1" applyAlignment="1">
      <alignment horizontal="center"/>
      <protection/>
    </xf>
    <xf numFmtId="0" fontId="25" fillId="41" borderId="47" xfId="58" applyFont="1" applyFill="1" applyBorder="1">
      <alignment/>
      <protection/>
    </xf>
    <xf numFmtId="0" fontId="25" fillId="41" borderId="0" xfId="58" applyFont="1" applyFill="1" applyBorder="1" applyAlignment="1">
      <alignment horizontal="center"/>
      <protection/>
    </xf>
    <xf numFmtId="0" fontId="24" fillId="41" borderId="114" xfId="58" applyFont="1" applyFill="1" applyBorder="1">
      <alignment/>
      <protection/>
    </xf>
    <xf numFmtId="0" fontId="25" fillId="41" borderId="115" xfId="58" applyFont="1" applyFill="1" applyBorder="1">
      <alignment/>
      <protection/>
    </xf>
    <xf numFmtId="0" fontId="24" fillId="41" borderId="115" xfId="58" applyFont="1" applyFill="1" applyBorder="1">
      <alignment/>
      <protection/>
    </xf>
    <xf numFmtId="0" fontId="24" fillId="41" borderId="116" xfId="58" applyFont="1" applyFill="1" applyBorder="1">
      <alignment/>
      <protection/>
    </xf>
    <xf numFmtId="0" fontId="25" fillId="41" borderId="117" xfId="58" applyFont="1" applyFill="1" applyBorder="1" applyAlignment="1">
      <alignment horizontal="center"/>
      <protection/>
    </xf>
    <xf numFmtId="0" fontId="28" fillId="0" borderId="110" xfId="58" applyFont="1" applyBorder="1" applyAlignment="1">
      <alignment horizontal="center"/>
      <protection/>
    </xf>
    <xf numFmtId="0" fontId="28" fillId="0" borderId="47" xfId="58" applyFont="1" applyBorder="1">
      <alignment/>
      <protection/>
    </xf>
    <xf numFmtId="0" fontId="25" fillId="0" borderId="118" xfId="58" applyFont="1" applyBorder="1">
      <alignment/>
      <protection/>
    </xf>
    <xf numFmtId="0" fontId="24" fillId="0" borderId="0" xfId="58" applyFont="1" applyBorder="1" applyAlignment="1">
      <alignment horizontal="center"/>
      <protection/>
    </xf>
    <xf numFmtId="0" fontId="28" fillId="0" borderId="47" xfId="58" applyFont="1" applyBorder="1" applyAlignment="1">
      <alignment horizontal="center"/>
      <protection/>
    </xf>
    <xf numFmtId="0" fontId="24" fillId="0" borderId="47" xfId="58" applyFont="1" applyBorder="1" applyAlignment="1">
      <alignment horizontal="center"/>
      <protection/>
    </xf>
    <xf numFmtId="0" fontId="25" fillId="0" borderId="47" xfId="58" applyFont="1" applyBorder="1" applyAlignment="1">
      <alignment horizontal="center"/>
      <protection/>
    </xf>
    <xf numFmtId="0" fontId="24" fillId="0" borderId="119" xfId="58" applyFont="1" applyBorder="1" applyAlignment="1">
      <alignment horizontal="center"/>
      <protection/>
    </xf>
    <xf numFmtId="0" fontId="30" fillId="0" borderId="109" xfId="58" applyFont="1" applyBorder="1" applyAlignment="1">
      <alignment horizontal="center"/>
      <protection/>
    </xf>
    <xf numFmtId="0" fontId="30" fillId="0" borderId="108" xfId="58" applyFont="1" applyBorder="1" applyAlignment="1">
      <alignment horizontal="center"/>
      <protection/>
    </xf>
    <xf numFmtId="0" fontId="32" fillId="0" borderId="109" xfId="58" applyFont="1" applyBorder="1">
      <alignment/>
      <protection/>
    </xf>
    <xf numFmtId="3" fontId="24" fillId="0" borderId="93" xfId="58" applyNumberFormat="1" applyFont="1" applyBorder="1" applyAlignment="1">
      <alignment horizontal="center"/>
      <protection/>
    </xf>
    <xf numFmtId="3" fontId="24" fillId="0" borderId="94" xfId="58" applyNumberFormat="1" applyFont="1" applyBorder="1" applyAlignment="1">
      <alignment horizontal="center"/>
      <protection/>
    </xf>
    <xf numFmtId="3" fontId="24" fillId="0" borderId="120" xfId="58" applyNumberFormat="1" applyFont="1" applyBorder="1" applyAlignment="1">
      <alignment horizontal="center"/>
      <protection/>
    </xf>
    <xf numFmtId="0" fontId="30" fillId="0" borderId="23" xfId="58" applyFont="1" applyBorder="1" applyAlignment="1">
      <alignment horizontal="center"/>
      <protection/>
    </xf>
    <xf numFmtId="0" fontId="30" fillId="0" borderId="47" xfId="58" applyFont="1" applyBorder="1" applyAlignment="1">
      <alignment horizontal="center"/>
      <protection/>
    </xf>
    <xf numFmtId="0" fontId="29" fillId="0" borderId="23" xfId="58" applyFont="1" applyBorder="1">
      <alignment/>
      <protection/>
    </xf>
    <xf numFmtId="3" fontId="24" fillId="0" borderId="96" xfId="58" applyNumberFormat="1" applyFont="1" applyBorder="1" applyAlignment="1">
      <alignment horizontal="center"/>
      <protection/>
    </xf>
    <xf numFmtId="3" fontId="24" fillId="0" borderId="97" xfId="58" applyNumberFormat="1" applyFont="1" applyBorder="1" applyAlignment="1">
      <alignment horizontal="center"/>
      <protection/>
    </xf>
    <xf numFmtId="3" fontId="24" fillId="0" borderId="121" xfId="58" applyNumberFormat="1" applyFont="1" applyBorder="1" applyAlignment="1">
      <alignment horizontal="center"/>
      <protection/>
    </xf>
    <xf numFmtId="0" fontId="31" fillId="0" borderId="23" xfId="58" applyFont="1" applyBorder="1">
      <alignment/>
      <protection/>
    </xf>
    <xf numFmtId="3" fontId="24" fillId="0" borderId="122" xfId="58" applyNumberFormat="1" applyFont="1" applyBorder="1" applyAlignment="1">
      <alignment horizontal="center"/>
      <protection/>
    </xf>
    <xf numFmtId="0" fontId="25" fillId="46" borderId="123" xfId="58" applyFont="1" applyFill="1" applyBorder="1" applyAlignment="1">
      <alignment horizontal="center"/>
      <protection/>
    </xf>
    <xf numFmtId="0" fontId="25" fillId="46" borderId="124" xfId="58" applyFont="1" applyFill="1" applyBorder="1" applyAlignment="1">
      <alignment horizontal="center"/>
      <protection/>
    </xf>
    <xf numFmtId="0" fontId="32" fillId="46" borderId="123" xfId="58" applyFont="1" applyFill="1" applyBorder="1">
      <alignment/>
      <protection/>
    </xf>
    <xf numFmtId="3" fontId="25" fillId="46" borderId="125" xfId="58" applyNumberFormat="1" applyFont="1" applyFill="1" applyBorder="1" applyAlignment="1">
      <alignment horizontal="center"/>
      <protection/>
    </xf>
    <xf numFmtId="3" fontId="25" fillId="46" borderId="126" xfId="58" applyNumberFormat="1" applyFont="1" applyFill="1" applyBorder="1" applyAlignment="1">
      <alignment horizontal="center"/>
      <protection/>
    </xf>
    <xf numFmtId="3" fontId="28" fillId="46" borderId="85" xfId="58" applyNumberFormat="1" applyFont="1" applyFill="1" applyBorder="1" applyAlignment="1">
      <alignment horizontal="center"/>
      <protection/>
    </xf>
    <xf numFmtId="3" fontId="25" fillId="46" borderId="126" xfId="58" applyNumberFormat="1" applyFont="1" applyFill="1" applyBorder="1" applyAlignment="1">
      <alignment horizontal="left"/>
      <protection/>
    </xf>
    <xf numFmtId="0" fontId="30" fillId="0" borderId="23" xfId="58" applyNumberFormat="1" applyFont="1" applyBorder="1" applyAlignment="1">
      <alignment horizontal="center"/>
      <protection/>
    </xf>
    <xf numFmtId="0" fontId="24" fillId="0" borderId="127" xfId="58" applyFont="1" applyBorder="1">
      <alignment/>
      <protection/>
    </xf>
    <xf numFmtId="0" fontId="24" fillId="0" borderId="128" xfId="58" applyFont="1" applyBorder="1" applyAlignment="1">
      <alignment horizontal="center"/>
      <protection/>
    </xf>
    <xf numFmtId="3" fontId="28" fillId="46" borderId="129" xfId="58" applyNumberFormat="1" applyFont="1" applyFill="1" applyBorder="1" applyAlignment="1">
      <alignment horizontal="center"/>
      <protection/>
    </xf>
    <xf numFmtId="0" fontId="30" fillId="0" borderId="0" xfId="58" applyFont="1" applyBorder="1" applyAlignment="1">
      <alignment horizontal="center"/>
      <protection/>
    </xf>
    <xf numFmtId="0" fontId="31" fillId="0" borderId="0" xfId="58" applyFont="1" applyBorder="1">
      <alignment/>
      <protection/>
    </xf>
    <xf numFmtId="3" fontId="24" fillId="0" borderId="0" xfId="58" applyNumberFormat="1" applyFont="1" applyBorder="1" applyAlignment="1">
      <alignment horizontal="center"/>
      <protection/>
    </xf>
    <xf numFmtId="6" fontId="0" fillId="0" borderId="0" xfId="58" applyNumberFormat="1" applyFont="1" applyFill="1" applyBorder="1" applyAlignment="1">
      <alignment horizontal="center"/>
      <protection/>
    </xf>
    <xf numFmtId="0" fontId="24" fillId="0" borderId="130" xfId="58" applyFont="1" applyBorder="1">
      <alignment/>
      <protection/>
    </xf>
    <xf numFmtId="0" fontId="24" fillId="0" borderId="131" xfId="58" applyFont="1" applyBorder="1">
      <alignment/>
      <protection/>
    </xf>
    <xf numFmtId="0" fontId="24" fillId="0" borderId="132" xfId="58" applyFont="1" applyBorder="1">
      <alignment/>
      <protection/>
    </xf>
    <xf numFmtId="9" fontId="24" fillId="0" borderId="133" xfId="58" applyNumberFormat="1" applyFont="1" applyBorder="1" applyAlignment="1">
      <alignment horizontal="center"/>
      <protection/>
    </xf>
    <xf numFmtId="9" fontId="24" fillId="0" borderId="134" xfId="58" applyNumberFormat="1" applyFont="1" applyBorder="1" applyAlignment="1">
      <alignment horizontal="center"/>
      <protection/>
    </xf>
    <xf numFmtId="9" fontId="24" fillId="0" borderId="135" xfId="58" applyNumberFormat="1" applyFont="1" applyBorder="1" applyAlignment="1">
      <alignment horizontal="center"/>
      <protection/>
    </xf>
    <xf numFmtId="0" fontId="24" fillId="0" borderId="96" xfId="58" applyFont="1" applyBorder="1" applyAlignment="1">
      <alignment horizontal="center"/>
      <protection/>
    </xf>
    <xf numFmtId="0" fontId="24" fillId="0" borderId="97" xfId="58" applyFont="1" applyBorder="1" applyAlignment="1">
      <alignment horizontal="center"/>
      <protection/>
    </xf>
    <xf numFmtId="3" fontId="24" fillId="0" borderId="136" xfId="58" applyNumberFormat="1" applyFont="1" applyBorder="1" applyAlignment="1">
      <alignment horizontal="center"/>
      <protection/>
    </xf>
    <xf numFmtId="0" fontId="24" fillId="0" borderId="97" xfId="58" applyFont="1" applyBorder="1" applyAlignment="1">
      <alignment horizontal="left"/>
      <protection/>
    </xf>
    <xf numFmtId="0" fontId="25" fillId="62" borderId="23" xfId="58" applyFont="1" applyFill="1" applyBorder="1" applyAlignment="1">
      <alignment horizontal="center"/>
      <protection/>
    </xf>
    <xf numFmtId="0" fontId="32" fillId="62" borderId="23" xfId="58" applyFont="1" applyFill="1" applyBorder="1">
      <alignment/>
      <protection/>
    </xf>
    <xf numFmtId="3" fontId="28" fillId="62" borderId="96" xfId="58" applyNumberFormat="1" applyFont="1" applyFill="1" applyBorder="1" applyAlignment="1">
      <alignment horizontal="center"/>
      <protection/>
    </xf>
    <xf numFmtId="3" fontId="28" fillId="62" borderId="97" xfId="58" applyNumberFormat="1" applyFont="1" applyFill="1" applyBorder="1" applyAlignment="1">
      <alignment horizontal="center"/>
      <protection/>
    </xf>
    <xf numFmtId="0" fontId="28" fillId="0" borderId="96" xfId="58" applyFont="1" applyFill="1" applyBorder="1" applyAlignment="1">
      <alignment horizontal="center"/>
      <protection/>
    </xf>
    <xf numFmtId="0" fontId="28" fillId="0" borderId="97" xfId="58" applyFont="1" applyFill="1" applyBorder="1" applyAlignment="1">
      <alignment horizontal="center"/>
      <protection/>
    </xf>
    <xf numFmtId="0" fontId="24" fillId="0" borderId="97" xfId="58" applyNumberFormat="1" applyFont="1" applyFill="1" applyBorder="1" applyAlignment="1">
      <alignment horizontal="center"/>
      <protection/>
    </xf>
    <xf numFmtId="0" fontId="24" fillId="0" borderId="97" xfId="58" applyNumberFormat="1" applyFont="1" applyBorder="1" applyAlignment="1">
      <alignment horizontal="center"/>
      <protection/>
    </xf>
    <xf numFmtId="3" fontId="24" fillId="0" borderId="96" xfId="58" applyNumberFormat="1" applyFont="1" applyFill="1" applyBorder="1" applyAlignment="1">
      <alignment horizontal="center"/>
      <protection/>
    </xf>
    <xf numFmtId="0" fontId="24" fillId="0" borderId="96" xfId="58" applyFont="1" applyFill="1" applyBorder="1" applyAlignment="1">
      <alignment horizontal="center"/>
      <protection/>
    </xf>
    <xf numFmtId="3" fontId="25" fillId="62" borderId="96" xfId="58" applyNumberFormat="1" applyFont="1" applyFill="1" applyBorder="1" applyAlignment="1">
      <alignment horizontal="center"/>
      <protection/>
    </xf>
    <xf numFmtId="3" fontId="25" fillId="62" borderId="97" xfId="58" applyNumberFormat="1" applyFont="1" applyFill="1" applyBorder="1" applyAlignment="1">
      <alignment horizontal="center"/>
      <protection/>
    </xf>
    <xf numFmtId="3" fontId="25" fillId="62" borderId="121" xfId="58" applyNumberFormat="1" applyFont="1" applyFill="1" applyBorder="1" applyAlignment="1">
      <alignment horizontal="center"/>
      <protection/>
    </xf>
    <xf numFmtId="0" fontId="31" fillId="0" borderId="23" xfId="58" applyFont="1" applyFill="1" applyBorder="1">
      <alignment/>
      <protection/>
    </xf>
    <xf numFmtId="3" fontId="24" fillId="0" borderId="97" xfId="58" applyNumberFormat="1" applyFont="1" applyFill="1" applyBorder="1" applyAlignment="1">
      <alignment horizontal="center"/>
      <protection/>
    </xf>
    <xf numFmtId="3" fontId="24" fillId="0" borderId="97" xfId="58" applyNumberFormat="1" applyFont="1" applyFill="1" applyBorder="1" applyAlignment="1">
      <alignment horizontal="left"/>
      <protection/>
    </xf>
    <xf numFmtId="3" fontId="24" fillId="0" borderId="97" xfId="58" applyNumberFormat="1" applyFont="1" applyBorder="1" applyAlignment="1">
      <alignment horizontal="left"/>
      <protection/>
    </xf>
    <xf numFmtId="0" fontId="24" fillId="0" borderId="97" xfId="58" applyFont="1" applyFill="1" applyBorder="1" applyAlignment="1">
      <alignment horizontal="center"/>
      <protection/>
    </xf>
    <xf numFmtId="0" fontId="24" fillId="0" borderId="96" xfId="53" applyNumberFormat="1" applyFont="1" applyBorder="1" applyAlignment="1">
      <alignment horizontal="center"/>
    </xf>
    <xf numFmtId="0" fontId="24" fillId="0" borderId="97" xfId="53" applyNumberFormat="1" applyFont="1" applyBorder="1" applyAlignment="1">
      <alignment horizontal="center"/>
    </xf>
    <xf numFmtId="0" fontId="25" fillId="62" borderId="137" xfId="53" applyNumberFormat="1" applyFont="1" applyFill="1" applyBorder="1" applyAlignment="1">
      <alignment horizontal="center"/>
    </xf>
    <xf numFmtId="0" fontId="25" fillId="62" borderId="97" xfId="53" applyNumberFormat="1" applyFont="1" applyFill="1" applyBorder="1" applyAlignment="1">
      <alignment horizontal="center"/>
    </xf>
    <xf numFmtId="3" fontId="25" fillId="62" borderId="138" xfId="58" applyNumberFormat="1" applyFont="1" applyFill="1" applyBorder="1" applyAlignment="1">
      <alignment horizontal="center"/>
      <protection/>
    </xf>
    <xf numFmtId="0" fontId="24" fillId="0" borderId="139" xfId="58" applyFont="1" applyFill="1" applyBorder="1">
      <alignment/>
      <protection/>
    </xf>
    <xf numFmtId="0" fontId="24" fillId="0" borderId="139" xfId="58" applyFont="1" applyFill="1" applyBorder="1" applyAlignment="1">
      <alignment horizontal="center"/>
      <protection/>
    </xf>
    <xf numFmtId="0" fontId="25" fillId="0" borderId="139" xfId="58" applyFont="1" applyFill="1" applyBorder="1" applyAlignment="1">
      <alignment horizontal="center"/>
      <protection/>
    </xf>
    <xf numFmtId="0" fontId="38" fillId="0" borderId="139" xfId="58" applyFont="1" applyFill="1" applyBorder="1">
      <alignment/>
      <protection/>
    </xf>
    <xf numFmtId="0" fontId="24" fillId="0" borderId="0" xfId="58" applyFont="1" applyFill="1" applyBorder="1">
      <alignment/>
      <protection/>
    </xf>
    <xf numFmtId="0" fontId="24" fillId="0" borderId="0" xfId="58" applyFont="1" applyFill="1" applyBorder="1" applyAlignment="1">
      <alignment horizontal="center"/>
      <protection/>
    </xf>
    <xf numFmtId="0" fontId="25" fillId="0" borderId="0" xfId="58" applyFont="1" applyFill="1" applyBorder="1" applyAlignment="1">
      <alignment horizontal="center"/>
      <protection/>
    </xf>
    <xf numFmtId="0" fontId="38" fillId="0" borderId="0" xfId="58" applyFont="1" applyFill="1" applyBorder="1">
      <alignment/>
      <protection/>
    </xf>
    <xf numFmtId="0" fontId="24" fillId="0" borderId="139" xfId="58" applyFont="1" applyBorder="1">
      <alignment/>
      <protection/>
    </xf>
    <xf numFmtId="0" fontId="24" fillId="0" borderId="140" xfId="58" applyFont="1" applyBorder="1">
      <alignment/>
      <protection/>
    </xf>
    <xf numFmtId="0" fontId="24" fillId="0" borderId="23" xfId="58" applyFont="1" applyFill="1" applyBorder="1" applyAlignment="1">
      <alignment horizontal="center"/>
      <protection/>
    </xf>
    <xf numFmtId="0" fontId="31" fillId="0" borderId="23" xfId="58" applyFont="1" applyFill="1" applyBorder="1" applyAlignment="1">
      <alignment horizontal="left"/>
      <protection/>
    </xf>
    <xf numFmtId="0" fontId="77" fillId="0" borderId="97" xfId="58" applyFont="1" applyBorder="1" applyAlignment="1">
      <alignment horizontal="left"/>
      <protection/>
    </xf>
    <xf numFmtId="0" fontId="24" fillId="0" borderId="47" xfId="58" applyFont="1" applyFill="1" applyBorder="1" applyAlignment="1">
      <alignment horizontal="center"/>
      <protection/>
    </xf>
    <xf numFmtId="0" fontId="24" fillId="0" borderId="97" xfId="58" applyFont="1" applyFill="1" applyBorder="1" applyAlignment="1">
      <alignment horizontal="left"/>
      <protection/>
    </xf>
    <xf numFmtId="3" fontId="77" fillId="0" borderId="97" xfId="58" applyNumberFormat="1" applyFont="1" applyBorder="1" applyAlignment="1">
      <alignment horizontal="left"/>
      <protection/>
    </xf>
    <xf numFmtId="0" fontId="25" fillId="62" borderId="141" xfId="58" applyFont="1" applyFill="1" applyBorder="1" applyAlignment="1">
      <alignment horizontal="center"/>
      <protection/>
    </xf>
    <xf numFmtId="0" fontId="32" fillId="62" borderId="141" xfId="58" applyFont="1" applyFill="1" applyBorder="1">
      <alignment/>
      <protection/>
    </xf>
    <xf numFmtId="3" fontId="25" fillId="62" borderId="137" xfId="58" applyNumberFormat="1" applyFont="1" applyFill="1" applyBorder="1" applyAlignment="1">
      <alignment horizontal="center"/>
      <protection/>
    </xf>
    <xf numFmtId="3" fontId="25" fillId="62" borderId="142" xfId="58" applyNumberFormat="1" applyFont="1" applyFill="1" applyBorder="1" applyAlignment="1">
      <alignment horizontal="center"/>
      <protection/>
    </xf>
    <xf numFmtId="3" fontId="25" fillId="46" borderId="120" xfId="58" applyNumberFormat="1" applyFont="1" applyFill="1" applyBorder="1" applyAlignment="1">
      <alignment horizontal="center"/>
      <protection/>
    </xf>
    <xf numFmtId="0" fontId="24" fillId="0" borderId="143" xfId="58" applyFont="1" applyBorder="1">
      <alignment/>
      <protection/>
    </xf>
    <xf numFmtId="0" fontId="24" fillId="0" borderId="124" xfId="58" applyFont="1" applyBorder="1" applyAlignment="1">
      <alignment horizontal="center"/>
      <protection/>
    </xf>
    <xf numFmtId="0" fontId="25" fillId="46" borderId="144" xfId="58" applyFont="1" applyFill="1" applyBorder="1" applyAlignment="1">
      <alignment horizontal="center"/>
      <protection/>
    </xf>
    <xf numFmtId="0" fontId="32" fillId="46" borderId="145" xfId="58" applyFont="1" applyFill="1" applyBorder="1">
      <alignment/>
      <protection/>
    </xf>
    <xf numFmtId="3" fontId="25" fillId="46" borderId="146" xfId="58" applyNumberFormat="1" applyFont="1" applyFill="1" applyBorder="1" applyAlignment="1">
      <alignment horizontal="center"/>
      <protection/>
    </xf>
    <xf numFmtId="0" fontId="32" fillId="0" borderId="0" xfId="58" applyFont="1" applyFill="1" applyBorder="1">
      <alignment/>
      <protection/>
    </xf>
    <xf numFmtId="0" fontId="0" fillId="0" borderId="0" xfId="58" applyFont="1" applyFill="1" applyBorder="1" applyAlignment="1">
      <alignment horizontal="left"/>
      <protection/>
    </xf>
    <xf numFmtId="0" fontId="32" fillId="46" borderId="126" xfId="58" applyFont="1" applyFill="1" applyBorder="1">
      <alignment/>
      <protection/>
    </xf>
    <xf numFmtId="0" fontId="25" fillId="46" borderId="123" xfId="58" applyFont="1" applyFill="1" applyBorder="1">
      <alignment/>
      <protection/>
    </xf>
    <xf numFmtId="0" fontId="25" fillId="46" borderId="147" xfId="58" applyFont="1" applyFill="1" applyBorder="1" applyAlignment="1">
      <alignment horizontal="center"/>
      <protection/>
    </xf>
    <xf numFmtId="0" fontId="25" fillId="46" borderId="142" xfId="58" applyFont="1" applyFill="1" applyBorder="1" applyAlignment="1">
      <alignment horizontal="center"/>
      <protection/>
    </xf>
    <xf numFmtId="49" fontId="25" fillId="0" borderId="47" xfId="58" applyNumberFormat="1" applyFont="1" applyBorder="1" applyAlignment="1">
      <alignment horizontal="center"/>
      <protection/>
    </xf>
    <xf numFmtId="0" fontId="24" fillId="0" borderId="98" xfId="58" applyFont="1" applyBorder="1" applyAlignment="1">
      <alignment horizontal="center"/>
      <protection/>
    </xf>
    <xf numFmtId="49" fontId="25" fillId="0" borderId="128" xfId="58" applyNumberFormat="1" applyFont="1" applyBorder="1" applyAlignment="1">
      <alignment horizontal="center"/>
      <protection/>
    </xf>
    <xf numFmtId="0" fontId="30" fillId="0" borderId="141" xfId="58" applyFont="1" applyBorder="1" applyAlignment="1">
      <alignment horizontal="center"/>
      <protection/>
    </xf>
    <xf numFmtId="0" fontId="31" fillId="0" borderId="141" xfId="58" applyFont="1" applyBorder="1">
      <alignment/>
      <protection/>
    </xf>
    <xf numFmtId="0" fontId="24" fillId="0" borderId="148" xfId="58" applyFont="1" applyBorder="1" applyAlignment="1">
      <alignment horizontal="center"/>
      <protection/>
    </xf>
    <xf numFmtId="0" fontId="24" fillId="0" borderId="142" xfId="58" applyFont="1" applyBorder="1" applyAlignment="1">
      <alignment horizontal="center"/>
      <protection/>
    </xf>
    <xf numFmtId="3" fontId="24" fillId="0" borderId="138" xfId="58" applyNumberFormat="1" applyFont="1" applyBorder="1" applyAlignment="1">
      <alignment horizontal="center"/>
      <protection/>
    </xf>
    <xf numFmtId="14" fontId="24" fillId="0" borderId="0" xfId="58" applyNumberFormat="1" applyFont="1" applyBorder="1">
      <alignment/>
      <protection/>
    </xf>
    <xf numFmtId="14" fontId="24" fillId="0" borderId="0" xfId="58" applyNumberFormat="1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0" fillId="0" borderId="0" xfId="58" applyFill="1">
      <alignment/>
      <protection/>
    </xf>
    <xf numFmtId="0" fontId="0" fillId="0" borderId="0" xfId="58" applyFont="1" applyFill="1" applyAlignment="1">
      <alignment horizontal="center"/>
      <protection/>
    </xf>
    <xf numFmtId="0" fontId="0" fillId="0" borderId="0" xfId="58" applyFont="1" applyFill="1">
      <alignment/>
      <protection/>
    </xf>
    <xf numFmtId="0" fontId="51" fillId="0" borderId="0" xfId="77" applyFont="1" applyFill="1" applyBorder="1" applyAlignment="1">
      <alignment horizontal="left"/>
      <protection/>
    </xf>
    <xf numFmtId="0" fontId="42" fillId="0" borderId="0" xfId="77" applyFont="1" applyFill="1" applyBorder="1">
      <alignment/>
      <protection/>
    </xf>
    <xf numFmtId="0" fontId="24" fillId="0" borderId="0" xfId="77" applyFont="1" applyFill="1" applyBorder="1">
      <alignment/>
      <protection/>
    </xf>
    <xf numFmtId="0" fontId="42" fillId="0" borderId="0" xfId="58" applyFont="1" applyFill="1" applyBorder="1">
      <alignment/>
      <protection/>
    </xf>
    <xf numFmtId="2" fontId="36" fillId="0" borderId="0" xfId="58" applyNumberFormat="1" applyFont="1" applyFill="1" applyBorder="1" applyAlignment="1">
      <alignment horizontal="center"/>
      <protection/>
    </xf>
    <xf numFmtId="2" fontId="24" fillId="0" borderId="0" xfId="58" applyNumberFormat="1" applyFont="1" applyFill="1" applyBorder="1" applyAlignment="1">
      <alignment horizontal="center"/>
      <protection/>
    </xf>
    <xf numFmtId="0" fontId="43" fillId="0" borderId="0" xfId="77" applyFont="1" applyFill="1" applyBorder="1">
      <alignment/>
      <protection/>
    </xf>
    <xf numFmtId="0" fontId="43" fillId="62" borderId="0" xfId="77" applyFont="1" applyFill="1" applyBorder="1">
      <alignment/>
      <protection/>
    </xf>
    <xf numFmtId="0" fontId="25" fillId="62" borderId="0" xfId="77" applyFont="1" applyFill="1" applyBorder="1">
      <alignment/>
      <protection/>
    </xf>
    <xf numFmtId="0" fontId="25" fillId="62" borderId="0" xfId="58" applyFont="1" applyFill="1" applyBorder="1" applyAlignment="1">
      <alignment horizontal="center"/>
      <protection/>
    </xf>
    <xf numFmtId="0" fontId="43" fillId="62" borderId="0" xfId="58" applyFont="1" applyFill="1" applyBorder="1">
      <alignment/>
      <protection/>
    </xf>
    <xf numFmtId="0" fontId="24" fillId="0" borderId="0" xfId="77" applyFont="1" applyFill="1" applyBorder="1" applyAlignment="1">
      <alignment horizontal="center"/>
      <protection/>
    </xf>
    <xf numFmtId="0" fontId="52" fillId="0" borderId="0" xfId="77" applyFont="1" applyFill="1" applyBorder="1" applyAlignment="1">
      <alignment horizontal="left"/>
      <protection/>
    </xf>
    <xf numFmtId="0" fontId="42" fillId="0" borderId="0" xfId="77" applyFont="1" applyFill="1" applyBorder="1" applyAlignment="1">
      <alignment horizontal="left"/>
      <protection/>
    </xf>
    <xf numFmtId="2" fontId="30" fillId="0" borderId="0" xfId="58" applyNumberFormat="1" applyFont="1" applyFill="1" applyBorder="1" applyAlignment="1">
      <alignment horizontal="center"/>
      <protection/>
    </xf>
    <xf numFmtId="0" fontId="48" fillId="0" borderId="0" xfId="58" applyFont="1" applyFill="1" applyBorder="1">
      <alignment/>
      <protection/>
    </xf>
    <xf numFmtId="0" fontId="48" fillId="0" borderId="0" xfId="58" applyFont="1" applyFill="1" applyBorder="1" applyAlignment="1">
      <alignment horizontal="center"/>
      <protection/>
    </xf>
    <xf numFmtId="0" fontId="52" fillId="0" borderId="0" xfId="77" applyFont="1" applyFill="1" applyBorder="1">
      <alignment/>
      <protection/>
    </xf>
    <xf numFmtId="0" fontId="43" fillId="0" borderId="0" xfId="77" applyFont="1" applyFill="1" applyBorder="1" applyAlignment="1">
      <alignment horizontal="left"/>
      <protection/>
    </xf>
    <xf numFmtId="0" fontId="25" fillId="0" borderId="0" xfId="77" applyFont="1" applyFill="1" applyBorder="1" applyAlignment="1">
      <alignment horizontal="center"/>
      <protection/>
    </xf>
    <xf numFmtId="0" fontId="43" fillId="0" borderId="0" xfId="58" applyFont="1" applyFill="1" applyBorder="1">
      <alignment/>
      <protection/>
    </xf>
    <xf numFmtId="0" fontId="42" fillId="0" borderId="0" xfId="77" applyFont="1" applyFill="1" applyBorder="1" applyAlignment="1">
      <alignment horizontal="center"/>
      <protection/>
    </xf>
    <xf numFmtId="2" fontId="42" fillId="0" borderId="0" xfId="58" applyNumberFormat="1" applyFont="1" applyFill="1" applyBorder="1" applyAlignment="1">
      <alignment horizontal="center"/>
      <protection/>
    </xf>
    <xf numFmtId="2" fontId="43" fillId="0" borderId="0" xfId="58" applyNumberFormat="1" applyFont="1" applyFill="1" applyBorder="1" applyAlignment="1">
      <alignment horizontal="center"/>
      <protection/>
    </xf>
    <xf numFmtId="0" fontId="43" fillId="0" borderId="0" xfId="77" applyFont="1" applyFill="1" applyBorder="1" applyAlignment="1">
      <alignment horizontal="center"/>
      <protection/>
    </xf>
    <xf numFmtId="0" fontId="53" fillId="0" borderId="0" xfId="77" applyFont="1" applyFill="1" applyBorder="1" applyAlignment="1">
      <alignment horizontal="left" indent="4"/>
      <protection/>
    </xf>
    <xf numFmtId="0" fontId="54" fillId="0" borderId="0" xfId="77" applyFont="1" applyFill="1" applyBorder="1">
      <alignment/>
      <protection/>
    </xf>
    <xf numFmtId="0" fontId="30" fillId="0" borderId="0" xfId="77" applyFont="1" applyFill="1" applyBorder="1">
      <alignment/>
      <protection/>
    </xf>
    <xf numFmtId="0" fontId="30" fillId="0" borderId="0" xfId="77" applyFont="1" applyFill="1" applyBorder="1" applyAlignment="1">
      <alignment horizontal="center"/>
      <protection/>
    </xf>
    <xf numFmtId="0" fontId="54" fillId="0" borderId="0" xfId="58" applyFont="1" applyFill="1" applyBorder="1">
      <alignment/>
      <protection/>
    </xf>
    <xf numFmtId="0" fontId="55" fillId="0" borderId="0" xfId="77" applyFont="1" applyFill="1" applyBorder="1">
      <alignment/>
      <protection/>
    </xf>
    <xf numFmtId="0" fontId="55" fillId="0" borderId="0" xfId="77" applyFont="1" applyFill="1" applyBorder="1" applyAlignment="1">
      <alignment horizontal="center"/>
      <protection/>
    </xf>
    <xf numFmtId="0" fontId="56" fillId="0" borderId="0" xfId="58" applyFont="1" applyFill="1" applyBorder="1">
      <alignment/>
      <protection/>
    </xf>
    <xf numFmtId="2" fontId="55" fillId="0" borderId="0" xfId="58" applyNumberFormat="1" applyFont="1" applyFill="1" applyBorder="1" applyAlignment="1">
      <alignment horizontal="center"/>
      <protection/>
    </xf>
    <xf numFmtId="0" fontId="52" fillId="0" borderId="0" xfId="58" applyFont="1" applyFill="1" applyBorder="1">
      <alignment/>
      <protection/>
    </xf>
    <xf numFmtId="0" fontId="57" fillId="0" borderId="0" xfId="58" applyFont="1" applyFill="1" applyBorder="1">
      <alignment/>
      <protection/>
    </xf>
    <xf numFmtId="0" fontId="0" fillId="0" borderId="0" xfId="77" applyFill="1" applyBorder="1">
      <alignment/>
      <protection/>
    </xf>
    <xf numFmtId="0" fontId="33" fillId="0" borderId="0" xfId="77" applyFont="1" applyFill="1" applyBorder="1" applyAlignment="1">
      <alignment horizontal="left" indent="4"/>
      <protection/>
    </xf>
    <xf numFmtId="0" fontId="0" fillId="0" borderId="0" xfId="77" applyFont="1" applyFill="1" applyBorder="1">
      <alignment/>
      <protection/>
    </xf>
    <xf numFmtId="0" fontId="0" fillId="0" borderId="0" xfId="58" applyFont="1" applyFill="1" applyBorder="1" applyAlignment="1">
      <alignment horizontal="center"/>
      <protection/>
    </xf>
    <xf numFmtId="0" fontId="48" fillId="0" borderId="0" xfId="77" applyFont="1" applyFill="1" applyBorder="1">
      <alignment/>
      <protection/>
    </xf>
    <xf numFmtId="0" fontId="48" fillId="0" borderId="0" xfId="77" applyFont="1" applyFill="1" applyBorder="1" applyAlignment="1">
      <alignment horizontal="left"/>
      <protection/>
    </xf>
    <xf numFmtId="0" fontId="30" fillId="0" borderId="0" xfId="58" applyFont="1" applyFill="1" applyBorder="1">
      <alignment/>
      <protection/>
    </xf>
    <xf numFmtId="0" fontId="0" fillId="0" borderId="0" xfId="77" applyFont="1" applyBorder="1">
      <alignment/>
      <protection/>
    </xf>
    <xf numFmtId="0" fontId="0" fillId="0" borderId="0" xfId="58" applyFont="1" applyBorder="1">
      <alignment/>
      <protection/>
    </xf>
    <xf numFmtId="0" fontId="0" fillId="0" borderId="0" xfId="77" applyFont="1" applyBorder="1" applyAlignment="1">
      <alignment horizontal="left"/>
      <protection/>
    </xf>
    <xf numFmtId="0" fontId="48" fillId="0" borderId="0" xfId="58" applyFont="1" applyBorder="1">
      <alignment/>
      <protection/>
    </xf>
    <xf numFmtId="0" fontId="0" fillId="0" borderId="0" xfId="77" applyBorder="1" applyAlignment="1">
      <alignment horizontal="left"/>
      <protection/>
    </xf>
    <xf numFmtId="0" fontId="33" fillId="0" borderId="0" xfId="77" applyFont="1" applyFill="1" applyBorder="1">
      <alignment/>
      <protection/>
    </xf>
    <xf numFmtId="0" fontId="0" fillId="0" borderId="0" xfId="58" applyFont="1" applyBorder="1">
      <alignment/>
      <protection/>
    </xf>
    <xf numFmtId="0" fontId="33" fillId="0" borderId="0" xfId="77" applyFont="1" applyBorder="1" applyAlignment="1">
      <alignment horizontal="left"/>
      <protection/>
    </xf>
    <xf numFmtId="0" fontId="33" fillId="0" borderId="0" xfId="77" applyFont="1" applyFill="1" applyBorder="1" applyAlignment="1">
      <alignment horizontal="left"/>
      <protection/>
    </xf>
    <xf numFmtId="0" fontId="0" fillId="0" borderId="0" xfId="77" applyBorder="1">
      <alignment/>
      <protection/>
    </xf>
    <xf numFmtId="0" fontId="0" fillId="0" borderId="0" xfId="77" applyFont="1" applyBorder="1" applyAlignment="1">
      <alignment horizontal="center"/>
      <protection/>
    </xf>
    <xf numFmtId="0" fontId="0" fillId="0" borderId="0" xfId="58" applyFont="1" applyBorder="1" applyAlignment="1">
      <alignment horizontal="center"/>
      <protection/>
    </xf>
    <xf numFmtId="2" fontId="0" fillId="0" borderId="0" xfId="58" applyNumberFormat="1" applyFont="1" applyBorder="1">
      <alignment/>
      <protection/>
    </xf>
    <xf numFmtId="0" fontId="33" fillId="0" borderId="0" xfId="77" applyFont="1" applyBorder="1" applyAlignment="1">
      <alignment horizontal="center"/>
      <protection/>
    </xf>
    <xf numFmtId="0" fontId="33" fillId="0" borderId="0" xfId="77" applyFont="1" applyBorder="1">
      <alignment/>
      <protection/>
    </xf>
    <xf numFmtId="0" fontId="33" fillId="0" borderId="0" xfId="58" applyFont="1" applyBorder="1">
      <alignment/>
      <protection/>
    </xf>
    <xf numFmtId="2" fontId="33" fillId="0" borderId="0" xfId="58" applyNumberFormat="1" applyFont="1" applyBorder="1">
      <alignment/>
      <protection/>
    </xf>
    <xf numFmtId="0" fontId="0" fillId="0" borderId="0" xfId="77" applyFont="1">
      <alignment/>
      <protection/>
    </xf>
    <xf numFmtId="0" fontId="0" fillId="0" borderId="0" xfId="77" applyFont="1" applyAlignment="1">
      <alignment horizontal="center"/>
      <protection/>
    </xf>
    <xf numFmtId="0" fontId="0" fillId="0" borderId="0" xfId="58" applyFont="1">
      <alignment/>
      <protection/>
    </xf>
    <xf numFmtId="2" fontId="0" fillId="0" borderId="0" xfId="58" applyNumberFormat="1" applyFont="1">
      <alignment/>
      <protection/>
    </xf>
    <xf numFmtId="2" fontId="33" fillId="0" borderId="0" xfId="58" applyNumberFormat="1" applyFont="1">
      <alignment/>
      <protection/>
    </xf>
    <xf numFmtId="0" fontId="0" fillId="0" borderId="0" xfId="58" applyFont="1" applyAlignment="1">
      <alignment horizontal="left"/>
      <protection/>
    </xf>
    <xf numFmtId="0" fontId="58" fillId="0" borderId="0" xfId="78">
      <alignment/>
      <protection/>
    </xf>
    <xf numFmtId="0" fontId="59" fillId="0" borderId="0" xfId="78" applyFont="1">
      <alignment/>
      <protection/>
    </xf>
    <xf numFmtId="0" fontId="59" fillId="0" borderId="0" xfId="78" applyFont="1">
      <alignment/>
      <protection/>
    </xf>
    <xf numFmtId="0" fontId="60" fillId="0" borderId="0" xfId="78" applyFont="1">
      <alignment/>
      <protection/>
    </xf>
    <xf numFmtId="0" fontId="58" fillId="0" borderId="33" xfId="78" applyFill="1" applyBorder="1" applyAlignment="1">
      <alignment horizontal="center"/>
      <protection/>
    </xf>
    <xf numFmtId="0" fontId="58" fillId="0" borderId="68" xfId="78" applyBorder="1" applyAlignment="1">
      <alignment horizontal="center"/>
      <protection/>
    </xf>
    <xf numFmtId="0" fontId="58" fillId="0" borderId="0" xfId="78" applyFill="1" applyBorder="1" applyAlignment="1">
      <alignment horizontal="center"/>
      <protection/>
    </xf>
    <xf numFmtId="0" fontId="58" fillId="0" borderId="58" xfId="78" applyBorder="1" applyAlignment="1">
      <alignment horizontal="center"/>
      <protection/>
    </xf>
    <xf numFmtId="0" fontId="58" fillId="0" borderId="65" xfId="78" applyBorder="1" applyAlignment="1">
      <alignment horizontal="center"/>
      <protection/>
    </xf>
    <xf numFmtId="0" fontId="58" fillId="0" borderId="58" xfId="78" applyFill="1" applyBorder="1" applyAlignment="1">
      <alignment horizontal="center"/>
      <protection/>
    </xf>
    <xf numFmtId="0" fontId="58" fillId="0" borderId="0" xfId="78" applyBorder="1" applyAlignment="1">
      <alignment horizontal="center"/>
      <protection/>
    </xf>
    <xf numFmtId="0" fontId="58" fillId="0" borderId="27" xfId="78" applyBorder="1" applyAlignment="1">
      <alignment horizontal="center"/>
      <protection/>
    </xf>
    <xf numFmtId="0" fontId="58" fillId="0" borderId="0" xfId="78" applyFont="1" applyBorder="1">
      <alignment/>
      <protection/>
    </xf>
    <xf numFmtId="0" fontId="61" fillId="0" borderId="58" xfId="78" applyFont="1" applyBorder="1" applyAlignment="1">
      <alignment horizontal="center"/>
      <protection/>
    </xf>
    <xf numFmtId="3" fontId="59" fillId="0" borderId="27" xfId="78" applyNumberFormat="1" applyFont="1" applyBorder="1">
      <alignment/>
      <protection/>
    </xf>
    <xf numFmtId="0" fontId="62" fillId="0" borderId="33" xfId="78" applyFont="1" applyBorder="1" applyAlignment="1">
      <alignment horizontal="center"/>
      <protection/>
    </xf>
    <xf numFmtId="1" fontId="58" fillId="0" borderId="58" xfId="78" applyNumberFormat="1" applyFont="1" applyBorder="1" applyAlignment="1">
      <alignment horizontal="center"/>
      <protection/>
    </xf>
    <xf numFmtId="0" fontId="62" fillId="0" borderId="27" xfId="78" applyFont="1" applyBorder="1" applyAlignment="1">
      <alignment horizontal="center"/>
      <protection/>
    </xf>
    <xf numFmtId="0" fontId="62" fillId="0" borderId="0" xfId="78" applyFont="1" applyBorder="1" applyAlignment="1">
      <alignment horizontal="center"/>
      <protection/>
    </xf>
    <xf numFmtId="0" fontId="59" fillId="0" borderId="27" xfId="78" applyFont="1" applyBorder="1">
      <alignment/>
      <protection/>
    </xf>
    <xf numFmtId="0" fontId="59" fillId="0" borderId="27" xfId="78" applyFont="1" applyBorder="1">
      <alignment/>
      <protection/>
    </xf>
    <xf numFmtId="0" fontId="62" fillId="0" borderId="58" xfId="78" applyFont="1" applyBorder="1" applyAlignment="1">
      <alignment horizontal="center"/>
      <protection/>
    </xf>
    <xf numFmtId="1" fontId="58" fillId="0" borderId="27" xfId="78" applyNumberFormat="1" applyFont="1" applyBorder="1" applyAlignment="1">
      <alignment horizontal="center"/>
      <protection/>
    </xf>
    <xf numFmtId="0" fontId="62" fillId="0" borderId="0" xfId="78" applyFont="1" applyFill="1" applyBorder="1" applyAlignment="1">
      <alignment horizontal="center"/>
      <protection/>
    </xf>
    <xf numFmtId="0" fontId="59" fillId="0" borderId="23" xfId="78" applyFont="1" applyBorder="1">
      <alignment/>
      <protection/>
    </xf>
    <xf numFmtId="0" fontId="59" fillId="0" borderId="27" xfId="78" applyFont="1" applyFill="1" applyBorder="1">
      <alignment/>
      <protection/>
    </xf>
    <xf numFmtId="0" fontId="59" fillId="0" borderId="58" xfId="78" applyFont="1" applyBorder="1" applyAlignment="1">
      <alignment horizontal="center"/>
      <protection/>
    </xf>
    <xf numFmtId="0" fontId="59" fillId="0" borderId="27" xfId="78" applyFont="1" applyBorder="1" applyAlignment="1">
      <alignment horizontal="center"/>
      <protection/>
    </xf>
    <xf numFmtId="0" fontId="59" fillId="0" borderId="0" xfId="78" applyFont="1" applyBorder="1" applyAlignment="1">
      <alignment horizontal="center"/>
      <protection/>
    </xf>
    <xf numFmtId="3" fontId="59" fillId="0" borderId="0" xfId="78" applyNumberFormat="1" applyFont="1" applyBorder="1">
      <alignment/>
      <protection/>
    </xf>
    <xf numFmtId="0" fontId="58" fillId="0" borderId="149" xfId="78" applyBorder="1">
      <alignment/>
      <protection/>
    </xf>
    <xf numFmtId="0" fontId="61" fillId="0" borderId="150" xfId="78" applyFont="1" applyBorder="1" applyAlignment="1">
      <alignment horizontal="center"/>
      <protection/>
    </xf>
    <xf numFmtId="0" fontId="61" fillId="0" borderId="27" xfId="78" applyFont="1" applyBorder="1" applyAlignment="1">
      <alignment horizontal="center"/>
      <protection/>
    </xf>
    <xf numFmtId="0" fontId="59" fillId="0" borderId="0" xfId="78" applyFont="1" applyBorder="1" applyAlignment="1">
      <alignment horizontal="center"/>
      <protection/>
    </xf>
    <xf numFmtId="0" fontId="58" fillId="0" borderId="151" xfId="78" applyFont="1" applyBorder="1">
      <alignment/>
      <protection/>
    </xf>
    <xf numFmtId="0" fontId="58" fillId="0" borderId="62" xfId="78" applyFont="1" applyBorder="1" applyAlignment="1">
      <alignment horizontal="center"/>
      <protection/>
    </xf>
    <xf numFmtId="3" fontId="58" fillId="0" borderId="0" xfId="78" applyNumberFormat="1" applyFont="1" applyBorder="1" applyAlignment="1">
      <alignment horizontal="center"/>
      <protection/>
    </xf>
    <xf numFmtId="0" fontId="58" fillId="0" borderId="69" xfId="78" applyFont="1" applyBorder="1" applyAlignment="1">
      <alignment horizontal="center"/>
      <protection/>
    </xf>
    <xf numFmtId="0" fontId="58" fillId="0" borderId="0" xfId="78" applyFont="1" applyBorder="1" applyAlignment="1">
      <alignment horizontal="center"/>
      <protection/>
    </xf>
    <xf numFmtId="0" fontId="59" fillId="0" borderId="151" xfId="78" applyFont="1" applyBorder="1">
      <alignment/>
      <protection/>
    </xf>
    <xf numFmtId="0" fontId="59" fillId="0" borderId="62" xfId="78" applyFont="1" applyBorder="1" applyAlignment="1">
      <alignment horizontal="center"/>
      <protection/>
    </xf>
    <xf numFmtId="1" fontId="59" fillId="0" borderId="27" xfId="78" applyNumberFormat="1" applyFont="1" applyBorder="1" applyAlignment="1">
      <alignment horizontal="center"/>
      <protection/>
    </xf>
    <xf numFmtId="0" fontId="59" fillId="0" borderId="152" xfId="78" applyFont="1" applyBorder="1">
      <alignment/>
      <protection/>
    </xf>
    <xf numFmtId="0" fontId="58" fillId="0" borderId="0" xfId="78" applyBorder="1">
      <alignment/>
      <protection/>
    </xf>
    <xf numFmtId="1" fontId="59" fillId="0" borderId="0" xfId="78" applyNumberFormat="1" applyFont="1" applyBorder="1" applyAlignment="1">
      <alignment horizontal="center"/>
      <protection/>
    </xf>
    <xf numFmtId="3" fontId="63" fillId="0" borderId="0" xfId="78" applyNumberFormat="1" applyFont="1" applyBorder="1" applyAlignment="1">
      <alignment horizontal="center"/>
      <protection/>
    </xf>
    <xf numFmtId="3" fontId="59" fillId="0" borderId="62" xfId="78" applyNumberFormat="1" applyFont="1" applyBorder="1" applyAlignment="1">
      <alignment horizontal="center"/>
      <protection/>
    </xf>
    <xf numFmtId="1" fontId="59" fillId="0" borderId="27" xfId="78" applyNumberFormat="1" applyFont="1" applyBorder="1" applyAlignment="1">
      <alignment horizontal="center"/>
      <protection/>
    </xf>
    <xf numFmtId="3" fontId="59" fillId="0" borderId="0" xfId="78" applyNumberFormat="1" applyFont="1" applyBorder="1" applyAlignment="1">
      <alignment horizontal="center"/>
      <protection/>
    </xf>
    <xf numFmtId="0" fontId="59" fillId="0" borderId="0" xfId="78" applyFont="1" applyFill="1" applyBorder="1" applyAlignment="1">
      <alignment horizontal="center"/>
      <protection/>
    </xf>
    <xf numFmtId="0" fontId="58" fillId="0" borderId="0" xfId="78" applyFont="1" applyFill="1" applyBorder="1">
      <alignment/>
      <protection/>
    </xf>
    <xf numFmtId="0" fontId="63" fillId="0" borderId="0" xfId="78" applyFont="1" applyBorder="1">
      <alignment/>
      <protection/>
    </xf>
    <xf numFmtId="1" fontId="61" fillId="0" borderId="0" xfId="78" applyNumberFormat="1" applyFont="1" applyBorder="1">
      <alignment/>
      <protection/>
    </xf>
    <xf numFmtId="0" fontId="59" fillId="0" borderId="0" xfId="78" applyFont="1" applyBorder="1">
      <alignment/>
      <protection/>
    </xf>
    <xf numFmtId="1" fontId="58" fillId="0" borderId="0" xfId="78" applyNumberFormat="1" applyFont="1" applyBorder="1" applyAlignment="1">
      <alignment horizontal="center"/>
      <protection/>
    </xf>
    <xf numFmtId="3" fontId="64" fillId="0" borderId="0" xfId="78" applyNumberFormat="1" applyFont="1" applyBorder="1" applyAlignment="1">
      <alignment horizontal="center"/>
      <protection/>
    </xf>
    <xf numFmtId="0" fontId="64" fillId="0" borderId="0" xfId="78" applyFont="1" applyBorder="1" applyAlignment="1">
      <alignment horizontal="center"/>
      <protection/>
    </xf>
    <xf numFmtId="1" fontId="62" fillId="0" borderId="0" xfId="78" applyNumberFormat="1" applyFont="1" applyBorder="1" applyAlignment="1">
      <alignment horizontal="center"/>
      <protection/>
    </xf>
    <xf numFmtId="1" fontId="58" fillId="0" borderId="0" xfId="78" applyNumberFormat="1" applyBorder="1" applyAlignment="1">
      <alignment horizontal="center"/>
      <protection/>
    </xf>
    <xf numFmtId="0" fontId="58" fillId="0" borderId="0" xfId="78" applyFont="1" applyBorder="1" applyAlignment="1">
      <alignment horizontal="left"/>
      <protection/>
    </xf>
    <xf numFmtId="0" fontId="59" fillId="0" borderId="0" xfId="78" applyFont="1" applyBorder="1" applyAlignment="1">
      <alignment horizontal="left"/>
      <protection/>
    </xf>
    <xf numFmtId="0" fontId="61" fillId="0" borderId="0" xfId="78" applyFont="1" applyBorder="1">
      <alignment/>
      <protection/>
    </xf>
    <xf numFmtId="0" fontId="65" fillId="0" borderId="0" xfId="78" applyFont="1" applyBorder="1" applyAlignment="1">
      <alignment horizontal="center"/>
      <protection/>
    </xf>
    <xf numFmtId="1" fontId="61" fillId="0" borderId="0" xfId="78" applyNumberFormat="1" applyFont="1" applyBorder="1" applyAlignment="1">
      <alignment horizontal="center"/>
      <protection/>
    </xf>
    <xf numFmtId="0" fontId="63" fillId="0" borderId="0" xfId="78" applyFont="1" applyBorder="1" applyAlignment="1">
      <alignment horizontal="center"/>
      <protection/>
    </xf>
    <xf numFmtId="0" fontId="61" fillId="0" borderId="0" xfId="78" applyFont="1" applyBorder="1" applyAlignment="1">
      <alignment horizontal="center"/>
      <protection/>
    </xf>
    <xf numFmtId="3" fontId="62" fillId="0" borderId="0" xfId="78" applyNumberFormat="1" applyFont="1" applyBorder="1" applyAlignment="1">
      <alignment horizontal="center"/>
      <protection/>
    </xf>
    <xf numFmtId="3" fontId="61" fillId="0" borderId="0" xfId="78" applyNumberFormat="1" applyFont="1" applyBorder="1" applyAlignment="1">
      <alignment horizontal="center"/>
      <protection/>
    </xf>
    <xf numFmtId="0" fontId="62" fillId="0" borderId="0" xfId="78" applyFont="1" applyBorder="1">
      <alignment/>
      <protection/>
    </xf>
    <xf numFmtId="0" fontId="66" fillId="0" borderId="0" xfId="78" applyFont="1" applyBorder="1" applyAlignment="1">
      <alignment horizontal="center"/>
      <protection/>
    </xf>
    <xf numFmtId="1" fontId="63" fillId="0" borderId="0" xfId="78" applyNumberFormat="1" applyFont="1" applyBorder="1" applyAlignment="1">
      <alignment horizontal="center"/>
      <protection/>
    </xf>
    <xf numFmtId="0" fontId="65" fillId="0" borderId="0" xfId="78" applyFont="1" applyBorder="1">
      <alignment/>
      <protection/>
    </xf>
    <xf numFmtId="3" fontId="65" fillId="0" borderId="0" xfId="78" applyNumberFormat="1" applyFont="1" applyBorder="1" applyAlignment="1">
      <alignment horizontal="center"/>
      <protection/>
    </xf>
    <xf numFmtId="2" fontId="62" fillId="0" borderId="0" xfId="78" applyNumberFormat="1" applyFont="1" applyBorder="1" applyAlignment="1">
      <alignment horizontal="center"/>
      <protection/>
    </xf>
    <xf numFmtId="0" fontId="58" fillId="0" borderId="0" xfId="78" applyBorder="1" applyAlignment="1">
      <alignment horizontal="left"/>
      <protection/>
    </xf>
    <xf numFmtId="0" fontId="65" fillId="0" borderId="0" xfId="78" applyFont="1" applyBorder="1" applyAlignment="1">
      <alignment horizontal="left"/>
      <protection/>
    </xf>
    <xf numFmtId="1" fontId="64" fillId="0" borderId="0" xfId="78" applyNumberFormat="1" applyFont="1" applyBorder="1" applyAlignment="1">
      <alignment horizontal="center"/>
      <protection/>
    </xf>
    <xf numFmtId="0" fontId="67" fillId="0" borderId="0" xfId="58" applyFont="1">
      <alignment/>
      <protection/>
    </xf>
    <xf numFmtId="0" fontId="68" fillId="0" borderId="0" xfId="76" applyFont="1">
      <alignment/>
      <protection/>
    </xf>
    <xf numFmtId="0" fontId="53" fillId="0" borderId="0" xfId="76" applyFont="1">
      <alignment/>
      <protection/>
    </xf>
    <xf numFmtId="0" fontId="0" fillId="0" borderId="0" xfId="58" applyAlignment="1">
      <alignment horizontal="center"/>
      <protection/>
    </xf>
    <xf numFmtId="0" fontId="52" fillId="0" borderId="0" xfId="76" applyFont="1">
      <alignment/>
      <protection/>
    </xf>
    <xf numFmtId="0" fontId="69" fillId="0" borderId="0" xfId="76" applyFont="1" applyAlignment="1">
      <alignment horizontal="center"/>
      <protection/>
    </xf>
    <xf numFmtId="0" fontId="70" fillId="0" borderId="0" xfId="76" applyFont="1">
      <alignment/>
      <protection/>
    </xf>
    <xf numFmtId="0" fontId="69" fillId="0" borderId="0" xfId="76" applyFont="1">
      <alignment/>
      <protection/>
    </xf>
    <xf numFmtId="0" fontId="26" fillId="0" borderId="0" xfId="58" applyFont="1">
      <alignment/>
      <protection/>
    </xf>
    <xf numFmtId="0" fontId="37" fillId="0" borderId="0" xfId="58" applyFont="1">
      <alignment/>
      <protection/>
    </xf>
    <xf numFmtId="0" fontId="24" fillId="0" borderId="153" xfId="58" applyFont="1" applyBorder="1">
      <alignment/>
      <protection/>
    </xf>
    <xf numFmtId="0" fontId="24" fillId="0" borderId="29" xfId="58" applyFont="1" applyBorder="1">
      <alignment/>
      <protection/>
    </xf>
    <xf numFmtId="0" fontId="0" fillId="0" borderId="29" xfId="58" applyBorder="1">
      <alignment/>
      <protection/>
    </xf>
    <xf numFmtId="0" fontId="25" fillId="0" borderId="29" xfId="58" applyFont="1" applyBorder="1" applyAlignment="1">
      <alignment horizontal="center"/>
      <protection/>
    </xf>
    <xf numFmtId="0" fontId="25" fillId="0" borderId="66" xfId="58" applyFont="1" applyBorder="1" applyAlignment="1">
      <alignment horizontal="center"/>
      <protection/>
    </xf>
    <xf numFmtId="0" fontId="25" fillId="0" borderId="139" xfId="58" applyFont="1" applyBorder="1" applyAlignment="1">
      <alignment horizontal="center"/>
      <protection/>
    </xf>
    <xf numFmtId="0" fontId="64" fillId="43" borderId="33" xfId="76" applyFont="1" applyFill="1" applyBorder="1" applyAlignment="1">
      <alignment horizontal="center" wrapText="1"/>
      <protection/>
    </xf>
    <xf numFmtId="0" fontId="64" fillId="43" borderId="0" xfId="76" applyFont="1" applyFill="1" applyBorder="1" applyAlignment="1">
      <alignment horizontal="center" wrapText="1"/>
      <protection/>
    </xf>
    <xf numFmtId="0" fontId="24" fillId="0" borderId="95" xfId="58" applyFont="1" applyBorder="1">
      <alignment/>
      <protection/>
    </xf>
    <xf numFmtId="0" fontId="24" fillId="0" borderId="59" xfId="58" applyFont="1" applyBorder="1">
      <alignment/>
      <protection/>
    </xf>
    <xf numFmtId="0" fontId="25" fillId="0" borderId="59" xfId="58" applyFont="1" applyBorder="1" applyAlignment="1">
      <alignment horizontal="center"/>
      <protection/>
    </xf>
    <xf numFmtId="0" fontId="24" fillId="0" borderId="30" xfId="58" applyFont="1" applyBorder="1" applyAlignment="1">
      <alignment horizontal="center"/>
      <protection/>
    </xf>
    <xf numFmtId="0" fontId="64" fillId="43" borderId="48" xfId="76" applyFont="1" applyFill="1" applyBorder="1" applyAlignment="1">
      <alignment horizontal="center"/>
      <protection/>
    </xf>
    <xf numFmtId="0" fontId="64" fillId="43" borderId="0" xfId="76" applyFont="1" applyFill="1" applyBorder="1" applyAlignment="1">
      <alignment horizontal="center"/>
      <protection/>
    </xf>
    <xf numFmtId="0" fontId="0" fillId="0" borderId="59" xfId="58" applyBorder="1">
      <alignment/>
      <protection/>
    </xf>
    <xf numFmtId="0" fontId="24" fillId="0" borderId="0" xfId="58" applyFont="1">
      <alignment/>
      <protection/>
    </xf>
    <xf numFmtId="0" fontId="24" fillId="43" borderId="48" xfId="76" applyFont="1" applyFill="1" applyBorder="1" applyAlignment="1">
      <alignment horizontal="center"/>
      <protection/>
    </xf>
    <xf numFmtId="0" fontId="24" fillId="43" borderId="0" xfId="76" applyFont="1" applyFill="1" applyBorder="1" applyAlignment="1">
      <alignment horizontal="center"/>
      <protection/>
    </xf>
    <xf numFmtId="0" fontId="0" fillId="0" borderId="37" xfId="58" applyBorder="1">
      <alignment/>
      <protection/>
    </xf>
    <xf numFmtId="0" fontId="24" fillId="0" borderId="19" xfId="58" applyFont="1" applyBorder="1" applyAlignment="1">
      <alignment horizontal="center"/>
      <protection/>
    </xf>
    <xf numFmtId="0" fontId="0" fillId="0" borderId="58" xfId="58" applyBorder="1">
      <alignment/>
      <protection/>
    </xf>
    <xf numFmtId="0" fontId="24" fillId="3" borderId="13" xfId="58" applyFont="1" applyFill="1" applyBorder="1">
      <alignment/>
      <protection/>
    </xf>
    <xf numFmtId="0" fontId="25" fillId="3" borderId="13" xfId="58" applyFont="1" applyFill="1" applyBorder="1">
      <alignment/>
      <protection/>
    </xf>
    <xf numFmtId="0" fontId="25" fillId="3" borderId="36" xfId="58" applyFont="1" applyFill="1" applyBorder="1">
      <alignment/>
      <protection/>
    </xf>
    <xf numFmtId="0" fontId="24" fillId="3" borderId="0" xfId="58" applyFont="1" applyFill="1" applyBorder="1">
      <alignment/>
      <protection/>
    </xf>
    <xf numFmtId="0" fontId="24" fillId="3" borderId="29" xfId="58" applyFont="1" applyFill="1" applyBorder="1">
      <alignment/>
      <protection/>
    </xf>
    <xf numFmtId="0" fontId="24" fillId="3" borderId="77" xfId="58" applyFont="1" applyFill="1" applyBorder="1">
      <alignment/>
      <protection/>
    </xf>
    <xf numFmtId="0" fontId="24" fillId="3" borderId="154" xfId="58" applyFont="1" applyFill="1" applyBorder="1">
      <alignment/>
      <protection/>
    </xf>
    <xf numFmtId="0" fontId="24" fillId="3" borderId="15" xfId="58" applyFont="1" applyFill="1" applyBorder="1">
      <alignment/>
      <protection/>
    </xf>
    <xf numFmtId="0" fontId="71" fillId="63" borderId="0" xfId="58" applyFont="1" applyFill="1" applyBorder="1">
      <alignment/>
      <protection/>
    </xf>
    <xf numFmtId="0" fontId="24" fillId="63" borderId="0" xfId="58" applyFont="1" applyFill="1" applyBorder="1">
      <alignment/>
      <protection/>
    </xf>
    <xf numFmtId="0" fontId="24" fillId="3" borderId="16" xfId="58" applyFont="1" applyFill="1" applyBorder="1">
      <alignment/>
      <protection/>
    </xf>
    <xf numFmtId="0" fontId="25" fillId="3" borderId="16" xfId="58" applyFont="1" applyFill="1" applyBorder="1">
      <alignment/>
      <protection/>
    </xf>
    <xf numFmtId="0" fontId="27" fillId="3" borderId="59" xfId="58" applyFont="1" applyFill="1" applyBorder="1" applyAlignment="1">
      <alignment horizontal="center"/>
      <protection/>
    </xf>
    <xf numFmtId="0" fontId="24" fillId="3" borderId="59" xfId="58" applyFont="1" applyFill="1" applyBorder="1" applyAlignment="1">
      <alignment horizontal="center"/>
      <protection/>
    </xf>
    <xf numFmtId="0" fontId="24" fillId="3" borderId="155" xfId="58" applyFont="1" applyFill="1" applyBorder="1" applyAlignment="1">
      <alignment horizontal="center"/>
      <protection/>
    </xf>
    <xf numFmtId="0" fontId="24" fillId="3" borderId="23" xfId="58" applyFont="1" applyFill="1" applyBorder="1" applyAlignment="1">
      <alignment horizontal="center"/>
      <protection/>
    </xf>
    <xf numFmtId="0" fontId="24" fillId="3" borderId="16" xfId="58" applyFont="1" applyFill="1" applyBorder="1" applyAlignment="1">
      <alignment horizontal="center"/>
      <protection/>
    </xf>
    <xf numFmtId="0" fontId="24" fillId="63" borderId="0" xfId="58" applyFont="1" applyFill="1" applyBorder="1" applyAlignment="1">
      <alignment horizontal="center"/>
      <protection/>
    </xf>
    <xf numFmtId="0" fontId="24" fillId="3" borderId="77" xfId="58" applyFont="1" applyFill="1" applyBorder="1" applyAlignment="1">
      <alignment horizontal="center"/>
      <protection/>
    </xf>
    <xf numFmtId="0" fontId="27" fillId="63" borderId="0" xfId="58" applyFont="1" applyFill="1" applyBorder="1" applyAlignment="1">
      <alignment horizontal="center"/>
      <protection/>
    </xf>
    <xf numFmtId="0" fontId="24" fillId="3" borderId="19" xfId="58" applyFont="1" applyFill="1" applyBorder="1">
      <alignment/>
      <protection/>
    </xf>
    <xf numFmtId="0" fontId="25" fillId="3" borderId="19" xfId="58" applyFont="1" applyFill="1" applyBorder="1">
      <alignment/>
      <protection/>
    </xf>
    <xf numFmtId="0" fontId="24" fillId="3" borderId="54" xfId="58" applyFont="1" applyFill="1" applyBorder="1">
      <alignment/>
      <protection/>
    </xf>
    <xf numFmtId="0" fontId="24" fillId="3" borderId="37" xfId="58" applyFont="1" applyFill="1" applyBorder="1" applyAlignment="1">
      <alignment horizontal="center"/>
      <protection/>
    </xf>
    <xf numFmtId="0" fontId="24" fillId="3" borderId="156" xfId="58" applyFont="1" applyFill="1" applyBorder="1" applyAlignment="1">
      <alignment horizontal="center"/>
      <protection/>
    </xf>
    <xf numFmtId="0" fontId="24" fillId="3" borderId="157" xfId="58" applyFont="1" applyFill="1" applyBorder="1" applyAlignment="1">
      <alignment horizontal="center"/>
      <protection/>
    </xf>
    <xf numFmtId="0" fontId="24" fillId="3" borderId="24" xfId="58" applyFont="1" applyFill="1" applyBorder="1" applyAlignment="1">
      <alignment horizontal="center"/>
      <protection/>
    </xf>
    <xf numFmtId="0" fontId="24" fillId="3" borderId="19" xfId="58" applyFont="1" applyFill="1" applyBorder="1" applyAlignment="1">
      <alignment horizontal="center"/>
      <protection/>
    </xf>
    <xf numFmtId="0" fontId="71" fillId="63" borderId="0" xfId="58" applyFont="1" applyFill="1" applyBorder="1" applyAlignment="1">
      <alignment horizontal="center"/>
      <protection/>
    </xf>
    <xf numFmtId="0" fontId="0" fillId="0" borderId="48" xfId="58" applyBorder="1">
      <alignment/>
      <protection/>
    </xf>
    <xf numFmtId="0" fontId="0" fillId="0" borderId="77" xfId="58" applyBorder="1">
      <alignment/>
      <protection/>
    </xf>
    <xf numFmtId="0" fontId="0" fillId="0" borderId="86" xfId="58" applyBorder="1">
      <alignment/>
      <protection/>
    </xf>
    <xf numFmtId="0" fontId="24" fillId="0" borderId="89" xfId="58" applyFont="1" applyBorder="1" applyAlignment="1">
      <alignment horizontal="center"/>
      <protection/>
    </xf>
    <xf numFmtId="0" fontId="28" fillId="0" borderId="47" xfId="58" applyFont="1" applyBorder="1" applyAlignment="1">
      <alignment horizontal="left"/>
      <protection/>
    </xf>
    <xf numFmtId="0" fontId="24" fillId="0" borderId="33" xfId="58" applyFont="1" applyBorder="1" applyAlignment="1">
      <alignment horizontal="center"/>
      <protection/>
    </xf>
    <xf numFmtId="0" fontId="25" fillId="0" borderId="33" xfId="58" applyFont="1" applyBorder="1" applyAlignment="1">
      <alignment horizontal="center"/>
      <protection/>
    </xf>
    <xf numFmtId="0" fontId="32" fillId="0" borderId="158" xfId="58" applyFont="1" applyBorder="1">
      <alignment/>
      <protection/>
    </xf>
    <xf numFmtId="0" fontId="43" fillId="0" borderId="48" xfId="58" applyFont="1" applyBorder="1" applyAlignment="1">
      <alignment horizontal="center"/>
      <protection/>
    </xf>
    <xf numFmtId="0" fontId="43" fillId="0" borderId="77" xfId="58" applyFont="1" applyBorder="1" applyAlignment="1">
      <alignment horizontal="center"/>
      <protection/>
    </xf>
    <xf numFmtId="0" fontId="43" fillId="0" borderId="0" xfId="58" applyFont="1" applyAlignment="1">
      <alignment horizontal="center"/>
      <protection/>
    </xf>
    <xf numFmtId="0" fontId="43" fillId="0" borderId="0" xfId="58" applyFont="1" applyBorder="1" applyAlignment="1">
      <alignment horizontal="center"/>
      <protection/>
    </xf>
    <xf numFmtId="0" fontId="43" fillId="0" borderId="89" xfId="58" applyFont="1" applyBorder="1" applyAlignment="1">
      <alignment horizontal="center"/>
      <protection/>
    </xf>
    <xf numFmtId="0" fontId="24" fillId="0" borderId="48" xfId="58" applyFont="1" applyBorder="1" applyAlignment="1">
      <alignment horizontal="center"/>
      <protection/>
    </xf>
    <xf numFmtId="0" fontId="30" fillId="0" borderId="48" xfId="58" applyFont="1" applyBorder="1" applyAlignment="1">
      <alignment horizontal="center"/>
      <protection/>
    </xf>
    <xf numFmtId="0" fontId="32" fillId="0" borderId="0" xfId="58" applyFont="1" applyBorder="1">
      <alignment/>
      <protection/>
    </xf>
    <xf numFmtId="0" fontId="42" fillId="0" borderId="48" xfId="58" applyFont="1" applyBorder="1" applyAlignment="1">
      <alignment horizontal="center"/>
      <protection/>
    </xf>
    <xf numFmtId="0" fontId="62" fillId="0" borderId="0" xfId="76" applyFont="1" applyBorder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2" fillId="0" borderId="0" xfId="58" applyFont="1" applyBorder="1" applyAlignment="1">
      <alignment horizontal="center"/>
      <protection/>
    </xf>
    <xf numFmtId="0" fontId="42" fillId="0" borderId="89" xfId="58" applyFont="1" applyBorder="1" applyAlignment="1">
      <alignment horizontal="center"/>
      <protection/>
    </xf>
    <xf numFmtId="0" fontId="0" fillId="0" borderId="48" xfId="58" applyFont="1" applyBorder="1">
      <alignment/>
      <protection/>
    </xf>
    <xf numFmtId="0" fontId="42" fillId="0" borderId="77" xfId="58" applyFont="1" applyBorder="1" applyAlignment="1">
      <alignment horizontal="center"/>
      <protection/>
    </xf>
    <xf numFmtId="0" fontId="31" fillId="0" borderId="0" xfId="58" applyFont="1" applyBorder="1" applyAlignment="1">
      <alignment horizontal="left"/>
      <protection/>
    </xf>
    <xf numFmtId="0" fontId="25" fillId="0" borderId="48" xfId="58" applyFont="1" applyBorder="1" applyAlignment="1">
      <alignment horizontal="center"/>
      <protection/>
    </xf>
    <xf numFmtId="1" fontId="62" fillId="0" borderId="0" xfId="76" applyNumberFormat="1" applyFont="1" applyBorder="1" applyAlignment="1">
      <alignment horizontal="center"/>
      <protection/>
    </xf>
    <xf numFmtId="0" fontId="30" fillId="0" borderId="48" xfId="58" applyNumberFormat="1" applyFont="1" applyBorder="1" applyAlignment="1">
      <alignment horizontal="center"/>
      <protection/>
    </xf>
    <xf numFmtId="0" fontId="72" fillId="0" borderId="0" xfId="58" applyFont="1">
      <alignment/>
      <protection/>
    </xf>
    <xf numFmtId="0" fontId="33" fillId="0" borderId="48" xfId="58" applyFont="1" applyBorder="1" applyAlignment="1">
      <alignment horizontal="center"/>
      <protection/>
    </xf>
    <xf numFmtId="0" fontId="33" fillId="0" borderId="77" xfId="58" applyFont="1" applyBorder="1" applyAlignment="1">
      <alignment horizontal="center"/>
      <protection/>
    </xf>
    <xf numFmtId="0" fontId="33" fillId="0" borderId="0" xfId="58" applyFont="1" applyBorder="1" applyAlignment="1">
      <alignment horizontal="center"/>
      <protection/>
    </xf>
    <xf numFmtId="0" fontId="33" fillId="0" borderId="89" xfId="58" applyFont="1" applyBorder="1" applyAlignment="1">
      <alignment horizontal="center"/>
      <protection/>
    </xf>
    <xf numFmtId="0" fontId="0" fillId="0" borderId="48" xfId="58" applyFont="1" applyBorder="1" applyAlignment="1">
      <alignment horizontal="center"/>
      <protection/>
    </xf>
    <xf numFmtId="0" fontId="0" fillId="0" borderId="77" xfId="58" applyFont="1" applyBorder="1" applyAlignment="1">
      <alignment horizontal="center"/>
      <protection/>
    </xf>
    <xf numFmtId="0" fontId="0" fillId="0" borderId="89" xfId="58" applyFont="1" applyBorder="1" applyAlignment="1">
      <alignment horizontal="center"/>
      <protection/>
    </xf>
    <xf numFmtId="0" fontId="0" fillId="0" borderId="48" xfId="58" applyBorder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0" fillId="0" borderId="0" xfId="58" applyBorder="1" applyAlignment="1">
      <alignment horizontal="center"/>
      <protection/>
    </xf>
    <xf numFmtId="0" fontId="30" fillId="0" borderId="0" xfId="58" applyFont="1">
      <alignment/>
      <protection/>
    </xf>
    <xf numFmtId="0" fontId="0" fillId="0" borderId="77" xfId="58" applyBorder="1" applyAlignment="1">
      <alignment horizontal="center"/>
      <protection/>
    </xf>
    <xf numFmtId="0" fontId="0" fillId="0" borderId="89" xfId="58" applyBorder="1">
      <alignment/>
      <protection/>
    </xf>
    <xf numFmtId="0" fontId="25" fillId="0" borderId="48" xfId="58" applyFont="1" applyBorder="1">
      <alignment/>
      <protection/>
    </xf>
    <xf numFmtId="49" fontId="25" fillId="0" borderId="48" xfId="58" applyNumberFormat="1" applyFont="1" applyBorder="1" applyAlignment="1">
      <alignment horizontal="center"/>
      <protection/>
    </xf>
    <xf numFmtId="0" fontId="25" fillId="0" borderId="48" xfId="58" applyFont="1" applyBorder="1" applyAlignment="1">
      <alignment horizontal="left"/>
      <protection/>
    </xf>
    <xf numFmtId="0" fontId="38" fillId="0" borderId="0" xfId="58" applyFont="1" applyBorder="1">
      <alignment/>
      <protection/>
    </xf>
    <xf numFmtId="0" fontId="24" fillId="0" borderId="159" xfId="58" applyFont="1" applyBorder="1">
      <alignment/>
      <protection/>
    </xf>
    <xf numFmtId="0" fontId="24" fillId="0" borderId="58" xfId="58" applyFont="1" applyBorder="1" applyAlignment="1">
      <alignment horizontal="center"/>
      <protection/>
    </xf>
    <xf numFmtId="0" fontId="30" fillId="0" borderId="58" xfId="58" applyFont="1" applyBorder="1" applyAlignment="1">
      <alignment horizontal="center"/>
      <protection/>
    </xf>
    <xf numFmtId="0" fontId="31" fillId="0" borderId="119" xfId="58" applyFont="1" applyBorder="1">
      <alignment/>
      <protection/>
    </xf>
    <xf numFmtId="0" fontId="0" fillId="0" borderId="156" xfId="58" applyBorder="1">
      <alignment/>
      <protection/>
    </xf>
    <xf numFmtId="0" fontId="24" fillId="0" borderId="112" xfId="58" applyFont="1" applyBorder="1" applyAlignment="1">
      <alignment horizontal="center"/>
      <protection/>
    </xf>
    <xf numFmtId="0" fontId="24" fillId="0" borderId="65" xfId="58" applyFont="1" applyBorder="1" applyAlignment="1">
      <alignment horizontal="center"/>
      <protection/>
    </xf>
    <xf numFmtId="0" fontId="73" fillId="0" borderId="0" xfId="78" applyFont="1" applyAlignment="1">
      <alignment vertical="center"/>
      <protection/>
    </xf>
    <xf numFmtId="0" fontId="74" fillId="0" borderId="0" xfId="78" applyFont="1" applyAlignment="1">
      <alignment vertical="center"/>
      <protection/>
    </xf>
  </cellXfs>
  <cellStyles count="104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Čiarka 2" xfId="53"/>
    <cellStyle name="čiarky 2" xfId="54"/>
    <cellStyle name="čiarky 2 2" xfId="55"/>
    <cellStyle name="Dobrá" xfId="56"/>
    <cellStyle name="Dobrá 2" xfId="57"/>
    <cellStyle name="Excel Built-in Normal" xfId="58"/>
    <cellStyle name="Hyperlink" xfId="59"/>
    <cellStyle name="Kontrolná bunka" xfId="60"/>
    <cellStyle name="Kontrolná bunka 2" xfId="61"/>
    <cellStyle name="Currency" xfId="62"/>
    <cellStyle name="Currency [0]" xfId="63"/>
    <cellStyle name="Nadpis 1" xfId="64"/>
    <cellStyle name="Nadpis 1 2" xfId="65"/>
    <cellStyle name="Nadpis 2" xfId="66"/>
    <cellStyle name="Nadpis 2 2" xfId="67"/>
    <cellStyle name="Nadpis 3" xfId="68"/>
    <cellStyle name="Nadpis 3 2" xfId="69"/>
    <cellStyle name="Nadpis 4" xfId="70"/>
    <cellStyle name="Nadpis 4 2" xfId="71"/>
    <cellStyle name="Neutrálna" xfId="72"/>
    <cellStyle name="Neutrálna 2" xfId="73"/>
    <cellStyle name="normálne 2" xfId="74"/>
    <cellStyle name="normálne 2 2" xfId="75"/>
    <cellStyle name="Normálne 2 3" xfId="76"/>
    <cellStyle name="Normálne 3" xfId="77"/>
    <cellStyle name="Normálne 4" xfId="78"/>
    <cellStyle name="normálne_Hárok1" xfId="79"/>
    <cellStyle name="normálne_Hárok1_1" xfId="80"/>
    <cellStyle name="normálne_Hárok2" xfId="81"/>
    <cellStyle name="normálne_Hárok3" xfId="82"/>
    <cellStyle name="normálne_Hárok6" xfId="83"/>
    <cellStyle name="Percent" xfId="84"/>
    <cellStyle name="Followed Hyperlink" xfId="85"/>
    <cellStyle name="Poznámka" xfId="86"/>
    <cellStyle name="Poznámka 2" xfId="87"/>
    <cellStyle name="Prepojená bunka" xfId="88"/>
    <cellStyle name="Prepojená bunka 2" xfId="89"/>
    <cellStyle name="Spolu" xfId="90"/>
    <cellStyle name="Spolu 2" xfId="91"/>
    <cellStyle name="Text upozornenia" xfId="92"/>
    <cellStyle name="Text upozornenia 2" xfId="93"/>
    <cellStyle name="Titul" xfId="94"/>
    <cellStyle name="Titul 2" xfId="95"/>
    <cellStyle name="Vstup" xfId="96"/>
    <cellStyle name="Vstup 2" xfId="97"/>
    <cellStyle name="Výpočet" xfId="98"/>
    <cellStyle name="Výpočet 2" xfId="99"/>
    <cellStyle name="Výstup" xfId="100"/>
    <cellStyle name="Výstup 2" xfId="101"/>
    <cellStyle name="Vysvetľujúci text" xfId="102"/>
    <cellStyle name="Vysvetľujúci text 2" xfId="103"/>
    <cellStyle name="Zlá" xfId="104"/>
    <cellStyle name="Zlá 2" xfId="105"/>
    <cellStyle name="Zvýraznenie1" xfId="106"/>
    <cellStyle name="Zvýraznenie1 2" xfId="107"/>
    <cellStyle name="Zvýraznenie2" xfId="108"/>
    <cellStyle name="Zvýraznenie2 2" xfId="109"/>
    <cellStyle name="Zvýraznenie3" xfId="110"/>
    <cellStyle name="Zvýraznenie3 2" xfId="111"/>
    <cellStyle name="Zvýraznenie4" xfId="112"/>
    <cellStyle name="Zvýraznenie4 2" xfId="113"/>
    <cellStyle name="Zvýraznenie5" xfId="114"/>
    <cellStyle name="Zvýraznenie5 2" xfId="115"/>
    <cellStyle name="Zvýraznenie6" xfId="116"/>
    <cellStyle name="Zvýraznenie6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3%20CV&#2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jmy"/>
      <sheetName val="výdavky"/>
      <sheetName val="dôvodová správa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2"/>
  <sheetViews>
    <sheetView workbookViewId="0" topLeftCell="A38">
      <selection activeCell="F70" sqref="F70"/>
    </sheetView>
  </sheetViews>
  <sheetFormatPr defaultColWidth="9.140625" defaultRowHeight="12.75"/>
  <cols>
    <col min="1" max="1" width="43.28125" style="0" customWidth="1"/>
    <col min="2" max="5" width="13.28125" style="0" customWidth="1"/>
    <col min="6" max="6" width="34.421875" style="0" customWidth="1"/>
    <col min="8" max="9" width="9.57421875" style="0" bestFit="1" customWidth="1"/>
  </cols>
  <sheetData>
    <row r="1" spans="1:6" ht="12.75">
      <c r="A1" s="666" t="s">
        <v>113</v>
      </c>
      <c r="B1" s="47" t="s">
        <v>9</v>
      </c>
      <c r="C1" s="47" t="s">
        <v>9</v>
      </c>
      <c r="D1" s="47" t="s">
        <v>9</v>
      </c>
      <c r="E1" s="47" t="s">
        <v>9</v>
      </c>
      <c r="F1" s="169" t="s">
        <v>168</v>
      </c>
    </row>
    <row r="2" spans="1:6" ht="12.75">
      <c r="A2" s="667"/>
      <c r="B2" s="107" t="s">
        <v>112</v>
      </c>
      <c r="C2" s="107" t="s">
        <v>396</v>
      </c>
      <c r="D2" s="107" t="s">
        <v>267</v>
      </c>
      <c r="E2" s="656"/>
      <c r="F2" s="87" t="s">
        <v>185</v>
      </c>
    </row>
    <row r="3" spans="1:6" ht="13.5" thickBot="1">
      <c r="A3" s="48"/>
      <c r="B3" s="111">
        <v>2018</v>
      </c>
      <c r="C3" s="111">
        <v>2018</v>
      </c>
      <c r="D3" s="111">
        <v>2018</v>
      </c>
      <c r="E3" s="111">
        <v>2018</v>
      </c>
      <c r="F3" s="354"/>
    </row>
    <row r="4" spans="1:6" ht="12.75">
      <c r="A4" s="167" t="s">
        <v>0</v>
      </c>
      <c r="B4" s="168"/>
      <c r="C4" s="168"/>
      <c r="D4" s="168"/>
      <c r="E4" s="168"/>
      <c r="F4" s="170"/>
    </row>
    <row r="5" spans="1:6" ht="12.75">
      <c r="A5" s="177" t="s">
        <v>107</v>
      </c>
      <c r="B5" s="176"/>
      <c r="C5" s="176"/>
      <c r="D5" s="176"/>
      <c r="E5" s="176"/>
      <c r="F5" s="178"/>
    </row>
    <row r="6" spans="1:6" ht="12.75">
      <c r="A6" s="177" t="s">
        <v>108</v>
      </c>
      <c r="B6" s="176"/>
      <c r="C6" s="176"/>
      <c r="D6" s="176"/>
      <c r="E6" s="176"/>
      <c r="F6" s="178"/>
    </row>
    <row r="7" spans="1:10" ht="12.75">
      <c r="A7" s="91" t="s">
        <v>157</v>
      </c>
      <c r="B7" s="117">
        <f>627528+33055</f>
        <v>660583</v>
      </c>
      <c r="C7" s="117">
        <f>627528+33055</f>
        <v>660583</v>
      </c>
      <c r="D7" s="117">
        <v>678084</v>
      </c>
      <c r="E7" s="157">
        <f>D7-C7</f>
        <v>17501</v>
      </c>
      <c r="F7" s="90" t="s">
        <v>207</v>
      </c>
      <c r="H7" s="492"/>
      <c r="I7" s="151"/>
      <c r="J7" s="493"/>
    </row>
    <row r="8" spans="1:10" ht="12.75">
      <c r="A8" s="91" t="s">
        <v>357</v>
      </c>
      <c r="B8" s="117">
        <v>0</v>
      </c>
      <c r="C8" s="117">
        <v>5915</v>
      </c>
      <c r="D8" s="117">
        <v>5915</v>
      </c>
      <c r="E8" s="157">
        <f aca="true" t="shared" si="0" ref="E8:E18">D8-C8</f>
        <v>0</v>
      </c>
      <c r="F8" s="90" t="s">
        <v>364</v>
      </c>
      <c r="H8" s="492"/>
      <c r="I8" s="151"/>
      <c r="J8" s="493"/>
    </row>
    <row r="9" spans="1:10" ht="12.75">
      <c r="A9" s="91" t="s">
        <v>186</v>
      </c>
      <c r="B9" s="120">
        <v>8736</v>
      </c>
      <c r="C9" s="120">
        <v>8736</v>
      </c>
      <c r="D9" s="120">
        <v>10656</v>
      </c>
      <c r="E9" s="157">
        <f t="shared" si="0"/>
        <v>1920</v>
      </c>
      <c r="F9" s="90" t="s">
        <v>189</v>
      </c>
      <c r="H9" s="494"/>
      <c r="I9" s="151"/>
      <c r="J9" s="151"/>
    </row>
    <row r="10" spans="1:9" ht="12.75">
      <c r="A10" s="91" t="s">
        <v>197</v>
      </c>
      <c r="B10" s="110">
        <v>10647</v>
      </c>
      <c r="C10" s="110">
        <v>10647</v>
      </c>
      <c r="D10" s="110">
        <v>10647</v>
      </c>
      <c r="E10" s="157">
        <f t="shared" si="0"/>
        <v>0</v>
      </c>
      <c r="F10" s="90" t="s">
        <v>198</v>
      </c>
      <c r="H10" s="494"/>
      <c r="I10" s="151"/>
    </row>
    <row r="11" spans="1:9" ht="12.75">
      <c r="A11" s="91" t="s">
        <v>358</v>
      </c>
      <c r="B11" s="110">
        <v>0</v>
      </c>
      <c r="C11" s="110">
        <v>1003</v>
      </c>
      <c r="D11" s="110">
        <v>570</v>
      </c>
      <c r="E11" s="157">
        <f t="shared" si="0"/>
        <v>-433</v>
      </c>
      <c r="F11" s="90" t="s">
        <v>363</v>
      </c>
      <c r="H11" s="494"/>
      <c r="I11" s="151"/>
    </row>
    <row r="12" spans="1:9" ht="12.75">
      <c r="A12" s="42" t="s">
        <v>109</v>
      </c>
      <c r="B12" s="110">
        <v>0</v>
      </c>
      <c r="C12" s="110">
        <v>0</v>
      </c>
      <c r="D12" s="110">
        <v>400</v>
      </c>
      <c r="E12" s="157">
        <f t="shared" si="0"/>
        <v>400</v>
      </c>
      <c r="F12" s="90" t="s">
        <v>356</v>
      </c>
      <c r="H12" s="494"/>
      <c r="I12" s="151"/>
    </row>
    <row r="13" spans="1:9" ht="12.75">
      <c r="A13" s="91" t="s">
        <v>187</v>
      </c>
      <c r="B13" s="110">
        <v>6506</v>
      </c>
      <c r="C13" s="110">
        <v>6506</v>
      </c>
      <c r="D13" s="110">
        <v>20160</v>
      </c>
      <c r="E13" s="157">
        <f t="shared" si="0"/>
        <v>13654</v>
      </c>
      <c r="F13" s="90" t="s">
        <v>190</v>
      </c>
      <c r="H13" s="494"/>
      <c r="I13" s="151"/>
    </row>
    <row r="14" spans="1:9" ht="12.75">
      <c r="A14" s="91" t="s">
        <v>188</v>
      </c>
      <c r="B14" s="110">
        <v>2000</v>
      </c>
      <c r="C14" s="110">
        <v>2000</v>
      </c>
      <c r="D14" s="110">
        <v>200</v>
      </c>
      <c r="E14" s="157">
        <f t="shared" si="0"/>
        <v>-1800</v>
      </c>
      <c r="F14" s="90" t="s">
        <v>191</v>
      </c>
      <c r="H14" s="494"/>
      <c r="I14" s="151"/>
    </row>
    <row r="15" spans="1:9" ht="12.75">
      <c r="A15" s="91" t="s">
        <v>159</v>
      </c>
      <c r="B15" s="110">
        <v>0</v>
      </c>
      <c r="C15" s="110">
        <v>0</v>
      </c>
      <c r="D15" s="110">
        <v>0</v>
      </c>
      <c r="E15" s="157">
        <f t="shared" si="0"/>
        <v>0</v>
      </c>
      <c r="F15" s="90" t="s">
        <v>202</v>
      </c>
      <c r="H15" s="494"/>
      <c r="I15" s="151"/>
    </row>
    <row r="16" spans="1:9" ht="12.75">
      <c r="A16" s="91" t="s">
        <v>355</v>
      </c>
      <c r="B16" s="110">
        <v>2071</v>
      </c>
      <c r="C16" s="110">
        <v>2071</v>
      </c>
      <c r="D16" s="110">
        <v>0</v>
      </c>
      <c r="E16" s="157">
        <f t="shared" si="0"/>
        <v>-2071</v>
      </c>
      <c r="F16" s="90" t="s">
        <v>203</v>
      </c>
      <c r="I16" s="151"/>
    </row>
    <row r="17" spans="1:9" ht="12.75">
      <c r="A17" s="91" t="s">
        <v>274</v>
      </c>
      <c r="B17" s="110">
        <v>4000</v>
      </c>
      <c r="C17" s="110">
        <v>4000</v>
      </c>
      <c r="D17" s="110">
        <v>4300</v>
      </c>
      <c r="E17" s="157">
        <f t="shared" si="0"/>
        <v>300</v>
      </c>
      <c r="F17" s="90" t="s">
        <v>277</v>
      </c>
      <c r="H17" s="494"/>
      <c r="I17" s="151"/>
    </row>
    <row r="18" spans="1:9" ht="12.75">
      <c r="A18" s="91" t="s">
        <v>275</v>
      </c>
      <c r="B18" s="110">
        <v>5380</v>
      </c>
      <c r="C18" s="110">
        <v>5380</v>
      </c>
      <c r="D18" s="110">
        <v>5537</v>
      </c>
      <c r="E18" s="157">
        <f t="shared" si="0"/>
        <v>157</v>
      </c>
      <c r="F18" s="90" t="s">
        <v>276</v>
      </c>
      <c r="I18" s="151"/>
    </row>
    <row r="19" spans="1:9" ht="12.75">
      <c r="A19" s="177" t="s">
        <v>110</v>
      </c>
      <c r="B19" s="176"/>
      <c r="C19" s="176"/>
      <c r="D19" s="176"/>
      <c r="E19" s="176"/>
      <c r="F19" s="178"/>
      <c r="I19" s="151"/>
    </row>
    <row r="20" spans="1:9" ht="12.75">
      <c r="A20" s="161" t="s">
        <v>192</v>
      </c>
      <c r="B20" s="117">
        <v>200</v>
      </c>
      <c r="C20" s="117">
        <v>200</v>
      </c>
      <c r="D20" s="117">
        <v>100</v>
      </c>
      <c r="E20" s="157">
        <f>D20-C20</f>
        <v>-100</v>
      </c>
      <c r="F20" s="90" t="s">
        <v>194</v>
      </c>
      <c r="H20" s="492"/>
      <c r="I20" s="151"/>
    </row>
    <row r="21" spans="1:9" ht="12.75">
      <c r="A21" s="161" t="s">
        <v>193</v>
      </c>
      <c r="B21" s="117">
        <v>1000</v>
      </c>
      <c r="C21" s="117">
        <v>1000</v>
      </c>
      <c r="D21" s="117">
        <v>500</v>
      </c>
      <c r="E21" s="157">
        <f>D21-C21</f>
        <v>-500</v>
      </c>
      <c r="F21" s="90" t="s">
        <v>194</v>
      </c>
      <c r="H21" s="492"/>
      <c r="I21" s="151"/>
    </row>
    <row r="22" spans="1:9" ht="12.75">
      <c r="A22" s="112"/>
      <c r="B22" s="109"/>
      <c r="C22" s="109"/>
      <c r="D22" s="109"/>
      <c r="E22" s="158"/>
      <c r="F22" s="43"/>
      <c r="I22" s="151"/>
    </row>
    <row r="23" spans="1:9" ht="12.75">
      <c r="A23" s="177" t="s">
        <v>111</v>
      </c>
      <c r="B23" s="176"/>
      <c r="C23" s="176"/>
      <c r="D23" s="176"/>
      <c r="E23" s="176"/>
      <c r="F23" s="178"/>
      <c r="I23" s="151"/>
    </row>
    <row r="24" spans="1:9" ht="12.75">
      <c r="A24" s="91" t="s">
        <v>195</v>
      </c>
      <c r="B24" s="116">
        <v>14596</v>
      </c>
      <c r="C24" s="116">
        <v>14596</v>
      </c>
      <c r="D24" s="116">
        <v>14596</v>
      </c>
      <c r="E24" s="159">
        <v>0</v>
      </c>
      <c r="F24" s="90" t="s">
        <v>208</v>
      </c>
      <c r="H24" s="492"/>
      <c r="I24" s="151"/>
    </row>
    <row r="25" spans="1:9" ht="12.75">
      <c r="A25" s="91" t="s">
        <v>158</v>
      </c>
      <c r="B25" s="116">
        <f>23333-3370</f>
        <v>19963</v>
      </c>
      <c r="C25" s="116">
        <f>23333-3370</f>
        <v>19963</v>
      </c>
      <c r="D25" s="116">
        <v>19963</v>
      </c>
      <c r="E25" s="159">
        <v>0</v>
      </c>
      <c r="F25" s="90" t="s">
        <v>366</v>
      </c>
      <c r="H25" s="492"/>
      <c r="I25" s="151"/>
    </row>
    <row r="26" spans="1:9" ht="12.75">
      <c r="A26" s="91" t="s">
        <v>278</v>
      </c>
      <c r="B26" s="116">
        <v>4150</v>
      </c>
      <c r="C26" s="116">
        <v>4150</v>
      </c>
      <c r="D26" s="116">
        <v>4150</v>
      </c>
      <c r="E26" s="159">
        <v>0</v>
      </c>
      <c r="F26" s="90" t="s">
        <v>365</v>
      </c>
      <c r="G26" s="492"/>
      <c r="H26" s="492"/>
      <c r="I26" s="151"/>
    </row>
    <row r="27" spans="1:9" ht="12.75">
      <c r="A27" s="91" t="s">
        <v>196</v>
      </c>
      <c r="B27" s="116">
        <v>25500</v>
      </c>
      <c r="C27" s="116">
        <v>25500</v>
      </c>
      <c r="D27" s="116">
        <v>25500</v>
      </c>
      <c r="E27" s="159">
        <v>0</v>
      </c>
      <c r="F27" s="90" t="s">
        <v>279</v>
      </c>
      <c r="H27" s="492"/>
      <c r="I27" s="151"/>
    </row>
    <row r="28" spans="1:9" ht="12.75">
      <c r="A28" s="42"/>
      <c r="B28" s="108"/>
      <c r="C28" s="108"/>
      <c r="D28" s="108"/>
      <c r="E28" s="160"/>
      <c r="F28" s="43"/>
      <c r="I28" s="151"/>
    </row>
    <row r="29" spans="1:9" ht="12.75">
      <c r="A29" s="172" t="s">
        <v>201</v>
      </c>
      <c r="B29" s="591"/>
      <c r="C29" s="591"/>
      <c r="D29" s="180"/>
      <c r="E29" s="179"/>
      <c r="F29" s="175"/>
      <c r="I29" s="151"/>
    </row>
    <row r="30" spans="1:9" ht="12.75">
      <c r="A30" s="91" t="s">
        <v>280</v>
      </c>
      <c r="B30" s="110">
        <v>770</v>
      </c>
      <c r="C30" s="110">
        <v>770</v>
      </c>
      <c r="D30" s="110">
        <v>770</v>
      </c>
      <c r="E30" s="155">
        <v>0</v>
      </c>
      <c r="F30" s="90" t="s">
        <v>281</v>
      </c>
      <c r="I30" s="151"/>
    </row>
    <row r="31" spans="1:9" ht="12.75">
      <c r="A31" s="42"/>
      <c r="B31" s="41"/>
      <c r="C31" s="41"/>
      <c r="D31" s="41"/>
      <c r="E31" s="156"/>
      <c r="F31" s="43"/>
      <c r="I31" s="151"/>
    </row>
    <row r="32" spans="1:9" ht="12.75">
      <c r="A32" s="172" t="s">
        <v>359</v>
      </c>
      <c r="B32" s="173">
        <v>0</v>
      </c>
      <c r="C32" s="173">
        <v>0</v>
      </c>
      <c r="D32" s="174">
        <v>5000</v>
      </c>
      <c r="E32" s="174">
        <v>5000</v>
      </c>
      <c r="F32" s="175"/>
      <c r="I32" s="151"/>
    </row>
    <row r="33" spans="1:6" ht="13.5" thickBot="1">
      <c r="A33" s="115" t="s">
        <v>360</v>
      </c>
      <c r="B33" s="44"/>
      <c r="C33" s="44"/>
      <c r="D33" s="171">
        <v>5000</v>
      </c>
      <c r="E33" s="171">
        <v>5000</v>
      </c>
      <c r="F33" s="212" t="s">
        <v>361</v>
      </c>
    </row>
    <row r="34" spans="1:6" ht="13.5" thickBot="1">
      <c r="A34" s="181" t="s">
        <v>120</v>
      </c>
      <c r="B34" s="182">
        <f>SUM(B7:B18,B20:B21,B24:B27,B30)</f>
        <v>766102</v>
      </c>
      <c r="C34" s="182">
        <f>SUM(C7:C18,C20:C21,C24:C27,C30)</f>
        <v>773020</v>
      </c>
      <c r="D34" s="182">
        <f>SUM(D20:D21,D7:D18,D24:D27,D30,D33)</f>
        <v>807048</v>
      </c>
      <c r="E34" s="650">
        <f>D34-C34</f>
        <v>34028</v>
      </c>
      <c r="F34" s="183"/>
    </row>
    <row r="35" spans="1:5" ht="12.75">
      <c r="A35" s="162"/>
      <c r="B35" s="163"/>
      <c r="C35" s="163"/>
      <c r="D35" s="163"/>
      <c r="E35" s="163"/>
    </row>
    <row r="36" spans="1:5" ht="12.75">
      <c r="A36" s="162"/>
      <c r="B36" s="163"/>
      <c r="C36" s="163"/>
      <c r="D36" s="163"/>
      <c r="E36" s="163"/>
    </row>
    <row r="37" spans="1:5" ht="12.75">
      <c r="A37" s="162"/>
      <c r="B37" s="163"/>
      <c r="C37" s="163"/>
      <c r="D37" s="163"/>
      <c r="E37" s="163"/>
    </row>
    <row r="38" spans="1:5" ht="12.75">
      <c r="A38" s="162"/>
      <c r="B38" s="163"/>
      <c r="C38" s="163"/>
      <c r="D38" s="163"/>
      <c r="E38" s="163"/>
    </row>
    <row r="39" spans="1:5" ht="12.75">
      <c r="A39" s="162"/>
      <c r="B39" s="163"/>
      <c r="C39" s="163"/>
      <c r="D39" s="163"/>
      <c r="E39" s="163"/>
    </row>
    <row r="40" spans="1:5" ht="12.75">
      <c r="A40" s="162"/>
      <c r="B40" s="163"/>
      <c r="C40" s="163"/>
      <c r="D40" s="163"/>
      <c r="E40" s="163"/>
    </row>
    <row r="41" spans="1:5" ht="13.5" thickBot="1">
      <c r="A41" s="162"/>
      <c r="B41" s="163"/>
      <c r="C41" s="163"/>
      <c r="D41" s="163"/>
      <c r="E41" s="163"/>
    </row>
    <row r="42" spans="1:6" ht="12.75">
      <c r="A42" s="164" t="s">
        <v>114</v>
      </c>
      <c r="B42" s="46"/>
      <c r="C42" s="46"/>
      <c r="D42" s="584"/>
      <c r="E42" s="584"/>
      <c r="F42" s="165"/>
    </row>
    <row r="43" spans="1:6" ht="12.75">
      <c r="A43" s="177" t="s">
        <v>107</v>
      </c>
      <c r="B43" s="184"/>
      <c r="C43" s="184"/>
      <c r="D43" s="585"/>
      <c r="E43" s="585"/>
      <c r="F43" s="175"/>
    </row>
    <row r="44" spans="1:6" ht="12.75">
      <c r="A44" s="114"/>
      <c r="B44" s="41"/>
      <c r="C44" s="41"/>
      <c r="D44" s="156"/>
      <c r="E44" s="156"/>
      <c r="F44" s="43"/>
    </row>
    <row r="45" spans="1:6" ht="12.75">
      <c r="A45" s="177" t="s">
        <v>115</v>
      </c>
      <c r="B45" s="184"/>
      <c r="C45" s="184"/>
      <c r="D45" s="585"/>
      <c r="E45" s="585"/>
      <c r="F45" s="175"/>
    </row>
    <row r="46" spans="1:6" ht="12.75">
      <c r="A46" s="86" t="s">
        <v>199</v>
      </c>
      <c r="B46" s="119">
        <v>91083</v>
      </c>
      <c r="C46" s="119">
        <v>91083</v>
      </c>
      <c r="D46" s="586">
        <v>91083</v>
      </c>
      <c r="E46" s="586">
        <v>0</v>
      </c>
      <c r="F46" s="90"/>
    </row>
    <row r="47" spans="1:6" ht="12.75">
      <c r="A47" s="115" t="s">
        <v>362</v>
      </c>
      <c r="B47" s="119">
        <v>135000</v>
      </c>
      <c r="C47" s="119">
        <v>137000</v>
      </c>
      <c r="D47" s="586">
        <v>137000</v>
      </c>
      <c r="E47" s="586">
        <v>0</v>
      </c>
      <c r="F47" s="90"/>
    </row>
    <row r="48" spans="1:6" ht="13.5" thickBot="1">
      <c r="A48" s="86" t="s">
        <v>167</v>
      </c>
      <c r="B48" s="119">
        <v>84185</v>
      </c>
      <c r="C48" s="119">
        <v>84185</v>
      </c>
      <c r="D48" s="586">
        <v>84185</v>
      </c>
      <c r="E48" s="651">
        <v>0</v>
      </c>
      <c r="F48" s="212"/>
    </row>
    <row r="49" spans="1:6" ht="13.5" thickBot="1">
      <c r="A49" s="181" t="s">
        <v>120</v>
      </c>
      <c r="B49" s="587">
        <f>SUM(B46:B48)</f>
        <v>310268</v>
      </c>
      <c r="C49" s="587">
        <f>SUM(C46:C48)</f>
        <v>312268</v>
      </c>
      <c r="D49" s="587">
        <f>SUM(D46:D48)</f>
        <v>312268</v>
      </c>
      <c r="E49" s="652">
        <v>0</v>
      </c>
      <c r="F49" s="185"/>
    </row>
    <row r="50" spans="1:5" ht="12.75">
      <c r="A50" s="39"/>
      <c r="B50" s="39"/>
      <c r="C50" s="39"/>
      <c r="D50" s="39"/>
      <c r="E50" s="39"/>
    </row>
    <row r="51" spans="1:5" ht="12.75">
      <c r="A51" s="39"/>
      <c r="B51" s="39"/>
      <c r="C51" s="39"/>
      <c r="D51" s="39"/>
      <c r="E51" s="39"/>
    </row>
    <row r="52" spans="1:5" ht="12.75">
      <c r="A52" s="39"/>
      <c r="B52" s="39"/>
      <c r="C52" s="39"/>
      <c r="D52" s="39"/>
      <c r="E52" s="39"/>
    </row>
    <row r="53" spans="1:5" ht="12.75">
      <c r="A53" s="39"/>
      <c r="B53" s="39"/>
      <c r="C53" s="39"/>
      <c r="D53" s="39"/>
      <c r="E53" s="39"/>
    </row>
    <row r="54" spans="1:5" ht="13.5" thickBot="1">
      <c r="A54" s="39"/>
      <c r="B54" s="39"/>
      <c r="C54" s="39"/>
      <c r="D54" s="39"/>
      <c r="E54" s="39"/>
    </row>
    <row r="55" spans="1:6" ht="12.75">
      <c r="A55" s="668" t="s">
        <v>116</v>
      </c>
      <c r="B55" s="47" t="s">
        <v>9</v>
      </c>
      <c r="C55" s="47" t="s">
        <v>9</v>
      </c>
      <c r="D55" s="47" t="s">
        <v>9</v>
      </c>
      <c r="E55" s="47" t="s">
        <v>9</v>
      </c>
      <c r="F55" s="169" t="s">
        <v>168</v>
      </c>
    </row>
    <row r="56" spans="1:6" ht="12.75">
      <c r="A56" s="669"/>
      <c r="B56" s="107" t="s">
        <v>112</v>
      </c>
      <c r="C56" s="107" t="s">
        <v>392</v>
      </c>
      <c r="D56" s="107" t="s">
        <v>267</v>
      </c>
      <c r="E56" s="107" t="s">
        <v>367</v>
      </c>
      <c r="F56" s="87" t="s">
        <v>185</v>
      </c>
    </row>
    <row r="57" spans="1:6" ht="13.5" thickBot="1">
      <c r="A57" s="48"/>
      <c r="B57" s="111">
        <v>2018</v>
      </c>
      <c r="C57" s="111">
        <v>2018</v>
      </c>
      <c r="D57" s="111">
        <v>2018</v>
      </c>
      <c r="E57" s="111">
        <v>2018</v>
      </c>
      <c r="F57" s="354">
        <v>2018</v>
      </c>
    </row>
    <row r="58" spans="1:6" ht="12.75">
      <c r="A58" s="89"/>
      <c r="B58" s="186"/>
      <c r="C58" s="186"/>
      <c r="D58" s="189"/>
      <c r="E58" s="189"/>
      <c r="F58" s="170"/>
    </row>
    <row r="59" spans="1:6" ht="12.75">
      <c r="A59" s="113" t="s">
        <v>117</v>
      </c>
      <c r="B59" s="41"/>
      <c r="C59" s="41"/>
      <c r="D59" s="156"/>
      <c r="E59" s="156"/>
      <c r="F59" s="43"/>
    </row>
    <row r="60" spans="1:6" ht="12.75">
      <c r="A60" s="177" t="s">
        <v>118</v>
      </c>
      <c r="B60" s="176"/>
      <c r="C60" s="176"/>
      <c r="D60" s="176"/>
      <c r="E60" s="176"/>
      <c r="F60" s="178"/>
    </row>
    <row r="61" spans="1:6" ht="12.75">
      <c r="A61" s="177" t="s">
        <v>119</v>
      </c>
      <c r="B61" s="176"/>
      <c r="C61" s="176"/>
      <c r="D61" s="176"/>
      <c r="E61" s="176"/>
      <c r="F61" s="178"/>
    </row>
    <row r="62" spans="1:6" ht="12.75">
      <c r="A62" s="91" t="s">
        <v>160</v>
      </c>
      <c r="B62" s="118">
        <v>79511</v>
      </c>
      <c r="C62" s="118">
        <v>79511</v>
      </c>
      <c r="D62" s="118">
        <v>87511</v>
      </c>
      <c r="E62" s="653">
        <v>8000</v>
      </c>
      <c r="F62" s="43"/>
    </row>
    <row r="63" spans="1:6" ht="12.75">
      <c r="A63" s="91" t="s">
        <v>153</v>
      </c>
      <c r="B63" s="166">
        <v>8000</v>
      </c>
      <c r="C63" s="166">
        <v>8000</v>
      </c>
      <c r="D63" s="166">
        <v>8000</v>
      </c>
      <c r="E63" s="654">
        <v>0</v>
      </c>
      <c r="F63" s="43"/>
    </row>
    <row r="64" spans="1:6" ht="12.75">
      <c r="A64" s="91" t="s">
        <v>401</v>
      </c>
      <c r="B64" s="166">
        <v>0</v>
      </c>
      <c r="C64" s="166">
        <v>50000</v>
      </c>
      <c r="D64" s="166">
        <v>50000</v>
      </c>
      <c r="E64" s="654">
        <v>0</v>
      </c>
      <c r="F64" s="90"/>
    </row>
    <row r="65" spans="1:6" ht="13.5" thickBot="1">
      <c r="A65" s="91" t="s">
        <v>402</v>
      </c>
      <c r="B65" s="662">
        <v>0</v>
      </c>
      <c r="C65" s="662">
        <v>3770</v>
      </c>
      <c r="D65" s="662">
        <v>3770</v>
      </c>
      <c r="E65" s="663">
        <v>0</v>
      </c>
      <c r="F65" s="664"/>
    </row>
    <row r="66" spans="1:6" ht="13.5" thickBot="1">
      <c r="A66" s="181" t="s">
        <v>121</v>
      </c>
      <c r="B66" s="588">
        <f>SUM(B62:B65)</f>
        <v>87511</v>
      </c>
      <c r="C66" s="588">
        <f>SUM(C62:C65)</f>
        <v>141281</v>
      </c>
      <c r="D66" s="588">
        <f>SUM(D62:D65)</f>
        <v>149281</v>
      </c>
      <c r="E66" s="588">
        <f>SUM(E62:E65)</f>
        <v>8000</v>
      </c>
      <c r="F66" s="183"/>
    </row>
    <row r="67" spans="1:7" ht="12.75">
      <c r="A67" s="187"/>
      <c r="B67" s="39"/>
      <c r="C67" s="39"/>
      <c r="D67" s="39"/>
      <c r="E67" s="39"/>
      <c r="F67" s="106"/>
      <c r="G67" s="39"/>
    </row>
    <row r="68" spans="1:7" ht="12.75">
      <c r="A68" s="187"/>
      <c r="B68" s="39"/>
      <c r="C68" s="39"/>
      <c r="D68" s="39"/>
      <c r="E68" s="39"/>
      <c r="F68" s="39"/>
      <c r="G68" s="39"/>
    </row>
    <row r="69" spans="1:6" ht="12.75">
      <c r="A69" s="39"/>
      <c r="B69" s="395"/>
      <c r="C69" s="395"/>
      <c r="D69" s="395"/>
      <c r="E69" s="395"/>
      <c r="F69" s="39"/>
    </row>
    <row r="70" spans="1:6" ht="12.75">
      <c r="A70" s="589"/>
      <c r="B70" s="39"/>
      <c r="C70" s="39"/>
      <c r="D70" s="39"/>
      <c r="E70" s="39"/>
      <c r="F70" s="39"/>
    </row>
    <row r="71" spans="1:6" ht="12.75">
      <c r="A71" s="39"/>
      <c r="B71" s="590"/>
      <c r="C71" s="590"/>
      <c r="D71" s="39"/>
      <c r="E71" s="39"/>
      <c r="F71" s="39"/>
    </row>
    <row r="72" spans="1:6" ht="12.75">
      <c r="A72" s="39"/>
      <c r="B72" s="395"/>
      <c r="C72" s="395"/>
      <c r="D72" s="39"/>
      <c r="E72" s="39"/>
      <c r="F72" s="39"/>
    </row>
    <row r="73" spans="1:6" ht="12.75">
      <c r="A73" s="39"/>
      <c r="B73" s="39"/>
      <c r="C73" s="39"/>
      <c r="D73" s="39"/>
      <c r="E73" s="39"/>
      <c r="F73" s="39"/>
    </row>
    <row r="74" spans="1:5" ht="12.75">
      <c r="A74" s="39"/>
      <c r="B74" s="39"/>
      <c r="C74" s="39"/>
      <c r="D74" s="39"/>
      <c r="E74" s="39"/>
    </row>
    <row r="75" spans="1:5" ht="13.5" thickBot="1">
      <c r="A75" s="39"/>
      <c r="B75" s="39"/>
      <c r="C75" s="39"/>
      <c r="D75" s="39"/>
      <c r="E75" s="39"/>
    </row>
    <row r="76" spans="1:6" ht="12.75" customHeight="1">
      <c r="A76" s="668" t="s">
        <v>169</v>
      </c>
      <c r="B76" s="47" t="s">
        <v>9</v>
      </c>
      <c r="C76" s="47" t="s">
        <v>9</v>
      </c>
      <c r="D76" s="47" t="s">
        <v>9</v>
      </c>
      <c r="E76" s="47" t="s">
        <v>9</v>
      </c>
      <c r="F76" s="169" t="s">
        <v>168</v>
      </c>
    </row>
    <row r="77" spans="1:6" ht="12.75" customHeight="1">
      <c r="A77" s="669"/>
      <c r="B77" s="107" t="s">
        <v>112</v>
      </c>
      <c r="C77" s="107" t="s">
        <v>392</v>
      </c>
      <c r="D77" s="107" t="s">
        <v>267</v>
      </c>
      <c r="E77" s="107" t="s">
        <v>367</v>
      </c>
      <c r="F77" s="87" t="s">
        <v>185</v>
      </c>
    </row>
    <row r="78" spans="1:6" ht="13.5" thickBot="1">
      <c r="A78" s="48"/>
      <c r="B78" s="111">
        <v>2018</v>
      </c>
      <c r="C78" s="111">
        <v>2018</v>
      </c>
      <c r="D78" s="111">
        <v>2018</v>
      </c>
      <c r="E78" s="111">
        <v>2018</v>
      </c>
      <c r="F78" s="354">
        <v>2018</v>
      </c>
    </row>
    <row r="79" spans="1:6" ht="12.75">
      <c r="A79" s="89"/>
      <c r="B79" s="189"/>
      <c r="C79" s="189"/>
      <c r="D79" s="189"/>
      <c r="E79" s="189"/>
      <c r="F79" s="170"/>
    </row>
    <row r="80" spans="1:6" ht="12.75">
      <c r="A80" s="113" t="s">
        <v>117</v>
      </c>
      <c r="B80" s="156"/>
      <c r="C80" s="156"/>
      <c r="D80" s="156"/>
      <c r="E80" s="156"/>
      <c r="F80" s="43"/>
    </row>
    <row r="81" spans="1:6" ht="12.75">
      <c r="A81" s="177" t="s">
        <v>118</v>
      </c>
      <c r="B81" s="176"/>
      <c r="C81" s="176"/>
      <c r="D81" s="176"/>
      <c r="E81" s="176"/>
      <c r="F81" s="178"/>
    </row>
    <row r="82" spans="1:6" ht="12.75">
      <c r="A82" s="177" t="s">
        <v>119</v>
      </c>
      <c r="B82" s="176"/>
      <c r="C82" s="176"/>
      <c r="D82" s="176"/>
      <c r="E82" s="176"/>
      <c r="F82" s="178"/>
    </row>
    <row r="83" spans="1:6" ht="12.75">
      <c r="A83" s="91" t="s">
        <v>160</v>
      </c>
      <c r="B83" s="110">
        <v>63809</v>
      </c>
      <c r="C83" s="110">
        <v>63809</v>
      </c>
      <c r="D83" s="110">
        <v>67809</v>
      </c>
      <c r="E83" s="155">
        <v>4000</v>
      </c>
      <c r="F83" s="90"/>
    </row>
    <row r="84" spans="1:6" ht="13.5" thickBot="1">
      <c r="A84" s="115" t="s">
        <v>170</v>
      </c>
      <c r="B84" s="188">
        <v>3000</v>
      </c>
      <c r="C84" s="188">
        <v>3000</v>
      </c>
      <c r="D84" s="188">
        <v>3000</v>
      </c>
      <c r="E84" s="655">
        <v>0</v>
      </c>
      <c r="F84" s="212"/>
    </row>
    <row r="85" spans="1:6" ht="13.5" thickBot="1">
      <c r="A85" s="181" t="s">
        <v>121</v>
      </c>
      <c r="B85" s="587">
        <f>SUM(B83:B84)</f>
        <v>66809</v>
      </c>
      <c r="C85" s="587">
        <f>SUM(C83:C84)</f>
        <v>66809</v>
      </c>
      <c r="D85" s="587">
        <f>SUM(D83:D84)</f>
        <v>70809</v>
      </c>
      <c r="E85" s="652">
        <v>4000</v>
      </c>
      <c r="F85" s="183"/>
    </row>
    <row r="86" spans="1:5" ht="12.75">
      <c r="A86" s="39"/>
      <c r="B86" s="590"/>
      <c r="C86" s="590"/>
      <c r="D86" s="39"/>
      <c r="E86" s="39"/>
    </row>
    <row r="87" spans="1:5" ht="12.75">
      <c r="A87" s="39"/>
      <c r="B87" s="39"/>
      <c r="C87" s="39"/>
      <c r="D87" s="39"/>
      <c r="E87" s="39"/>
    </row>
    <row r="88" spans="1:5" ht="12.75">
      <c r="A88" s="39"/>
      <c r="B88" s="355"/>
      <c r="C88" s="355"/>
      <c r="D88" s="355"/>
      <c r="E88" s="355"/>
    </row>
    <row r="89" spans="1:5" ht="12.75">
      <c r="A89" s="39"/>
      <c r="B89" s="39"/>
      <c r="C89" s="39"/>
      <c r="D89" s="39"/>
      <c r="E89" s="39"/>
    </row>
    <row r="90" spans="1:5" ht="12.75">
      <c r="A90" s="39"/>
      <c r="B90" s="39"/>
      <c r="C90" s="39"/>
      <c r="D90" s="39"/>
      <c r="E90" s="39"/>
    </row>
    <row r="91" spans="1:5" ht="12.75">
      <c r="A91" s="39"/>
      <c r="B91" s="39"/>
      <c r="C91" s="39"/>
      <c r="D91" s="39"/>
      <c r="E91" s="39"/>
    </row>
    <row r="92" spans="1:5" ht="12.75">
      <c r="A92" s="39"/>
      <c r="B92" s="39"/>
      <c r="C92" s="39"/>
      <c r="D92" s="39"/>
      <c r="E92" s="39"/>
    </row>
    <row r="93" spans="1:5" ht="12.75">
      <c r="A93" s="39"/>
      <c r="B93" s="39"/>
      <c r="C93" s="39"/>
      <c r="D93" s="39"/>
      <c r="E93" s="39"/>
    </row>
    <row r="94" spans="1:5" ht="12.75">
      <c r="A94" s="39"/>
      <c r="B94" s="39"/>
      <c r="C94" s="39"/>
      <c r="D94" s="39"/>
      <c r="E94" s="39"/>
    </row>
    <row r="95" spans="1:5" ht="12.75">
      <c r="A95" s="39"/>
      <c r="B95" s="39"/>
      <c r="C95" s="39"/>
      <c r="D95" s="39"/>
      <c r="E95" s="39"/>
    </row>
    <row r="96" spans="1:5" ht="12.75">
      <c r="A96" s="39"/>
      <c r="B96" s="39"/>
      <c r="C96" s="39"/>
      <c r="D96" s="39"/>
      <c r="E96" s="39"/>
    </row>
    <row r="97" spans="1:5" ht="12.75">
      <c r="A97" s="39"/>
      <c r="B97" s="39"/>
      <c r="C97" s="39"/>
      <c r="D97" s="39"/>
      <c r="E97" s="39"/>
    </row>
    <row r="98" spans="1:5" ht="12.75">
      <c r="A98" s="39"/>
      <c r="B98" s="39"/>
      <c r="C98" s="39"/>
      <c r="D98" s="39"/>
      <c r="E98" s="39"/>
    </row>
    <row r="99" spans="1:5" ht="12.75">
      <c r="A99" s="39"/>
      <c r="B99" s="39"/>
      <c r="C99" s="39"/>
      <c r="D99" s="39"/>
      <c r="E99" s="39"/>
    </row>
    <row r="100" spans="1:5" ht="12.75">
      <c r="A100" s="39"/>
      <c r="B100" s="39"/>
      <c r="C100" s="39"/>
      <c r="D100" s="39"/>
      <c r="E100" s="39"/>
    </row>
    <row r="101" spans="1:5" ht="12.75">
      <c r="A101" s="39"/>
      <c r="B101" s="39"/>
      <c r="C101" s="39"/>
      <c r="D101" s="39"/>
      <c r="E101" s="39"/>
    </row>
    <row r="102" spans="1:5" ht="12.75">
      <c r="A102" s="39"/>
      <c r="B102" s="39"/>
      <c r="C102" s="39"/>
      <c r="D102" s="39"/>
      <c r="E102" s="39"/>
    </row>
    <row r="103" spans="1:5" ht="12.75">
      <c r="A103" s="39"/>
      <c r="B103" s="39"/>
      <c r="C103" s="39"/>
      <c r="D103" s="39"/>
      <c r="E103" s="39"/>
    </row>
    <row r="104" spans="1:5" ht="12.75">
      <c r="A104" s="39"/>
      <c r="B104" s="39"/>
      <c r="C104" s="39"/>
      <c r="D104" s="39"/>
      <c r="E104" s="39"/>
    </row>
    <row r="105" spans="1:5" ht="12.75">
      <c r="A105" s="39"/>
      <c r="B105" s="39"/>
      <c r="C105" s="39"/>
      <c r="D105" s="39"/>
      <c r="E105" s="39"/>
    </row>
    <row r="106" spans="1:5" ht="12.75">
      <c r="A106" s="39"/>
      <c r="B106" s="39"/>
      <c r="C106" s="39"/>
      <c r="D106" s="39"/>
      <c r="E106" s="39"/>
    </row>
    <row r="107" spans="1:5" ht="12.75">
      <c r="A107" s="39"/>
      <c r="B107" s="39"/>
      <c r="C107" s="39"/>
      <c r="D107" s="39"/>
      <c r="E107" s="39"/>
    </row>
    <row r="108" spans="1:5" ht="12.75">
      <c r="A108" s="39"/>
      <c r="B108" s="39"/>
      <c r="C108" s="39"/>
      <c r="D108" s="39"/>
      <c r="E108" s="39"/>
    </row>
    <row r="109" spans="1:5" ht="12.75">
      <c r="A109" s="39"/>
      <c r="B109" s="39"/>
      <c r="C109" s="39"/>
      <c r="D109" s="39"/>
      <c r="E109" s="39"/>
    </row>
    <row r="110" spans="1:5" ht="12.75">
      <c r="A110" s="39"/>
      <c r="B110" s="39"/>
      <c r="C110" s="39"/>
      <c r="D110" s="39"/>
      <c r="E110" s="39"/>
    </row>
    <row r="111" spans="1:5" ht="12.75">
      <c r="A111" s="39"/>
      <c r="B111" s="39"/>
      <c r="C111" s="39"/>
      <c r="D111" s="39"/>
      <c r="E111" s="39"/>
    </row>
    <row r="112" spans="1:5" ht="12.75">
      <c r="A112" s="39"/>
      <c r="B112" s="39"/>
      <c r="C112" s="39"/>
      <c r="D112" s="39"/>
      <c r="E112" s="39"/>
    </row>
    <row r="113" spans="1:5" ht="12.75">
      <c r="A113" s="39"/>
      <c r="B113" s="39"/>
      <c r="C113" s="39"/>
      <c r="D113" s="39"/>
      <c r="E113" s="39"/>
    </row>
    <row r="114" spans="1:5" ht="12.75">
      <c r="A114" s="39"/>
      <c r="B114" s="39"/>
      <c r="C114" s="39"/>
      <c r="D114" s="39"/>
      <c r="E114" s="39"/>
    </row>
    <row r="115" spans="1:5" ht="12.75">
      <c r="A115" s="39"/>
      <c r="B115" s="39"/>
      <c r="C115" s="39"/>
      <c r="D115" s="39"/>
      <c r="E115" s="39"/>
    </row>
    <row r="116" spans="1:5" ht="12.75">
      <c r="A116" s="39"/>
      <c r="B116" s="39"/>
      <c r="C116" s="39"/>
      <c r="D116" s="39"/>
      <c r="E116" s="39"/>
    </row>
    <row r="117" spans="1:5" ht="12.75">
      <c r="A117" s="39"/>
      <c r="B117" s="39"/>
      <c r="C117" s="39"/>
      <c r="D117" s="39"/>
      <c r="E117" s="39"/>
    </row>
    <row r="118" spans="1:5" ht="12.75">
      <c r="A118" s="39"/>
      <c r="B118" s="39"/>
      <c r="C118" s="39"/>
      <c r="D118" s="39"/>
      <c r="E118" s="39"/>
    </row>
    <row r="119" spans="1:5" ht="12.75">
      <c r="A119" s="39"/>
      <c r="B119" s="39"/>
      <c r="C119" s="39"/>
      <c r="D119" s="39"/>
      <c r="E119" s="39"/>
    </row>
    <row r="120" spans="1:5" ht="12.75">
      <c r="A120" s="39"/>
      <c r="B120" s="39"/>
      <c r="C120" s="39"/>
      <c r="D120" s="39"/>
      <c r="E120" s="39"/>
    </row>
    <row r="121" spans="1:5" ht="12.75">
      <c r="A121" s="39"/>
      <c r="B121" s="39"/>
      <c r="C121" s="39"/>
      <c r="D121" s="39"/>
      <c r="E121" s="39"/>
    </row>
    <row r="122" spans="1:5" ht="12.75">
      <c r="A122" s="39"/>
      <c r="B122" s="39"/>
      <c r="C122" s="39"/>
      <c r="D122" s="39"/>
      <c r="E122" s="39"/>
    </row>
    <row r="123" spans="1:5" ht="12.75">
      <c r="A123" s="39"/>
      <c r="B123" s="39"/>
      <c r="C123" s="39"/>
      <c r="D123" s="39"/>
      <c r="E123" s="39"/>
    </row>
    <row r="124" spans="1:5" ht="12.75">
      <c r="A124" s="39"/>
      <c r="B124" s="39"/>
      <c r="C124" s="39"/>
      <c r="D124" s="39"/>
      <c r="E124" s="39"/>
    </row>
    <row r="125" spans="1:5" ht="12.75">
      <c r="A125" s="39"/>
      <c r="B125" s="39"/>
      <c r="C125" s="39"/>
      <c r="D125" s="39"/>
      <c r="E125" s="39"/>
    </row>
    <row r="126" spans="1:5" ht="12.75">
      <c r="A126" s="39"/>
      <c r="B126" s="39"/>
      <c r="C126" s="39"/>
      <c r="D126" s="39"/>
      <c r="E126" s="39"/>
    </row>
    <row r="127" spans="1:5" ht="12.75">
      <c r="A127" s="39"/>
      <c r="B127" s="39"/>
      <c r="C127" s="39"/>
      <c r="D127" s="39"/>
      <c r="E127" s="39"/>
    </row>
    <row r="128" spans="1:5" ht="12.75">
      <c r="A128" s="39"/>
      <c r="B128" s="39"/>
      <c r="C128" s="39"/>
      <c r="D128" s="39"/>
      <c r="E128" s="39"/>
    </row>
    <row r="129" spans="1:5" ht="12.75">
      <c r="A129" s="39"/>
      <c r="B129" s="39"/>
      <c r="C129" s="39"/>
      <c r="D129" s="39"/>
      <c r="E129" s="39"/>
    </row>
    <row r="130" spans="1:5" ht="12.75">
      <c r="A130" s="39"/>
      <c r="B130" s="39"/>
      <c r="C130" s="39"/>
      <c r="D130" s="39"/>
      <c r="E130" s="39"/>
    </row>
    <row r="131" spans="1:5" ht="12.75">
      <c r="A131" s="39"/>
      <c r="B131" s="39"/>
      <c r="C131" s="39"/>
      <c r="D131" s="39"/>
      <c r="E131" s="39"/>
    </row>
    <row r="132" spans="1:5" ht="12.75">
      <c r="A132" s="39"/>
      <c r="B132" s="39"/>
      <c r="C132" s="39"/>
      <c r="D132" s="39"/>
      <c r="E132" s="39"/>
    </row>
    <row r="133" spans="1:5" ht="12.75">
      <c r="A133" s="39"/>
      <c r="B133" s="39"/>
      <c r="C133" s="39"/>
      <c r="D133" s="39"/>
      <c r="E133" s="39"/>
    </row>
    <row r="134" spans="1:5" ht="12.75">
      <c r="A134" s="39"/>
      <c r="B134" s="39"/>
      <c r="C134" s="39"/>
      <c r="D134" s="39"/>
      <c r="E134" s="39"/>
    </row>
    <row r="135" spans="1:5" ht="12.75">
      <c r="A135" s="39"/>
      <c r="B135" s="39"/>
      <c r="C135" s="39"/>
      <c r="D135" s="39"/>
      <c r="E135" s="39"/>
    </row>
    <row r="136" spans="1:5" ht="12.75">
      <c r="A136" s="39"/>
      <c r="B136" s="39"/>
      <c r="C136" s="39"/>
      <c r="D136" s="39"/>
      <c r="E136" s="39"/>
    </row>
    <row r="137" spans="1:5" ht="12.75">
      <c r="A137" s="39"/>
      <c r="B137" s="39"/>
      <c r="C137" s="39"/>
      <c r="D137" s="39"/>
      <c r="E137" s="39"/>
    </row>
    <row r="138" spans="1:5" ht="12.75">
      <c r="A138" s="39"/>
      <c r="B138" s="39"/>
      <c r="C138" s="39"/>
      <c r="D138" s="39"/>
      <c r="E138" s="39"/>
    </row>
    <row r="139" spans="1:5" ht="12.75">
      <c r="A139" s="39"/>
      <c r="B139" s="39"/>
      <c r="C139" s="39"/>
      <c r="D139" s="39"/>
      <c r="E139" s="39"/>
    </row>
    <row r="140" spans="1:5" ht="12.75">
      <c r="A140" s="39"/>
      <c r="B140" s="39"/>
      <c r="C140" s="39"/>
      <c r="D140" s="39"/>
      <c r="E140" s="39"/>
    </row>
    <row r="141" spans="1:5" ht="12.75">
      <c r="A141" s="39"/>
      <c r="B141" s="39"/>
      <c r="C141" s="39"/>
      <c r="D141" s="39"/>
      <c r="E141" s="39"/>
    </row>
    <row r="142" spans="1:5" ht="12.75">
      <c r="A142" s="39"/>
      <c r="B142" s="39"/>
      <c r="C142" s="39"/>
      <c r="D142" s="39"/>
      <c r="E142" s="39"/>
    </row>
  </sheetData>
  <sheetProtection/>
  <mergeCells count="3">
    <mergeCell ref="A1:A2"/>
    <mergeCell ref="A55:A56"/>
    <mergeCell ref="A76:A77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15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6384" width="9.140625" style="959" customWidth="1"/>
  </cols>
  <sheetData>
    <row r="2" ht="15">
      <c r="A2" s="1148" t="s">
        <v>598</v>
      </c>
    </row>
    <row r="3" ht="15">
      <c r="A3" s="1148"/>
    </row>
    <row r="4" ht="15">
      <c r="A4" s="1149" t="s">
        <v>405</v>
      </c>
    </row>
    <row r="5" ht="15">
      <c r="A5" s="1148"/>
    </row>
    <row r="6" ht="15">
      <c r="A6" s="1148" t="s">
        <v>599</v>
      </c>
    </row>
    <row r="7" ht="15">
      <c r="A7" s="1148"/>
    </row>
    <row r="8" ht="15">
      <c r="A8" s="1148" t="s">
        <v>600</v>
      </c>
    </row>
    <row r="9" ht="15">
      <c r="A9" s="1148" t="s">
        <v>601</v>
      </c>
    </row>
    <row r="10" ht="15">
      <c r="A10" s="1149" t="s">
        <v>433</v>
      </c>
    </row>
    <row r="11" ht="15">
      <c r="A11" s="1148"/>
    </row>
    <row r="12" ht="15">
      <c r="A12" s="1148" t="s">
        <v>602</v>
      </c>
    </row>
    <row r="13" ht="15">
      <c r="A13" s="1148" t="s">
        <v>603</v>
      </c>
    </row>
    <row r="14" ht="15">
      <c r="A14" s="1148" t="s">
        <v>604</v>
      </c>
    </row>
    <row r="15" ht="15">
      <c r="A15" s="1148" t="s">
        <v>605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4.00390625" style="0" customWidth="1"/>
    <col min="2" max="2" width="6.57421875" style="0" customWidth="1"/>
    <col min="3" max="3" width="7.28125" style="0" customWidth="1"/>
    <col min="4" max="4" width="33.57421875" style="0" customWidth="1"/>
    <col min="5" max="7" width="11.421875" style="0" customWidth="1"/>
    <col min="8" max="8" width="14.8515625" style="0" customWidth="1"/>
    <col min="9" max="9" width="29.57421875" style="0" customWidth="1"/>
    <col min="10" max="10" width="9.57421875" style="0" bestFit="1" customWidth="1"/>
    <col min="11" max="11" width="11.421875" style="77" customWidth="1"/>
    <col min="12" max="12" width="20.7109375" style="77" customWidth="1"/>
    <col min="13" max="13" width="9.140625" style="77" customWidth="1"/>
    <col min="14" max="14" width="12.421875" style="77" customWidth="1"/>
  </cols>
  <sheetData>
    <row r="1" spans="1:8" ht="15">
      <c r="A1" s="34"/>
      <c r="B1" s="34"/>
      <c r="C1" s="34"/>
      <c r="D1" s="34"/>
      <c r="E1" s="35"/>
      <c r="F1" s="35"/>
      <c r="G1" s="35"/>
      <c r="H1" s="35"/>
    </row>
    <row r="2" spans="1:8" ht="15.75" thickBot="1">
      <c r="A2" s="36"/>
      <c r="B2" s="36"/>
      <c r="C2" s="36"/>
      <c r="D2" s="36"/>
      <c r="E2" s="35"/>
      <c r="F2" s="35"/>
      <c r="G2" s="35"/>
      <c r="H2" s="35"/>
    </row>
    <row r="3" spans="1:9" ht="13.5" thickBot="1">
      <c r="A3" s="52" t="s">
        <v>3</v>
      </c>
      <c r="B3" s="52" t="s">
        <v>4</v>
      </c>
      <c r="C3" s="52" t="s">
        <v>5</v>
      </c>
      <c r="D3" s="195"/>
      <c r="E3" s="92" t="s">
        <v>9</v>
      </c>
      <c r="F3" s="92" t="s">
        <v>9</v>
      </c>
      <c r="G3" s="92" t="s">
        <v>9</v>
      </c>
      <c r="H3" s="92" t="s">
        <v>9</v>
      </c>
      <c r="I3" s="201" t="s">
        <v>168</v>
      </c>
    </row>
    <row r="4" spans="1:9" ht="12.75">
      <c r="A4" s="1" t="s">
        <v>6</v>
      </c>
      <c r="B4" s="1" t="s">
        <v>7</v>
      </c>
      <c r="C4" s="196" t="s">
        <v>8</v>
      </c>
      <c r="D4" s="5" t="s">
        <v>1</v>
      </c>
      <c r="E4" s="37" t="s">
        <v>112</v>
      </c>
      <c r="F4" s="37" t="s">
        <v>392</v>
      </c>
      <c r="G4" s="37" t="s">
        <v>267</v>
      </c>
      <c r="H4" s="37" t="s">
        <v>397</v>
      </c>
      <c r="I4" s="202" t="s">
        <v>171</v>
      </c>
    </row>
    <row r="5" spans="1:9" ht="13.5" thickBot="1">
      <c r="A5" s="7" t="s">
        <v>10</v>
      </c>
      <c r="B5" s="7" t="s">
        <v>11</v>
      </c>
      <c r="C5" s="197" t="s">
        <v>12</v>
      </c>
      <c r="D5" s="198"/>
      <c r="E5" s="49">
        <v>2018</v>
      </c>
      <c r="F5" s="49">
        <v>2018</v>
      </c>
      <c r="G5" s="49">
        <v>2018</v>
      </c>
      <c r="H5" s="49">
        <v>2018</v>
      </c>
      <c r="I5" s="199"/>
    </row>
    <row r="6" spans="1:9" ht="12.75">
      <c r="A6" s="83"/>
      <c r="B6" s="93" t="s">
        <v>2</v>
      </c>
      <c r="C6" s="93"/>
      <c r="D6" s="94"/>
      <c r="E6" s="214"/>
      <c r="F6" s="214"/>
      <c r="G6" s="214"/>
      <c r="H6" s="639"/>
      <c r="I6" s="215"/>
    </row>
    <row r="7" spans="1:10" ht="12.75">
      <c r="A7" s="12" t="s">
        <v>13</v>
      </c>
      <c r="B7" s="10" t="s">
        <v>14</v>
      </c>
      <c r="C7" s="12"/>
      <c r="D7" s="11"/>
      <c r="E7" s="136">
        <f>E126</f>
        <v>457474</v>
      </c>
      <c r="F7" s="136">
        <f>F126</f>
        <v>464392</v>
      </c>
      <c r="G7" s="136">
        <f>G126</f>
        <v>488388</v>
      </c>
      <c r="H7" s="136">
        <f>H126</f>
        <v>23996</v>
      </c>
      <c r="I7" s="216"/>
      <c r="J7" s="39"/>
    </row>
    <row r="8" spans="1:9" ht="12.75">
      <c r="A8" s="12" t="s">
        <v>15</v>
      </c>
      <c r="B8" s="10" t="s">
        <v>16</v>
      </c>
      <c r="C8" s="12"/>
      <c r="D8" s="11"/>
      <c r="E8" s="136">
        <f>E128</f>
        <v>226083</v>
      </c>
      <c r="F8" s="136">
        <f>F128</f>
        <v>228083</v>
      </c>
      <c r="G8" s="136">
        <f>G128</f>
        <v>228083</v>
      </c>
      <c r="H8" s="136">
        <f>H128</f>
        <v>0</v>
      </c>
      <c r="I8" s="216"/>
    </row>
    <row r="9" spans="1:9" ht="13.5" thickBot="1">
      <c r="A9" s="14"/>
      <c r="B9" s="13" t="s">
        <v>17</v>
      </c>
      <c r="C9" s="14"/>
      <c r="D9" s="15"/>
      <c r="E9" s="137">
        <f>SUM(E7:E8)</f>
        <v>683557</v>
      </c>
      <c r="F9" s="137">
        <f>SUM(F7:F8)</f>
        <v>692475</v>
      </c>
      <c r="G9" s="137">
        <f>SUM(G7:G8)</f>
        <v>716471</v>
      </c>
      <c r="H9" s="137">
        <f>SUM(H7:H8)</f>
        <v>23996</v>
      </c>
      <c r="I9" s="217"/>
    </row>
    <row r="10" spans="1:9" ht="12.75">
      <c r="A10" s="96"/>
      <c r="B10" s="97" t="s">
        <v>18</v>
      </c>
      <c r="C10" s="200"/>
      <c r="D10" s="18"/>
      <c r="E10" s="218"/>
      <c r="F10" s="218"/>
      <c r="G10" s="218"/>
      <c r="H10" s="218"/>
      <c r="I10" s="219"/>
    </row>
    <row r="11" spans="1:9" ht="12.75">
      <c r="A11" s="16"/>
      <c r="B11" s="19"/>
      <c r="C11" s="17"/>
      <c r="D11" s="105"/>
      <c r="E11" s="218"/>
      <c r="F11" s="218"/>
      <c r="G11" s="218"/>
      <c r="H11" s="218"/>
      <c r="I11" s="219"/>
    </row>
    <row r="12" spans="1:12" ht="12.75">
      <c r="A12" s="4"/>
      <c r="B12" s="20"/>
      <c r="C12" s="21" t="s">
        <v>19</v>
      </c>
      <c r="D12" s="22"/>
      <c r="E12" s="218"/>
      <c r="F12" s="218"/>
      <c r="G12" s="218"/>
      <c r="H12" s="218"/>
      <c r="I12" s="219"/>
      <c r="K12" s="150"/>
      <c r="L12" s="150"/>
    </row>
    <row r="13" spans="1:12" ht="13.5" thickBot="1">
      <c r="A13" s="7"/>
      <c r="B13" s="100" t="s">
        <v>105</v>
      </c>
      <c r="C13" s="21" t="s">
        <v>127</v>
      </c>
      <c r="D13" s="22"/>
      <c r="E13" s="218"/>
      <c r="F13" s="218"/>
      <c r="G13" s="218"/>
      <c r="H13" s="218"/>
      <c r="I13" s="219"/>
      <c r="K13" s="192"/>
      <c r="L13" s="190"/>
    </row>
    <row r="14" spans="1:12" ht="12.75">
      <c r="A14" s="4"/>
      <c r="B14" s="429"/>
      <c r="C14" s="416">
        <v>610</v>
      </c>
      <c r="D14" s="417" t="s">
        <v>20</v>
      </c>
      <c r="E14" s="418">
        <f>SUM(E15,E19,E23)</f>
        <v>259792</v>
      </c>
      <c r="F14" s="418">
        <f>SUM(F15,F19,F23)</f>
        <v>259792</v>
      </c>
      <c r="G14" s="418">
        <f>SUM(G15,G19,G23)</f>
        <v>275309</v>
      </c>
      <c r="H14" s="422">
        <f>G14-F14</f>
        <v>15517</v>
      </c>
      <c r="I14" s="430"/>
      <c r="J14" s="151"/>
      <c r="K14" s="191"/>
      <c r="L14" s="191"/>
    </row>
    <row r="15" spans="1:12" ht="12.75">
      <c r="A15" s="4"/>
      <c r="B15" s="24"/>
      <c r="C15" s="227">
        <v>611</v>
      </c>
      <c r="D15" s="30" t="s">
        <v>97</v>
      </c>
      <c r="E15" s="121">
        <f>SUM(E16:E18)</f>
        <v>222476</v>
      </c>
      <c r="F15" s="121">
        <f>SUM(F16:F18)</f>
        <v>222476</v>
      </c>
      <c r="G15" s="121">
        <f>SUM(G16:G18)</f>
        <v>236881</v>
      </c>
      <c r="H15" s="657">
        <f aca="true" t="shared" si="0" ref="H15:H78">G15-F15</f>
        <v>14405</v>
      </c>
      <c r="I15" s="220"/>
      <c r="J15" s="151"/>
      <c r="K15" s="152"/>
      <c r="L15" s="152"/>
    </row>
    <row r="16" spans="1:14" ht="12.75">
      <c r="A16" s="4"/>
      <c r="B16" s="25"/>
      <c r="C16" s="228">
        <v>611</v>
      </c>
      <c r="D16" s="26" t="s">
        <v>106</v>
      </c>
      <c r="E16" s="356">
        <v>216410</v>
      </c>
      <c r="F16" s="356">
        <v>216410</v>
      </c>
      <c r="G16" s="356">
        <v>222815</v>
      </c>
      <c r="H16" s="657">
        <f t="shared" si="0"/>
        <v>6405</v>
      </c>
      <c r="I16" s="221" t="s">
        <v>206</v>
      </c>
      <c r="J16" s="151"/>
      <c r="K16" s="152"/>
      <c r="L16" s="152"/>
      <c r="N16" s="149"/>
    </row>
    <row r="17" spans="1:14" ht="12.75">
      <c r="A17" s="4"/>
      <c r="B17" s="495"/>
      <c r="C17" s="496">
        <v>611</v>
      </c>
      <c r="D17" s="549" t="s">
        <v>385</v>
      </c>
      <c r="E17" s="626">
        <v>0</v>
      </c>
      <c r="F17" s="626">
        <v>0</v>
      </c>
      <c r="G17" s="626">
        <v>8000</v>
      </c>
      <c r="H17" s="657">
        <f t="shared" si="0"/>
        <v>8000</v>
      </c>
      <c r="I17" s="627"/>
      <c r="J17" s="151"/>
      <c r="K17" s="152"/>
      <c r="L17" s="152"/>
      <c r="N17" s="149"/>
    </row>
    <row r="18" spans="1:14" ht="12.75">
      <c r="A18" s="4"/>
      <c r="B18" s="397"/>
      <c r="C18" s="398" t="s">
        <v>21</v>
      </c>
      <c r="D18" s="408" t="s">
        <v>22</v>
      </c>
      <c r="E18" s="400">
        <v>6066</v>
      </c>
      <c r="F18" s="400">
        <v>6066</v>
      </c>
      <c r="G18" s="400">
        <v>6066</v>
      </c>
      <c r="H18" s="657">
        <f t="shared" si="0"/>
        <v>0</v>
      </c>
      <c r="I18" s="434"/>
      <c r="J18" s="151"/>
      <c r="K18" s="152"/>
      <c r="L18" s="152"/>
      <c r="N18" s="149"/>
    </row>
    <row r="19" spans="1:14" ht="12.75">
      <c r="A19" s="4"/>
      <c r="B19" s="27"/>
      <c r="C19" s="229">
        <v>612</v>
      </c>
      <c r="D19" s="28" t="s">
        <v>23</v>
      </c>
      <c r="E19" s="121">
        <f>SUM(E20:E22)</f>
        <v>33224</v>
      </c>
      <c r="F19" s="121">
        <f>SUM(F20:F22)</f>
        <v>33224</v>
      </c>
      <c r="G19" s="121">
        <f>SUM(G20:G22)</f>
        <v>33224</v>
      </c>
      <c r="H19" s="657">
        <f t="shared" si="0"/>
        <v>0</v>
      </c>
      <c r="I19" s="220"/>
      <c r="J19" s="151"/>
      <c r="K19" s="152"/>
      <c r="L19" s="152"/>
      <c r="N19" s="149"/>
    </row>
    <row r="20" spans="1:14" ht="12.75">
      <c r="A20" s="4"/>
      <c r="B20" s="25"/>
      <c r="C20" s="228">
        <v>612001</v>
      </c>
      <c r="D20" s="29" t="s">
        <v>24</v>
      </c>
      <c r="E20" s="146">
        <v>4210</v>
      </c>
      <c r="F20" s="146">
        <v>4210</v>
      </c>
      <c r="G20" s="146">
        <v>4210</v>
      </c>
      <c r="H20" s="657">
        <f t="shared" si="0"/>
        <v>0</v>
      </c>
      <c r="I20" s="221"/>
      <c r="J20" s="151"/>
      <c r="K20" s="152"/>
      <c r="L20" s="152"/>
      <c r="N20" s="149"/>
    </row>
    <row r="21" spans="1:14" ht="12.75">
      <c r="A21" s="4"/>
      <c r="B21" s="397"/>
      <c r="C21" s="398" t="s">
        <v>25</v>
      </c>
      <c r="D21" s="399" t="s">
        <v>26</v>
      </c>
      <c r="E21" s="400">
        <v>0</v>
      </c>
      <c r="F21" s="400">
        <v>0</v>
      </c>
      <c r="G21" s="400">
        <v>0</v>
      </c>
      <c r="H21" s="657">
        <f t="shared" si="0"/>
        <v>0</v>
      </c>
      <c r="I21" s="434"/>
      <c r="J21" s="151"/>
      <c r="K21" s="152"/>
      <c r="L21" s="152"/>
      <c r="N21" s="149"/>
    </row>
    <row r="22" spans="1:14" ht="12.75">
      <c r="A22" s="4"/>
      <c r="B22" s="25"/>
      <c r="C22" s="228">
        <v>612002</v>
      </c>
      <c r="D22" s="29" t="s">
        <v>27</v>
      </c>
      <c r="E22" s="146">
        <v>29014</v>
      </c>
      <c r="F22" s="146">
        <v>29014</v>
      </c>
      <c r="G22" s="146">
        <v>29014</v>
      </c>
      <c r="H22" s="657">
        <f t="shared" si="0"/>
        <v>0</v>
      </c>
      <c r="I22" s="221"/>
      <c r="J22" s="151"/>
      <c r="K22" s="152"/>
      <c r="L22" s="152"/>
      <c r="N22" s="149"/>
    </row>
    <row r="23" spans="1:14" ht="12.75">
      <c r="A23" s="4"/>
      <c r="B23" s="27"/>
      <c r="C23" s="229">
        <v>614</v>
      </c>
      <c r="D23" s="28" t="s">
        <v>98</v>
      </c>
      <c r="E23" s="121">
        <f>SUM(E24:E26)</f>
        <v>4092</v>
      </c>
      <c r="F23" s="121">
        <f>SUM(F24:F26)</f>
        <v>4092</v>
      </c>
      <c r="G23" s="121">
        <f>SUM(G24:G26)</f>
        <v>5204</v>
      </c>
      <c r="H23" s="657">
        <f t="shared" si="0"/>
        <v>1112</v>
      </c>
      <c r="I23" s="220"/>
      <c r="J23" s="151"/>
      <c r="K23" s="152"/>
      <c r="L23" s="152"/>
      <c r="N23" s="149"/>
    </row>
    <row r="24" spans="1:14" ht="12.75">
      <c r="A24" s="4"/>
      <c r="B24" s="25"/>
      <c r="C24" s="228">
        <v>614</v>
      </c>
      <c r="D24" s="29" t="s">
        <v>28</v>
      </c>
      <c r="E24" s="357">
        <v>0</v>
      </c>
      <c r="F24" s="357">
        <v>0</v>
      </c>
      <c r="G24" s="357">
        <v>0</v>
      </c>
      <c r="H24" s="657">
        <f t="shared" si="0"/>
        <v>0</v>
      </c>
      <c r="I24" s="221"/>
      <c r="J24" s="151"/>
      <c r="K24" s="152"/>
      <c r="L24" s="152"/>
      <c r="N24" s="149"/>
    </row>
    <row r="25" spans="1:14" ht="12.75">
      <c r="A25" s="4"/>
      <c r="B25" s="410"/>
      <c r="C25" s="411">
        <v>614</v>
      </c>
      <c r="D25" s="412" t="s">
        <v>29</v>
      </c>
      <c r="E25" s="441">
        <f>3972-180</f>
        <v>3792</v>
      </c>
      <c r="F25" s="441">
        <f>3972-180</f>
        <v>3792</v>
      </c>
      <c r="G25" s="441">
        <v>4904</v>
      </c>
      <c r="H25" s="657">
        <f t="shared" si="0"/>
        <v>1112</v>
      </c>
      <c r="I25" s="432"/>
      <c r="J25" s="151"/>
      <c r="K25" s="152"/>
      <c r="L25" s="152"/>
      <c r="N25" s="149"/>
    </row>
    <row r="26" spans="1:14" ht="12.75">
      <c r="A26" s="4"/>
      <c r="B26" s="435"/>
      <c r="C26" s="436" t="s">
        <v>30</v>
      </c>
      <c r="D26" s="408" t="s">
        <v>102</v>
      </c>
      <c r="E26" s="437">
        <v>300</v>
      </c>
      <c r="F26" s="437">
        <v>300</v>
      </c>
      <c r="G26" s="437">
        <v>300</v>
      </c>
      <c r="H26" s="657">
        <f t="shared" si="0"/>
        <v>0</v>
      </c>
      <c r="I26" s="438"/>
      <c r="J26" s="151"/>
      <c r="K26" s="152"/>
      <c r="L26" s="152"/>
      <c r="N26" s="149"/>
    </row>
    <row r="27" spans="1:14" ht="12.75">
      <c r="A27" s="4"/>
      <c r="B27" s="419"/>
      <c r="C27" s="420">
        <v>620</v>
      </c>
      <c r="D27" s="421" t="s">
        <v>31</v>
      </c>
      <c r="E27" s="422">
        <f>SUM(E28,E33,E37)</f>
        <v>90859</v>
      </c>
      <c r="F27" s="422">
        <f>SUM(F28,F33,F37)</f>
        <v>90859</v>
      </c>
      <c r="G27" s="422">
        <f>SUM(G28,G33,G37)</f>
        <v>96688</v>
      </c>
      <c r="H27" s="422">
        <f t="shared" si="0"/>
        <v>5829</v>
      </c>
      <c r="I27" s="447"/>
      <c r="J27" s="151"/>
      <c r="K27" s="152"/>
      <c r="L27" s="152"/>
      <c r="N27" s="149"/>
    </row>
    <row r="28" spans="1:14" ht="12.75">
      <c r="A28" s="4"/>
      <c r="B28" s="27"/>
      <c r="C28" s="230">
        <v>621</v>
      </c>
      <c r="D28" s="30" t="s">
        <v>99</v>
      </c>
      <c r="E28" s="121">
        <f>SUM(E30:E32)</f>
        <v>14336</v>
      </c>
      <c r="F28" s="121">
        <f>SUM(F30:F32)</f>
        <v>14336</v>
      </c>
      <c r="G28" s="121">
        <f>SUM(G29:G32)</f>
        <v>16233</v>
      </c>
      <c r="H28" s="657">
        <f t="shared" si="0"/>
        <v>1897</v>
      </c>
      <c r="I28" s="644"/>
      <c r="J28" s="151"/>
      <c r="K28" s="152"/>
      <c r="L28" s="152"/>
      <c r="N28" s="149"/>
    </row>
    <row r="29" spans="1:14" ht="12.75">
      <c r="A29" s="4"/>
      <c r="B29" s="495"/>
      <c r="C29" s="628">
        <v>621</v>
      </c>
      <c r="D29" s="497" t="s">
        <v>386</v>
      </c>
      <c r="E29" s="550">
        <v>0</v>
      </c>
      <c r="F29" s="550">
        <v>0</v>
      </c>
      <c r="G29" s="550">
        <v>1200</v>
      </c>
      <c r="H29" s="657">
        <f t="shared" si="0"/>
        <v>1200</v>
      </c>
      <c r="I29" s="627"/>
      <c r="J29" s="151"/>
      <c r="K29" s="152"/>
      <c r="L29" s="152"/>
      <c r="N29" s="149"/>
    </row>
    <row r="30" spans="1:14" ht="12.75">
      <c r="A30" s="4"/>
      <c r="B30" s="25"/>
      <c r="C30" s="228">
        <v>621</v>
      </c>
      <c r="D30" s="29" t="s">
        <v>32</v>
      </c>
      <c r="E30" s="358">
        <v>13303</v>
      </c>
      <c r="F30" s="358">
        <v>13303</v>
      </c>
      <c r="G30" s="358">
        <v>14000</v>
      </c>
      <c r="H30" s="657">
        <f t="shared" si="0"/>
        <v>697</v>
      </c>
      <c r="I30" s="221"/>
      <c r="J30" s="151"/>
      <c r="K30" s="152"/>
      <c r="L30" s="152"/>
      <c r="N30" s="149"/>
    </row>
    <row r="31" spans="1:14" ht="12.75">
      <c r="A31" s="4"/>
      <c r="B31" s="410"/>
      <c r="C31" s="411">
        <v>621</v>
      </c>
      <c r="D31" s="412" t="s">
        <v>172</v>
      </c>
      <c r="E31" s="442">
        <v>397</v>
      </c>
      <c r="F31" s="442">
        <v>397</v>
      </c>
      <c r="G31" s="442">
        <v>397</v>
      </c>
      <c r="H31" s="657">
        <f t="shared" si="0"/>
        <v>0</v>
      </c>
      <c r="I31" s="432"/>
      <c r="J31" s="151"/>
      <c r="K31" s="152"/>
      <c r="L31" s="152"/>
      <c r="N31" s="149"/>
    </row>
    <row r="32" spans="1:14" ht="12.75">
      <c r="A32" s="4"/>
      <c r="B32" s="397"/>
      <c r="C32" s="398" t="s">
        <v>34</v>
      </c>
      <c r="D32" s="399" t="s">
        <v>35</v>
      </c>
      <c r="E32" s="439">
        <v>636</v>
      </c>
      <c r="F32" s="439">
        <v>636</v>
      </c>
      <c r="G32" s="439">
        <v>636</v>
      </c>
      <c r="H32" s="657">
        <f t="shared" si="0"/>
        <v>0</v>
      </c>
      <c r="I32" s="434"/>
      <c r="J32" s="151"/>
      <c r="K32" s="152"/>
      <c r="L32" s="152"/>
      <c r="N32" s="149"/>
    </row>
    <row r="33" spans="1:14" ht="12.75">
      <c r="A33" s="4"/>
      <c r="B33" s="27"/>
      <c r="C33" s="229">
        <v>623</v>
      </c>
      <c r="D33" s="30" t="s">
        <v>100</v>
      </c>
      <c r="E33" s="359">
        <f>SUM(E35:E36)</f>
        <v>11660</v>
      </c>
      <c r="F33" s="359">
        <f>SUM(F35:F36)</f>
        <v>11660</v>
      </c>
      <c r="G33" s="359">
        <f>SUM(G34:G36)</f>
        <v>12000</v>
      </c>
      <c r="H33" s="657">
        <f t="shared" si="0"/>
        <v>340</v>
      </c>
      <c r="I33" s="220"/>
      <c r="J33" s="151"/>
      <c r="K33" s="152"/>
      <c r="L33" s="152"/>
      <c r="N33" s="149"/>
    </row>
    <row r="34" spans="1:14" ht="12.75">
      <c r="A34" s="4"/>
      <c r="B34" s="495"/>
      <c r="C34" s="496">
        <v>623</v>
      </c>
      <c r="D34" s="497" t="s">
        <v>387</v>
      </c>
      <c r="E34" s="629">
        <v>0</v>
      </c>
      <c r="F34" s="629">
        <v>0</v>
      </c>
      <c r="G34" s="629">
        <v>200</v>
      </c>
      <c r="H34" s="657">
        <f t="shared" si="0"/>
        <v>200</v>
      </c>
      <c r="I34" s="627"/>
      <c r="J34" s="151"/>
      <c r="K34" s="152"/>
      <c r="L34" s="152"/>
      <c r="N34" s="149"/>
    </row>
    <row r="35" spans="1:14" ht="12.75">
      <c r="A35" s="4"/>
      <c r="B35" s="25"/>
      <c r="C35" s="228">
        <v>623</v>
      </c>
      <c r="D35" s="29" t="s">
        <v>36</v>
      </c>
      <c r="E35" s="358">
        <v>11660</v>
      </c>
      <c r="F35" s="358">
        <v>11660</v>
      </c>
      <c r="G35" s="358">
        <v>11800</v>
      </c>
      <c r="H35" s="657">
        <f t="shared" si="0"/>
        <v>140</v>
      </c>
      <c r="I35" s="221"/>
      <c r="J35" s="151"/>
      <c r="K35" s="152"/>
      <c r="L35" s="152"/>
      <c r="N35" s="149"/>
    </row>
    <row r="36" spans="1:14" ht="12.75">
      <c r="A36" s="4"/>
      <c r="B36" s="410"/>
      <c r="C36" s="411">
        <v>623</v>
      </c>
      <c r="D36" s="412" t="s">
        <v>37</v>
      </c>
      <c r="E36" s="431">
        <v>0</v>
      </c>
      <c r="F36" s="431">
        <v>0</v>
      </c>
      <c r="G36" s="431">
        <v>0</v>
      </c>
      <c r="H36" s="657">
        <f t="shared" si="0"/>
        <v>0</v>
      </c>
      <c r="I36" s="432"/>
      <c r="J36" s="151"/>
      <c r="K36" s="152"/>
      <c r="L36" s="152"/>
      <c r="N36" s="149"/>
    </row>
    <row r="37" spans="1:14" ht="12.75">
      <c r="A37" s="4"/>
      <c r="B37" s="27"/>
      <c r="C37" s="229">
        <v>625</v>
      </c>
      <c r="D37" s="28" t="s">
        <v>38</v>
      </c>
      <c r="E37" s="359">
        <f>SUM(E38:E61)</f>
        <v>64863</v>
      </c>
      <c r="F37" s="359">
        <f>SUM(F38:F61)</f>
        <v>64863</v>
      </c>
      <c r="G37" s="359">
        <f>SUM(G38:G61)</f>
        <v>68455</v>
      </c>
      <c r="H37" s="657">
        <f t="shared" si="0"/>
        <v>3592</v>
      </c>
      <c r="I37" s="220"/>
      <c r="J37" s="151"/>
      <c r="K37" s="152"/>
      <c r="L37" s="152"/>
      <c r="N37" s="149"/>
    </row>
    <row r="38" spans="1:14" ht="12.75">
      <c r="A38" s="4"/>
      <c r="B38" s="25"/>
      <c r="C38" s="231">
        <v>625001</v>
      </c>
      <c r="D38" s="29" t="s">
        <v>39</v>
      </c>
      <c r="E38" s="358">
        <v>3494</v>
      </c>
      <c r="F38" s="358">
        <v>3494</v>
      </c>
      <c r="G38" s="358">
        <v>3600</v>
      </c>
      <c r="H38" s="657">
        <f t="shared" si="0"/>
        <v>106</v>
      </c>
      <c r="I38" s="221"/>
      <c r="J38" s="151"/>
      <c r="K38" s="152"/>
      <c r="L38" s="152"/>
      <c r="N38" s="149"/>
    </row>
    <row r="39" spans="1:14" ht="12.75">
      <c r="A39" s="4"/>
      <c r="B39" s="495"/>
      <c r="C39" s="553">
        <v>625001</v>
      </c>
      <c r="D39" s="497" t="s">
        <v>388</v>
      </c>
      <c r="E39" s="497">
        <v>0</v>
      </c>
      <c r="F39" s="497">
        <v>0</v>
      </c>
      <c r="G39" s="629">
        <v>150</v>
      </c>
      <c r="H39" s="657">
        <f t="shared" si="0"/>
        <v>150</v>
      </c>
      <c r="I39" s="627"/>
      <c r="J39" s="151"/>
      <c r="K39" s="152"/>
      <c r="L39" s="152"/>
      <c r="N39" s="149"/>
    </row>
    <row r="40" spans="1:14" ht="12.75">
      <c r="A40" s="4"/>
      <c r="B40" s="410"/>
      <c r="C40" s="413">
        <v>625001</v>
      </c>
      <c r="D40" s="412" t="s">
        <v>101</v>
      </c>
      <c r="E40" s="442">
        <v>56</v>
      </c>
      <c r="F40" s="442">
        <v>56</v>
      </c>
      <c r="G40" s="442">
        <v>56</v>
      </c>
      <c r="H40" s="657">
        <f t="shared" si="0"/>
        <v>0</v>
      </c>
      <c r="I40" s="432"/>
      <c r="J40" s="151"/>
      <c r="K40" s="152"/>
      <c r="L40" s="152"/>
      <c r="N40" s="149"/>
    </row>
    <row r="41" spans="1:14" ht="12.75">
      <c r="A41" s="4"/>
      <c r="B41" s="397"/>
      <c r="C41" s="409" t="s">
        <v>40</v>
      </c>
      <c r="D41" s="399" t="s">
        <v>41</v>
      </c>
      <c r="E41" s="439">
        <v>89</v>
      </c>
      <c r="F41" s="439">
        <v>89</v>
      </c>
      <c r="G41" s="439">
        <v>89</v>
      </c>
      <c r="H41" s="657">
        <f t="shared" si="0"/>
        <v>0</v>
      </c>
      <c r="I41" s="434"/>
      <c r="J41" s="151"/>
      <c r="K41" s="152"/>
      <c r="L41" s="152"/>
      <c r="N41" s="149"/>
    </row>
    <row r="42" spans="1:14" ht="12.75">
      <c r="A42" s="4"/>
      <c r="B42" s="25"/>
      <c r="C42" s="228">
        <v>625002</v>
      </c>
      <c r="D42" s="29" t="s">
        <v>42</v>
      </c>
      <c r="E42" s="358">
        <v>34948</v>
      </c>
      <c r="F42" s="358">
        <v>34948</v>
      </c>
      <c r="G42" s="358">
        <v>35000</v>
      </c>
      <c r="H42" s="657">
        <f t="shared" si="0"/>
        <v>52</v>
      </c>
      <c r="I42" s="221"/>
      <c r="J42" s="151"/>
      <c r="K42" s="152"/>
      <c r="L42" s="152"/>
      <c r="N42" s="149"/>
    </row>
    <row r="43" spans="1:14" ht="12.75">
      <c r="A43" s="4"/>
      <c r="B43" s="410"/>
      <c r="C43" s="411">
        <v>625002</v>
      </c>
      <c r="D43" s="412" t="s">
        <v>43</v>
      </c>
      <c r="E43" s="442">
        <v>557</v>
      </c>
      <c r="F43" s="442">
        <v>557</v>
      </c>
      <c r="G43" s="442">
        <v>557</v>
      </c>
      <c r="H43" s="657">
        <f t="shared" si="0"/>
        <v>0</v>
      </c>
      <c r="I43" s="432"/>
      <c r="J43" s="151"/>
      <c r="K43" s="152"/>
      <c r="L43" s="152"/>
      <c r="N43" s="149"/>
    </row>
    <row r="44" spans="1:14" ht="12.75">
      <c r="A44" s="4"/>
      <c r="B44" s="495"/>
      <c r="C44" s="496">
        <v>625002</v>
      </c>
      <c r="D44" s="497" t="s">
        <v>42</v>
      </c>
      <c r="E44" s="629">
        <v>0</v>
      </c>
      <c r="F44" s="629">
        <v>0</v>
      </c>
      <c r="G44" s="629">
        <v>1500</v>
      </c>
      <c r="H44" s="657">
        <f t="shared" si="0"/>
        <v>1500</v>
      </c>
      <c r="I44" s="627"/>
      <c r="J44" s="151"/>
      <c r="K44" s="152"/>
      <c r="L44" s="152"/>
      <c r="N44" s="149"/>
    </row>
    <row r="45" spans="1:14" ht="15.75" customHeight="1">
      <c r="A45" s="4"/>
      <c r="B45" s="397"/>
      <c r="C45" s="398" t="s">
        <v>44</v>
      </c>
      <c r="D45" s="399" t="s">
        <v>45</v>
      </c>
      <c r="E45" s="439">
        <v>891</v>
      </c>
      <c r="F45" s="439">
        <v>891</v>
      </c>
      <c r="G45" s="439">
        <v>891</v>
      </c>
      <c r="H45" s="657">
        <f t="shared" si="0"/>
        <v>0</v>
      </c>
      <c r="I45" s="434"/>
      <c r="J45" s="151"/>
      <c r="K45" s="152"/>
      <c r="L45" s="152"/>
      <c r="N45" s="149"/>
    </row>
    <row r="46" spans="1:14" ht="12.75">
      <c r="A46" s="4"/>
      <c r="B46" s="25"/>
      <c r="C46" s="228">
        <v>625003</v>
      </c>
      <c r="D46" s="29" t="s">
        <v>46</v>
      </c>
      <c r="E46" s="358">
        <v>1997</v>
      </c>
      <c r="F46" s="358">
        <v>1997</v>
      </c>
      <c r="G46" s="358">
        <v>2100</v>
      </c>
      <c r="H46" s="657">
        <f t="shared" si="0"/>
        <v>103</v>
      </c>
      <c r="I46" s="221"/>
      <c r="J46" s="151"/>
      <c r="K46" s="152"/>
      <c r="L46" s="152"/>
      <c r="N46" s="149"/>
    </row>
    <row r="47" spans="1:14" ht="12.75">
      <c r="A47" s="4"/>
      <c r="B47" s="410"/>
      <c r="C47" s="411" t="s">
        <v>48</v>
      </c>
      <c r="D47" s="412" t="s">
        <v>161</v>
      </c>
      <c r="E47" s="442">
        <v>32</v>
      </c>
      <c r="F47" s="442">
        <v>32</v>
      </c>
      <c r="G47" s="442">
        <v>32</v>
      </c>
      <c r="H47" s="657">
        <f t="shared" si="0"/>
        <v>0</v>
      </c>
      <c r="I47" s="432"/>
      <c r="J47" s="151"/>
      <c r="K47" s="152"/>
      <c r="L47" s="152"/>
      <c r="N47" s="149"/>
    </row>
    <row r="48" spans="1:14" ht="12.75">
      <c r="A48" s="4"/>
      <c r="B48" s="495"/>
      <c r="C48" s="496">
        <v>625003</v>
      </c>
      <c r="D48" s="497" t="s">
        <v>46</v>
      </c>
      <c r="E48" s="629">
        <v>0</v>
      </c>
      <c r="F48" s="629">
        <v>0</v>
      </c>
      <c r="G48" s="629">
        <v>100</v>
      </c>
      <c r="H48" s="657">
        <f t="shared" si="0"/>
        <v>100</v>
      </c>
      <c r="I48" s="627"/>
      <c r="J48" s="151"/>
      <c r="K48" s="631" t="s">
        <v>391</v>
      </c>
      <c r="L48" s="632"/>
      <c r="M48" s="632">
        <f>SUM(M49:M51)</f>
        <v>376</v>
      </c>
      <c r="N48" s="149"/>
    </row>
    <row r="49" spans="1:14" ht="12.75">
      <c r="A49" s="4"/>
      <c r="B49" s="397"/>
      <c r="C49" s="398" t="s">
        <v>48</v>
      </c>
      <c r="D49" s="399" t="s">
        <v>162</v>
      </c>
      <c r="E49" s="439">
        <v>51</v>
      </c>
      <c r="F49" s="439">
        <v>51</v>
      </c>
      <c r="G49" s="439">
        <v>51</v>
      </c>
      <c r="H49" s="657">
        <f t="shared" si="0"/>
        <v>0</v>
      </c>
      <c r="I49" s="434"/>
      <c r="J49" s="151"/>
      <c r="K49" s="631" t="s">
        <v>389</v>
      </c>
      <c r="L49" s="632"/>
      <c r="M49" s="632">
        <f>F17+F29+F34+F39+F44+F48+F52+F56+F60</f>
        <v>0</v>
      </c>
      <c r="N49" s="149"/>
    </row>
    <row r="50" spans="1:14" ht="12.75">
      <c r="A50" s="4"/>
      <c r="B50" s="25"/>
      <c r="C50" s="228">
        <v>625004</v>
      </c>
      <c r="D50" s="29" t="s">
        <v>50</v>
      </c>
      <c r="E50" s="358">
        <v>7489</v>
      </c>
      <c r="F50" s="358">
        <v>7489</v>
      </c>
      <c r="G50" s="358">
        <v>8000</v>
      </c>
      <c r="H50" s="657">
        <f t="shared" si="0"/>
        <v>511</v>
      </c>
      <c r="I50" s="221"/>
      <c r="J50" s="151"/>
      <c r="K50" s="631" t="s">
        <v>390</v>
      </c>
      <c r="L50" s="632"/>
      <c r="M50" s="633">
        <v>300</v>
      </c>
      <c r="N50" s="149"/>
    </row>
    <row r="51" spans="1:14" ht="12.75">
      <c r="A51" s="4"/>
      <c r="B51" s="410"/>
      <c r="C51" s="411">
        <v>625004</v>
      </c>
      <c r="D51" s="412" t="s">
        <v>51</v>
      </c>
      <c r="E51" s="442">
        <v>119</v>
      </c>
      <c r="F51" s="442">
        <v>119</v>
      </c>
      <c r="G51" s="442">
        <v>119</v>
      </c>
      <c r="H51" s="657">
        <f t="shared" si="0"/>
        <v>0</v>
      </c>
      <c r="I51" s="432"/>
      <c r="J51" s="151"/>
      <c r="K51" s="631" t="s">
        <v>262</v>
      </c>
      <c r="L51" s="632"/>
      <c r="M51" s="633">
        <v>76</v>
      </c>
      <c r="N51" s="149"/>
    </row>
    <row r="52" spans="1:14" ht="12.75">
      <c r="A52" s="4"/>
      <c r="B52" s="495"/>
      <c r="C52" s="496">
        <v>625004</v>
      </c>
      <c r="D52" s="497" t="s">
        <v>50</v>
      </c>
      <c r="E52" s="629"/>
      <c r="F52" s="629"/>
      <c r="G52" s="629">
        <v>250</v>
      </c>
      <c r="H52" s="657">
        <f t="shared" si="0"/>
        <v>250</v>
      </c>
      <c r="I52" s="627"/>
      <c r="J52" s="151"/>
      <c r="K52" s="152"/>
      <c r="L52" s="152"/>
      <c r="N52" s="149"/>
    </row>
    <row r="53" spans="1:14" ht="12.75">
      <c r="A53" s="4"/>
      <c r="B53" s="397"/>
      <c r="C53" s="398" t="s">
        <v>52</v>
      </c>
      <c r="D53" s="399" t="s">
        <v>53</v>
      </c>
      <c r="E53" s="439">
        <v>191</v>
      </c>
      <c r="F53" s="439">
        <v>191</v>
      </c>
      <c r="G53" s="439">
        <v>191</v>
      </c>
      <c r="H53" s="657">
        <f t="shared" si="0"/>
        <v>0</v>
      </c>
      <c r="I53" s="434"/>
      <c r="J53" s="151"/>
      <c r="K53" s="152"/>
      <c r="L53" s="152"/>
      <c r="N53" s="149"/>
    </row>
    <row r="54" spans="1:14" ht="12.75">
      <c r="A54" s="4"/>
      <c r="B54" s="25"/>
      <c r="C54" s="228">
        <v>625005</v>
      </c>
      <c r="D54" s="29" t="s">
        <v>54</v>
      </c>
      <c r="E54" s="358">
        <v>2496</v>
      </c>
      <c r="F54" s="358">
        <v>2496</v>
      </c>
      <c r="G54" s="358">
        <v>2600</v>
      </c>
      <c r="H54" s="657">
        <f t="shared" si="0"/>
        <v>104</v>
      </c>
      <c r="I54" s="221"/>
      <c r="J54" s="151"/>
      <c r="K54" s="152"/>
      <c r="L54" s="152"/>
      <c r="N54" s="149"/>
    </row>
    <row r="55" spans="1:14" ht="12.75">
      <c r="A55" s="4"/>
      <c r="B55" s="410"/>
      <c r="C55" s="411">
        <v>625005</v>
      </c>
      <c r="D55" s="412" t="s">
        <v>104</v>
      </c>
      <c r="E55" s="442">
        <v>40</v>
      </c>
      <c r="F55" s="442">
        <v>40</v>
      </c>
      <c r="G55" s="442">
        <v>40</v>
      </c>
      <c r="H55" s="657">
        <f t="shared" si="0"/>
        <v>0</v>
      </c>
      <c r="I55" s="432"/>
      <c r="J55" s="151"/>
      <c r="K55" s="152"/>
      <c r="L55" s="152"/>
      <c r="N55" s="149"/>
    </row>
    <row r="56" spans="1:14" ht="12.75">
      <c r="A56" s="4"/>
      <c r="B56" s="495"/>
      <c r="C56" s="496">
        <v>625005</v>
      </c>
      <c r="D56" s="497" t="s">
        <v>54</v>
      </c>
      <c r="E56" s="629">
        <v>0</v>
      </c>
      <c r="F56" s="629">
        <v>0</v>
      </c>
      <c r="G56" s="629">
        <v>100</v>
      </c>
      <c r="H56" s="657">
        <f t="shared" si="0"/>
        <v>100</v>
      </c>
      <c r="I56" s="627"/>
      <c r="J56" s="151"/>
      <c r="K56" s="152"/>
      <c r="L56" s="152"/>
      <c r="N56" s="149"/>
    </row>
    <row r="57" spans="1:14" ht="12.75">
      <c r="A57" s="4"/>
      <c r="B57" s="397"/>
      <c r="C57" s="398" t="s">
        <v>55</v>
      </c>
      <c r="D57" s="399" t="s">
        <v>56</v>
      </c>
      <c r="E57" s="439">
        <v>64</v>
      </c>
      <c r="F57" s="439">
        <v>64</v>
      </c>
      <c r="G57" s="439">
        <v>64</v>
      </c>
      <c r="H57" s="657">
        <f t="shared" si="0"/>
        <v>0</v>
      </c>
      <c r="I57" s="434"/>
      <c r="J57" s="151"/>
      <c r="K57" s="521" t="s">
        <v>382</v>
      </c>
      <c r="L57" s="152"/>
      <c r="M57" s="149">
        <f>SUM(M58:M61)</f>
        <v>395583</v>
      </c>
      <c r="N57" s="149"/>
    </row>
    <row r="58" spans="1:14" ht="12.75">
      <c r="A58" s="4"/>
      <c r="B58" s="25"/>
      <c r="C58" s="228">
        <v>625007</v>
      </c>
      <c r="D58" s="29" t="s">
        <v>57</v>
      </c>
      <c r="E58" s="358">
        <v>11857</v>
      </c>
      <c r="F58" s="358">
        <v>11857</v>
      </c>
      <c r="G58" s="358">
        <v>12386</v>
      </c>
      <c r="H58" s="657">
        <f t="shared" si="0"/>
        <v>529</v>
      </c>
      <c r="I58" s="221"/>
      <c r="J58" s="151"/>
      <c r="K58" s="489" t="s">
        <v>342</v>
      </c>
      <c r="L58" s="489"/>
      <c r="M58" s="611">
        <f>F16+F20+F22+F24</f>
        <v>249634</v>
      </c>
      <c r="N58" s="623"/>
    </row>
    <row r="59" spans="1:15" ht="12.75">
      <c r="A59" s="4"/>
      <c r="B59" s="410"/>
      <c r="C59" s="411">
        <v>625007</v>
      </c>
      <c r="D59" s="412" t="s">
        <v>103</v>
      </c>
      <c r="E59" s="442">
        <v>189</v>
      </c>
      <c r="F59" s="442">
        <v>189</v>
      </c>
      <c r="G59" s="442">
        <v>189</v>
      </c>
      <c r="H59" s="657">
        <f t="shared" si="0"/>
        <v>0</v>
      </c>
      <c r="I59" s="432"/>
      <c r="J59" s="151"/>
      <c r="K59" s="489" t="s">
        <v>374</v>
      </c>
      <c r="L59" s="489"/>
      <c r="M59" s="611">
        <f>F30+F35+F38+F42+F46+F50+F54+F58</f>
        <v>87244</v>
      </c>
      <c r="N59" s="151"/>
      <c r="O59" s="151"/>
    </row>
    <row r="60" spans="1:15" ht="12.75">
      <c r="A60" s="4"/>
      <c r="B60" s="495"/>
      <c r="C60" s="496">
        <v>625007</v>
      </c>
      <c r="D60" s="497" t="s">
        <v>57</v>
      </c>
      <c r="E60" s="629">
        <v>0</v>
      </c>
      <c r="F60" s="629">
        <v>0</v>
      </c>
      <c r="G60" s="629">
        <v>220</v>
      </c>
      <c r="H60" s="657">
        <f t="shared" si="0"/>
        <v>220</v>
      </c>
      <c r="I60" s="627"/>
      <c r="J60" s="151"/>
      <c r="K60" s="489"/>
      <c r="L60" s="489"/>
      <c r="M60" s="611"/>
      <c r="N60" s="151"/>
      <c r="O60" s="151"/>
    </row>
    <row r="61" spans="1:14" ht="12.75">
      <c r="A61" s="4"/>
      <c r="B61" s="397"/>
      <c r="C61" s="398" t="s">
        <v>58</v>
      </c>
      <c r="D61" s="399" t="s">
        <v>59</v>
      </c>
      <c r="E61" s="439">
        <v>303</v>
      </c>
      <c r="F61" s="439">
        <v>303</v>
      </c>
      <c r="G61" s="439">
        <v>170</v>
      </c>
      <c r="H61" s="657">
        <f t="shared" si="0"/>
        <v>-133</v>
      </c>
      <c r="I61" s="434"/>
      <c r="J61" s="151"/>
      <c r="K61" s="489" t="s">
        <v>343</v>
      </c>
      <c r="L61" s="489"/>
      <c r="M61" s="611">
        <f>F67+F68+F64+F65+F73+F75+F76+F80+F81+F82+F87+F89+F91+F92+F94+F96+F97+F98+F99+F101+F103+F104+F105+F107+F109+F112+F114+F119+F125</f>
        <v>58705</v>
      </c>
      <c r="N61" s="489"/>
    </row>
    <row r="62" spans="1:14" ht="12.75">
      <c r="A62" s="4"/>
      <c r="B62" s="419"/>
      <c r="C62" s="420">
        <v>630</v>
      </c>
      <c r="D62" s="421" t="s">
        <v>60</v>
      </c>
      <c r="E62" s="448">
        <f>SUM(E63,E66,E78,E93,E95,E102)</f>
        <v>93631</v>
      </c>
      <c r="F62" s="448">
        <f>SUM(F63,F66,F78,F93,F95,F102)</f>
        <v>99546</v>
      </c>
      <c r="G62" s="448">
        <f>SUM(G63,G66,G78,G93,G95,G102)</f>
        <v>104874</v>
      </c>
      <c r="H62" s="422">
        <f t="shared" si="0"/>
        <v>5328</v>
      </c>
      <c r="I62" s="447"/>
      <c r="J62" s="151"/>
      <c r="K62" s="152"/>
      <c r="L62" s="152"/>
      <c r="N62" s="149"/>
    </row>
    <row r="63" spans="1:14" ht="12.75">
      <c r="A63" s="4"/>
      <c r="B63" s="27"/>
      <c r="C63" s="263">
        <v>631</v>
      </c>
      <c r="D63" s="28" t="s">
        <v>61</v>
      </c>
      <c r="E63" s="144">
        <f>SUM(E64:E65)</f>
        <v>700</v>
      </c>
      <c r="F63" s="144">
        <f>SUM(F64:F65)</f>
        <v>700</v>
      </c>
      <c r="G63" s="144">
        <f>SUM(G64:G65)</f>
        <v>700</v>
      </c>
      <c r="H63" s="657">
        <f t="shared" si="0"/>
        <v>0</v>
      </c>
      <c r="I63" s="220"/>
      <c r="J63" s="151"/>
      <c r="K63" s="152"/>
      <c r="L63" s="152"/>
      <c r="N63" s="149"/>
    </row>
    <row r="64" spans="1:15" ht="12.75">
      <c r="A64" s="4"/>
      <c r="B64" s="25"/>
      <c r="C64" s="232">
        <v>631001</v>
      </c>
      <c r="D64" s="127" t="s">
        <v>62</v>
      </c>
      <c r="E64" s="130">
        <v>600</v>
      </c>
      <c r="F64" s="130">
        <v>600</v>
      </c>
      <c r="G64" s="130">
        <v>600</v>
      </c>
      <c r="H64" s="657">
        <f t="shared" si="0"/>
        <v>0</v>
      </c>
      <c r="I64" s="221"/>
      <c r="J64" s="151"/>
      <c r="K64" s="479" t="s">
        <v>239</v>
      </c>
      <c r="L64" s="480"/>
      <c r="M64" s="601">
        <v>6394</v>
      </c>
      <c r="N64" s="478"/>
      <c r="O64" s="77"/>
    </row>
    <row r="65" spans="1:15" ht="12.75">
      <c r="A65" s="4"/>
      <c r="B65" s="25"/>
      <c r="C65" s="232">
        <v>631002</v>
      </c>
      <c r="D65" s="127" t="s">
        <v>63</v>
      </c>
      <c r="E65" s="130">
        <v>100</v>
      </c>
      <c r="F65" s="130">
        <v>100</v>
      </c>
      <c r="G65" s="130">
        <v>100</v>
      </c>
      <c r="H65" s="657">
        <f t="shared" si="0"/>
        <v>0</v>
      </c>
      <c r="I65" s="221"/>
      <c r="J65" s="151"/>
      <c r="K65" s="481" t="s">
        <v>272</v>
      </c>
      <c r="L65" s="480" t="s">
        <v>240</v>
      </c>
      <c r="M65" s="558">
        <f>F25+F31+F36+F40+F43+F47+F51+F55+F59</f>
        <v>5182</v>
      </c>
      <c r="N65" s="152"/>
      <c r="O65" s="77"/>
    </row>
    <row r="66" spans="1:15" ht="12.75">
      <c r="A66" s="4"/>
      <c r="B66" s="27"/>
      <c r="C66" s="229">
        <v>632</v>
      </c>
      <c r="D66" s="28" t="s">
        <v>64</v>
      </c>
      <c r="E66" s="144">
        <f>SUM(E67:E77)</f>
        <v>53220</v>
      </c>
      <c r="F66" s="144">
        <f>SUM(F67:F77)</f>
        <v>59135</v>
      </c>
      <c r="G66" s="144">
        <f>SUM(G67:G77)</f>
        <v>60135</v>
      </c>
      <c r="H66" s="657">
        <f t="shared" si="0"/>
        <v>1000</v>
      </c>
      <c r="I66" s="220"/>
      <c r="J66" s="151"/>
      <c r="K66" s="482" t="s">
        <v>241</v>
      </c>
      <c r="L66" s="480" t="s">
        <v>242</v>
      </c>
      <c r="M66" s="480">
        <v>0</v>
      </c>
      <c r="N66" s="152"/>
      <c r="O66" s="77"/>
    </row>
    <row r="67" spans="1:15" ht="12.75">
      <c r="A67" s="4"/>
      <c r="B67" s="102"/>
      <c r="C67" s="232" t="s">
        <v>214</v>
      </c>
      <c r="D67" s="127" t="s">
        <v>223</v>
      </c>
      <c r="E67" s="130">
        <f>31067-5722-660+34</f>
        <v>24719</v>
      </c>
      <c r="F67" s="130">
        <f>31067-5722-660+34</f>
        <v>24719</v>
      </c>
      <c r="G67" s="130">
        <v>24719</v>
      </c>
      <c r="H67" s="657">
        <f t="shared" si="0"/>
        <v>0</v>
      </c>
      <c r="I67" s="221"/>
      <c r="J67" s="151"/>
      <c r="K67" s="482" t="s">
        <v>264</v>
      </c>
      <c r="L67" s="480" t="s">
        <v>262</v>
      </c>
      <c r="M67" s="480">
        <v>100</v>
      </c>
      <c r="O67" s="77"/>
    </row>
    <row r="68" spans="1:15" ht="12.75">
      <c r="A68" s="4"/>
      <c r="B68" s="102"/>
      <c r="C68" s="232" t="s">
        <v>214</v>
      </c>
      <c r="D68" s="127" t="s">
        <v>224</v>
      </c>
      <c r="E68" s="130">
        <v>3000</v>
      </c>
      <c r="F68" s="130">
        <v>3000</v>
      </c>
      <c r="G68" s="130">
        <v>4000</v>
      </c>
      <c r="H68" s="657">
        <f t="shared" si="0"/>
        <v>1000</v>
      </c>
      <c r="I68" s="221"/>
      <c r="J68" s="151"/>
      <c r="K68" s="477"/>
      <c r="L68" s="478"/>
      <c r="O68" s="77"/>
    </row>
    <row r="69" spans="1:15" ht="12.75">
      <c r="A69" s="4"/>
      <c r="B69" s="402"/>
      <c r="C69" s="403" t="s">
        <v>216</v>
      </c>
      <c r="D69" s="404" t="s">
        <v>246</v>
      </c>
      <c r="E69" s="405">
        <v>9000</v>
      </c>
      <c r="F69" s="405">
        <v>9000</v>
      </c>
      <c r="G69" s="405">
        <v>9000</v>
      </c>
      <c r="H69" s="657">
        <f t="shared" si="0"/>
        <v>0</v>
      </c>
      <c r="I69" s="433"/>
      <c r="J69" s="151"/>
      <c r="K69" s="477"/>
      <c r="L69" s="478"/>
      <c r="O69" s="77"/>
    </row>
    <row r="70" spans="1:15" ht="12.75">
      <c r="A70" s="4"/>
      <c r="B70" s="402"/>
      <c r="C70" s="403" t="s">
        <v>216</v>
      </c>
      <c r="D70" s="404" t="s">
        <v>247</v>
      </c>
      <c r="E70" s="405">
        <v>1500</v>
      </c>
      <c r="F70" s="405">
        <v>1500</v>
      </c>
      <c r="G70" s="405">
        <v>1500</v>
      </c>
      <c r="H70" s="657">
        <f t="shared" si="0"/>
        <v>0</v>
      </c>
      <c r="I70" s="433"/>
      <c r="J70" s="151"/>
      <c r="K70" s="473" t="s">
        <v>219</v>
      </c>
      <c r="L70" s="473"/>
      <c r="M70" s="473">
        <f>SUM(M71:M77)</f>
        <v>15300</v>
      </c>
      <c r="N70" s="152"/>
      <c r="O70" s="77"/>
    </row>
    <row r="71" spans="1:15" ht="12.75">
      <c r="A71" s="4"/>
      <c r="B71" s="397"/>
      <c r="C71" s="398" t="s">
        <v>213</v>
      </c>
      <c r="D71" s="399" t="s">
        <v>248</v>
      </c>
      <c r="E71" s="400">
        <f>12337-2022</f>
        <v>10315</v>
      </c>
      <c r="F71" s="400">
        <f>12337-2022</f>
        <v>10315</v>
      </c>
      <c r="G71" s="400">
        <f>12337-2022</f>
        <v>10315</v>
      </c>
      <c r="H71" s="657">
        <f t="shared" si="0"/>
        <v>0</v>
      </c>
      <c r="I71" s="434"/>
      <c r="J71" s="151"/>
      <c r="K71" s="474">
        <v>632001</v>
      </c>
      <c r="L71" s="475" t="s">
        <v>221</v>
      </c>
      <c r="M71" s="475">
        <v>9000</v>
      </c>
      <c r="N71" s="152"/>
      <c r="O71" s="478"/>
    </row>
    <row r="72" spans="1:15" s="592" customFormat="1" ht="12.75">
      <c r="A72" s="596"/>
      <c r="B72" s="602"/>
      <c r="C72" s="603">
        <v>632001</v>
      </c>
      <c r="D72" s="329" t="s">
        <v>371</v>
      </c>
      <c r="E72" s="604">
        <v>0</v>
      </c>
      <c r="F72" s="604">
        <v>5915</v>
      </c>
      <c r="G72" s="604">
        <v>5915</v>
      </c>
      <c r="H72" s="657">
        <f t="shared" si="0"/>
        <v>0</v>
      </c>
      <c r="I72" s="605"/>
      <c r="J72" s="600"/>
      <c r="K72" s="606"/>
      <c r="L72" s="607"/>
      <c r="M72" s="607"/>
      <c r="N72" s="600"/>
      <c r="O72" s="608"/>
    </row>
    <row r="73" spans="1:15" ht="12.75">
      <c r="A73" s="4"/>
      <c r="B73" s="25"/>
      <c r="C73" s="232" t="s">
        <v>215</v>
      </c>
      <c r="D73" s="127" t="s">
        <v>65</v>
      </c>
      <c r="E73" s="130">
        <v>2900</v>
      </c>
      <c r="F73" s="130">
        <v>2900</v>
      </c>
      <c r="G73" s="130">
        <v>2900</v>
      </c>
      <c r="H73" s="657">
        <f t="shared" si="0"/>
        <v>0</v>
      </c>
      <c r="I73" s="221"/>
      <c r="J73" s="151"/>
      <c r="K73" s="476">
        <v>632001</v>
      </c>
      <c r="L73" s="475" t="s">
        <v>222</v>
      </c>
      <c r="M73" s="475">
        <v>1500</v>
      </c>
      <c r="N73" s="152"/>
      <c r="O73" s="478"/>
    </row>
    <row r="74" spans="1:15" ht="12.75">
      <c r="A74" s="4"/>
      <c r="B74" s="402"/>
      <c r="C74" s="403" t="s">
        <v>218</v>
      </c>
      <c r="D74" s="404" t="s">
        <v>244</v>
      </c>
      <c r="E74" s="405">
        <v>1000</v>
      </c>
      <c r="F74" s="405">
        <v>1000</v>
      </c>
      <c r="G74" s="405">
        <v>1000</v>
      </c>
      <c r="H74" s="657">
        <f t="shared" si="0"/>
        <v>0</v>
      </c>
      <c r="I74" s="433"/>
      <c r="J74" s="151"/>
      <c r="K74" s="476">
        <v>632002</v>
      </c>
      <c r="L74" s="475" t="s">
        <v>217</v>
      </c>
      <c r="M74" s="475">
        <v>1000</v>
      </c>
      <c r="N74" s="152"/>
      <c r="O74" s="478"/>
    </row>
    <row r="75" spans="1:15" ht="12.75">
      <c r="A75" s="4"/>
      <c r="B75" s="25"/>
      <c r="C75" s="232">
        <v>632003</v>
      </c>
      <c r="D75" s="127" t="s">
        <v>299</v>
      </c>
      <c r="E75" s="130">
        <v>200</v>
      </c>
      <c r="F75" s="130">
        <v>200</v>
      </c>
      <c r="G75" s="130">
        <v>200</v>
      </c>
      <c r="H75" s="657">
        <f t="shared" si="0"/>
        <v>0</v>
      </c>
      <c r="I75" s="221"/>
      <c r="J75" s="151"/>
      <c r="K75" s="474" t="s">
        <v>253</v>
      </c>
      <c r="L75" s="475" t="s">
        <v>273</v>
      </c>
      <c r="M75" s="475">
        <v>1070</v>
      </c>
      <c r="N75" s="152"/>
      <c r="O75" s="478"/>
    </row>
    <row r="76" spans="1:15" ht="12.75">
      <c r="A76" s="4"/>
      <c r="B76" s="25"/>
      <c r="C76" s="232">
        <v>632005</v>
      </c>
      <c r="D76" s="127" t="s">
        <v>283</v>
      </c>
      <c r="E76" s="523">
        <v>400</v>
      </c>
      <c r="F76" s="523">
        <v>400</v>
      </c>
      <c r="G76" s="523">
        <v>400</v>
      </c>
      <c r="H76" s="657">
        <f t="shared" si="0"/>
        <v>0</v>
      </c>
      <c r="I76" s="221"/>
      <c r="J76" s="151"/>
      <c r="K76" s="474" t="s">
        <v>349</v>
      </c>
      <c r="L76" s="475" t="s">
        <v>350</v>
      </c>
      <c r="M76" s="475">
        <v>2700</v>
      </c>
      <c r="N76" s="152"/>
      <c r="O76" s="478"/>
    </row>
    <row r="77" spans="1:15" ht="12.75">
      <c r="A77" s="4"/>
      <c r="B77" s="397"/>
      <c r="C77" s="398">
        <v>632005</v>
      </c>
      <c r="D77" s="399" t="s">
        <v>300</v>
      </c>
      <c r="E77" s="571">
        <v>186</v>
      </c>
      <c r="F77" s="571">
        <v>186</v>
      </c>
      <c r="G77" s="571">
        <v>186</v>
      </c>
      <c r="H77" s="657">
        <f t="shared" si="0"/>
        <v>0</v>
      </c>
      <c r="I77" s="434"/>
      <c r="J77" s="151"/>
      <c r="K77" s="474" t="s">
        <v>269</v>
      </c>
      <c r="L77" s="475" t="s">
        <v>268</v>
      </c>
      <c r="M77" s="475">
        <v>30</v>
      </c>
      <c r="O77" s="478"/>
    </row>
    <row r="78" spans="1:15" ht="12.75">
      <c r="A78" s="4"/>
      <c r="B78" s="27"/>
      <c r="C78" s="229">
        <v>633</v>
      </c>
      <c r="D78" s="28" t="s">
        <v>66</v>
      </c>
      <c r="E78" s="144">
        <f>SUM(E79:E92)</f>
        <v>12272</v>
      </c>
      <c r="F78" s="144">
        <f>SUM(F79:F92)</f>
        <v>12272</v>
      </c>
      <c r="G78" s="144">
        <f>SUM(G79:G92)</f>
        <v>16027</v>
      </c>
      <c r="H78" s="657">
        <f t="shared" si="0"/>
        <v>3755</v>
      </c>
      <c r="I78" s="220"/>
      <c r="J78" s="151"/>
      <c r="K78" s="572"/>
      <c r="L78" s="560"/>
      <c r="M78" s="560"/>
      <c r="N78" s="152"/>
      <c r="O78" s="478"/>
    </row>
    <row r="79" spans="1:15" ht="12.75">
      <c r="A79" s="4"/>
      <c r="B79" s="402"/>
      <c r="C79" s="403">
        <v>633001</v>
      </c>
      <c r="D79" s="404" t="s">
        <v>67</v>
      </c>
      <c r="E79" s="491">
        <v>1070</v>
      </c>
      <c r="F79" s="491">
        <v>1070</v>
      </c>
      <c r="G79" s="491">
        <v>1070</v>
      </c>
      <c r="H79" s="657">
        <f aca="true" t="shared" si="1" ref="H79:H120">G79-F79</f>
        <v>0</v>
      </c>
      <c r="I79" s="433" t="s">
        <v>173</v>
      </c>
      <c r="J79" s="151"/>
      <c r="K79" s="471" t="s">
        <v>225</v>
      </c>
      <c r="L79" s="407"/>
      <c r="M79" s="472">
        <f>SUM(M81:M82)</f>
        <v>11978</v>
      </c>
      <c r="N79" s="152"/>
      <c r="O79" s="77"/>
    </row>
    <row r="80" spans="1:15" ht="12.75">
      <c r="A80" s="4"/>
      <c r="B80" s="602"/>
      <c r="C80" s="603">
        <v>633001</v>
      </c>
      <c r="D80" s="329" t="s">
        <v>379</v>
      </c>
      <c r="E80" s="609">
        <v>0</v>
      </c>
      <c r="F80" s="609">
        <v>0</v>
      </c>
      <c r="G80" s="609">
        <v>2835</v>
      </c>
      <c r="H80" s="657">
        <f t="shared" si="1"/>
        <v>2835</v>
      </c>
      <c r="I80" s="605"/>
      <c r="J80" s="151"/>
      <c r="K80" s="471"/>
      <c r="L80" s="407"/>
      <c r="M80" s="472"/>
      <c r="N80" s="152"/>
      <c r="O80" s="77"/>
    </row>
    <row r="81" spans="1:15" ht="12.75">
      <c r="A81" s="4"/>
      <c r="B81" s="25"/>
      <c r="C81" s="232">
        <v>633002</v>
      </c>
      <c r="D81" s="127" t="s">
        <v>68</v>
      </c>
      <c r="E81" s="147">
        <v>1200</v>
      </c>
      <c r="F81" s="147">
        <v>1200</v>
      </c>
      <c r="G81" s="147">
        <v>1200</v>
      </c>
      <c r="H81" s="657">
        <f t="shared" si="1"/>
        <v>0</v>
      </c>
      <c r="I81" s="221" t="s">
        <v>174</v>
      </c>
      <c r="J81" s="221"/>
      <c r="K81" s="468">
        <v>632001</v>
      </c>
      <c r="L81" s="469" t="s">
        <v>226</v>
      </c>
      <c r="M81" s="469">
        <f>12337-2022</f>
        <v>10315</v>
      </c>
      <c r="N81" s="152"/>
      <c r="O81" s="478"/>
    </row>
    <row r="82" spans="1:16" s="77" customFormat="1" ht="12.75">
      <c r="A82" s="128"/>
      <c r="B82" s="102"/>
      <c r="C82" s="232">
        <v>633006</v>
      </c>
      <c r="D82" s="127" t="s">
        <v>123</v>
      </c>
      <c r="E82" s="147">
        <v>6000</v>
      </c>
      <c r="F82" s="147">
        <v>6000</v>
      </c>
      <c r="G82" s="147">
        <v>4960</v>
      </c>
      <c r="H82" s="657">
        <f t="shared" si="1"/>
        <v>-1040</v>
      </c>
      <c r="I82" s="222"/>
      <c r="J82" s="151"/>
      <c r="K82" s="469">
        <v>637015</v>
      </c>
      <c r="L82" s="469" t="s">
        <v>270</v>
      </c>
      <c r="M82" s="469">
        <v>1663</v>
      </c>
      <c r="N82" s="152"/>
      <c r="O82" s="478"/>
      <c r="P82"/>
    </row>
    <row r="83" spans="1:16" s="77" customFormat="1" ht="12.75">
      <c r="A83" s="128"/>
      <c r="B83" s="542"/>
      <c r="C83" s="543">
        <v>633006</v>
      </c>
      <c r="D83" s="544" t="s">
        <v>302</v>
      </c>
      <c r="E83" s="545">
        <v>120</v>
      </c>
      <c r="F83" s="545">
        <v>120</v>
      </c>
      <c r="G83" s="545">
        <v>60</v>
      </c>
      <c r="H83" s="657">
        <f t="shared" si="1"/>
        <v>-60</v>
      </c>
      <c r="I83" s="548"/>
      <c r="J83" s="151"/>
      <c r="K83" s="472" t="s">
        <v>231</v>
      </c>
      <c r="L83" s="472"/>
      <c r="M83" s="472">
        <f>SUM(M84:M88)</f>
        <v>8891</v>
      </c>
      <c r="N83" s="152"/>
      <c r="O83" s="152"/>
      <c r="P83"/>
    </row>
    <row r="84" spans="1:16" s="77" customFormat="1" ht="12.75">
      <c r="A84" s="128"/>
      <c r="B84" s="515"/>
      <c r="C84" s="516">
        <v>633006</v>
      </c>
      <c r="D84" s="517" t="s">
        <v>305</v>
      </c>
      <c r="E84" s="518">
        <v>462</v>
      </c>
      <c r="F84" s="518">
        <v>462</v>
      </c>
      <c r="G84" s="518">
        <v>462</v>
      </c>
      <c r="H84" s="657">
        <f t="shared" si="1"/>
        <v>0</v>
      </c>
      <c r="I84" s="562"/>
      <c r="J84" s="151"/>
      <c r="K84" s="470" t="s">
        <v>235</v>
      </c>
      <c r="L84" s="469" t="s">
        <v>232</v>
      </c>
      <c r="M84" s="620">
        <f>F18+F26+F32+F41+F45+F49+F53+F57+F61</f>
        <v>8591</v>
      </c>
      <c r="N84" s="152"/>
      <c r="O84" s="478"/>
      <c r="P84"/>
    </row>
    <row r="85" spans="1:15" s="592" customFormat="1" ht="12.75">
      <c r="A85" s="596"/>
      <c r="B85" s="602"/>
      <c r="C85" s="603">
        <v>633006</v>
      </c>
      <c r="D85" s="329" t="s">
        <v>372</v>
      </c>
      <c r="E85" s="609">
        <v>0</v>
      </c>
      <c r="F85" s="609">
        <v>0</v>
      </c>
      <c r="G85" s="609">
        <v>400</v>
      </c>
      <c r="H85" s="657">
        <f t="shared" si="1"/>
        <v>400</v>
      </c>
      <c r="I85" s="605"/>
      <c r="J85" s="600"/>
      <c r="K85" s="469">
        <v>637014</v>
      </c>
      <c r="L85" s="469" t="s">
        <v>233</v>
      </c>
      <c r="M85" s="469">
        <v>57</v>
      </c>
      <c r="O85" s="608"/>
    </row>
    <row r="86" spans="1:15" s="592" customFormat="1" ht="12.75">
      <c r="A86" s="596"/>
      <c r="B86" s="602"/>
      <c r="C86" s="232">
        <v>633009</v>
      </c>
      <c r="D86" s="127" t="s">
        <v>156</v>
      </c>
      <c r="E86" s="147">
        <v>0</v>
      </c>
      <c r="F86" s="147">
        <v>0</v>
      </c>
      <c r="G86" s="147">
        <v>3000</v>
      </c>
      <c r="H86" s="657">
        <f t="shared" si="1"/>
        <v>3000</v>
      </c>
      <c r="I86" s="605" t="s">
        <v>383</v>
      </c>
      <c r="J86" s="600"/>
      <c r="K86" s="469"/>
      <c r="L86" s="469"/>
      <c r="M86" s="469"/>
      <c r="O86" s="608"/>
    </row>
    <row r="87" spans="1:16" ht="12.75">
      <c r="A87" s="4"/>
      <c r="B87" s="102"/>
      <c r="C87" s="232">
        <v>633009</v>
      </c>
      <c r="D87" s="127" t="s">
        <v>156</v>
      </c>
      <c r="E87" s="147">
        <v>900</v>
      </c>
      <c r="F87" s="147">
        <v>900</v>
      </c>
      <c r="G87" s="147">
        <v>900</v>
      </c>
      <c r="H87" s="657">
        <f t="shared" si="1"/>
        <v>0</v>
      </c>
      <c r="I87" s="222"/>
      <c r="J87" s="151"/>
      <c r="K87" s="469">
        <v>637016</v>
      </c>
      <c r="L87" s="469" t="s">
        <v>234</v>
      </c>
      <c r="M87" s="469">
        <v>57</v>
      </c>
      <c r="O87" s="478"/>
      <c r="P87" s="77"/>
    </row>
    <row r="88" spans="1:16" ht="12.75">
      <c r="A88" s="4"/>
      <c r="B88" s="563"/>
      <c r="C88" s="564">
        <v>633009</v>
      </c>
      <c r="D88" s="565" t="s">
        <v>303</v>
      </c>
      <c r="E88" s="566">
        <v>1200</v>
      </c>
      <c r="F88" s="566">
        <v>1200</v>
      </c>
      <c r="G88" s="566">
        <v>120</v>
      </c>
      <c r="H88" s="657">
        <f t="shared" si="1"/>
        <v>-1080</v>
      </c>
      <c r="I88" s="567"/>
      <c r="J88" s="151"/>
      <c r="K88" s="469">
        <v>632005</v>
      </c>
      <c r="L88" s="469" t="s">
        <v>271</v>
      </c>
      <c r="M88" s="469">
        <v>186</v>
      </c>
      <c r="O88" s="478"/>
      <c r="P88" s="77"/>
    </row>
    <row r="89" spans="1:16" ht="12.75">
      <c r="A89" s="4"/>
      <c r="B89" s="102"/>
      <c r="C89" s="232">
        <v>633010</v>
      </c>
      <c r="D89" s="127" t="s">
        <v>175</v>
      </c>
      <c r="E89" s="147">
        <v>120</v>
      </c>
      <c r="F89" s="147">
        <v>120</v>
      </c>
      <c r="G89" s="147">
        <v>120</v>
      </c>
      <c r="H89" s="657">
        <f t="shared" si="1"/>
        <v>0</v>
      </c>
      <c r="I89" s="222" t="s">
        <v>176</v>
      </c>
      <c r="J89" s="151"/>
      <c r="K89" s="406"/>
      <c r="O89" s="77"/>
      <c r="P89" s="77"/>
    </row>
    <row r="90" spans="1:16" ht="12.75">
      <c r="A90" s="4"/>
      <c r="B90" s="542"/>
      <c r="C90" s="543">
        <v>633011</v>
      </c>
      <c r="D90" s="544" t="s">
        <v>285</v>
      </c>
      <c r="E90" s="545">
        <v>600</v>
      </c>
      <c r="F90" s="545">
        <v>600</v>
      </c>
      <c r="G90" s="545">
        <v>300</v>
      </c>
      <c r="H90" s="657">
        <f t="shared" si="1"/>
        <v>-300</v>
      </c>
      <c r="I90" s="548"/>
      <c r="J90" s="151"/>
      <c r="K90" s="406"/>
      <c r="O90" s="77"/>
      <c r="P90" s="77"/>
    </row>
    <row r="91" spans="1:16" ht="12.75">
      <c r="A91" s="4"/>
      <c r="B91" s="102"/>
      <c r="C91" s="232">
        <v>633013</v>
      </c>
      <c r="D91" s="127" t="s">
        <v>73</v>
      </c>
      <c r="E91" s="147">
        <v>500</v>
      </c>
      <c r="F91" s="147">
        <v>500</v>
      </c>
      <c r="G91" s="147">
        <v>500</v>
      </c>
      <c r="H91" s="657">
        <f t="shared" si="1"/>
        <v>0</v>
      </c>
      <c r="I91" s="222" t="s">
        <v>177</v>
      </c>
      <c r="J91" s="151"/>
      <c r="K91" s="540" t="s">
        <v>290</v>
      </c>
      <c r="L91" s="541">
        <v>300</v>
      </c>
      <c r="M91" s="152"/>
      <c r="P91" s="77"/>
    </row>
    <row r="92" spans="1:13" ht="12.75">
      <c r="A92" s="4"/>
      <c r="B92" s="102"/>
      <c r="C92" s="232">
        <v>633015</v>
      </c>
      <c r="D92" s="127" t="s">
        <v>74</v>
      </c>
      <c r="E92" s="147">
        <v>100</v>
      </c>
      <c r="F92" s="147">
        <v>100</v>
      </c>
      <c r="G92" s="147">
        <v>100</v>
      </c>
      <c r="H92" s="657">
        <f t="shared" si="1"/>
        <v>0</v>
      </c>
      <c r="I92" s="222"/>
      <c r="J92" s="151"/>
      <c r="K92" s="540" t="s">
        <v>291</v>
      </c>
      <c r="L92" s="541">
        <v>60</v>
      </c>
      <c r="M92" s="152"/>
    </row>
    <row r="93" spans="1:13" ht="12.75">
      <c r="A93" s="4"/>
      <c r="B93" s="27"/>
      <c r="C93" s="229">
        <v>634</v>
      </c>
      <c r="D93" s="28" t="s">
        <v>76</v>
      </c>
      <c r="E93" s="125">
        <f>SUM(E94)</f>
        <v>1000</v>
      </c>
      <c r="F93" s="125">
        <f>SUM(F94)</f>
        <v>1000</v>
      </c>
      <c r="G93" s="125">
        <f>SUM(G94)</f>
        <v>1000</v>
      </c>
      <c r="H93" s="657">
        <f t="shared" si="1"/>
        <v>0</v>
      </c>
      <c r="I93" s="220"/>
      <c r="J93" s="151"/>
      <c r="K93" s="568" t="s">
        <v>292</v>
      </c>
      <c r="L93" s="569">
        <v>120</v>
      </c>
      <c r="M93" s="152"/>
    </row>
    <row r="94" spans="1:16" s="77" customFormat="1" ht="12.75">
      <c r="A94" s="128"/>
      <c r="B94" s="102"/>
      <c r="C94" s="232">
        <v>634004</v>
      </c>
      <c r="D94" s="127" t="s">
        <v>155</v>
      </c>
      <c r="E94" s="130">
        <v>1000</v>
      </c>
      <c r="F94" s="130">
        <v>1000</v>
      </c>
      <c r="G94" s="130">
        <v>1000</v>
      </c>
      <c r="H94" s="657">
        <f t="shared" si="1"/>
        <v>0</v>
      </c>
      <c r="I94" s="222" t="s">
        <v>178</v>
      </c>
      <c r="J94" s="151"/>
      <c r="K94" s="506" t="s">
        <v>298</v>
      </c>
      <c r="L94" s="507">
        <v>5537</v>
      </c>
      <c r="M94" s="152"/>
      <c r="P94"/>
    </row>
    <row r="95" spans="1:12" ht="12.75">
      <c r="A95" s="4"/>
      <c r="B95" s="27"/>
      <c r="C95" s="229">
        <v>635</v>
      </c>
      <c r="D95" s="28" t="s">
        <v>77</v>
      </c>
      <c r="E95" s="121">
        <f>SUM(E96:E101)</f>
        <v>7220</v>
      </c>
      <c r="F95" s="121">
        <f>SUM(F96:F101)</f>
        <v>7220</v>
      </c>
      <c r="G95" s="121">
        <f>SUM(G96:G101)</f>
        <v>7220</v>
      </c>
      <c r="H95" s="657">
        <f t="shared" si="1"/>
        <v>0</v>
      </c>
      <c r="I95" s="220"/>
      <c r="J95" s="151"/>
      <c r="K95" s="506" t="s">
        <v>194</v>
      </c>
      <c r="L95" s="507">
        <v>400</v>
      </c>
    </row>
    <row r="96" spans="1:13" ht="12.75">
      <c r="A96" s="4"/>
      <c r="B96" s="102"/>
      <c r="C96" s="232">
        <v>635001</v>
      </c>
      <c r="D96" s="127" t="s">
        <v>78</v>
      </c>
      <c r="E96" s="130">
        <v>0</v>
      </c>
      <c r="F96" s="130">
        <v>0</v>
      </c>
      <c r="G96" s="130">
        <v>0</v>
      </c>
      <c r="H96" s="657">
        <f t="shared" si="1"/>
        <v>0</v>
      </c>
      <c r="I96" s="221"/>
      <c r="J96" s="151"/>
      <c r="K96" s="513" t="s">
        <v>295</v>
      </c>
      <c r="L96" s="514">
        <v>462</v>
      </c>
      <c r="M96" s="152"/>
    </row>
    <row r="97" spans="1:12" ht="12.75">
      <c r="A97" s="4"/>
      <c r="B97" s="102"/>
      <c r="C97" s="232">
        <v>635002</v>
      </c>
      <c r="D97" s="127" t="s">
        <v>124</v>
      </c>
      <c r="E97" s="130">
        <v>3300</v>
      </c>
      <c r="F97" s="130">
        <v>3300</v>
      </c>
      <c r="G97" s="130">
        <v>3300</v>
      </c>
      <c r="H97" s="657">
        <f t="shared" si="1"/>
        <v>0</v>
      </c>
      <c r="I97" s="221" t="s">
        <v>179</v>
      </c>
      <c r="J97" s="151"/>
      <c r="K97" s="521" t="s">
        <v>378</v>
      </c>
      <c r="L97" s="152">
        <v>3000</v>
      </c>
    </row>
    <row r="98" spans="1:13" ht="12.75">
      <c r="A98" s="4"/>
      <c r="B98" s="102"/>
      <c r="C98" s="232">
        <v>635004</v>
      </c>
      <c r="D98" s="127" t="s">
        <v>79</v>
      </c>
      <c r="E98" s="130">
        <v>0</v>
      </c>
      <c r="F98" s="130">
        <v>0</v>
      </c>
      <c r="G98" s="130">
        <v>0</v>
      </c>
      <c r="H98" s="657">
        <f t="shared" si="1"/>
        <v>0</v>
      </c>
      <c r="I98" s="221"/>
      <c r="J98" s="151"/>
      <c r="K98" s="521" t="s">
        <v>306</v>
      </c>
      <c r="L98" s="152">
        <v>10647</v>
      </c>
      <c r="M98" s="152"/>
    </row>
    <row r="99" spans="1:15" ht="12.75">
      <c r="A99" s="4"/>
      <c r="B99" s="102"/>
      <c r="C99" s="232">
        <v>635006</v>
      </c>
      <c r="D99" s="127" t="s">
        <v>80</v>
      </c>
      <c r="E99" s="130">
        <v>500</v>
      </c>
      <c r="F99" s="130">
        <v>500</v>
      </c>
      <c r="G99" s="130">
        <v>500</v>
      </c>
      <c r="H99" s="657">
        <f t="shared" si="1"/>
        <v>0</v>
      </c>
      <c r="I99" s="221"/>
      <c r="J99" s="151"/>
      <c r="K99" s="521" t="s">
        <v>369</v>
      </c>
      <c r="L99" s="152">
        <v>570</v>
      </c>
      <c r="M99" s="152"/>
      <c r="N99" s="149"/>
      <c r="O99" s="77"/>
    </row>
    <row r="100" spans="1:15" ht="12.75">
      <c r="A100" s="4"/>
      <c r="B100" s="578"/>
      <c r="C100" s="579">
        <v>635006</v>
      </c>
      <c r="D100" s="401" t="s">
        <v>80</v>
      </c>
      <c r="E100" s="580">
        <v>2700</v>
      </c>
      <c r="F100" s="580">
        <v>2700</v>
      </c>
      <c r="G100" s="580">
        <v>2700</v>
      </c>
      <c r="H100" s="657">
        <f t="shared" si="1"/>
        <v>0</v>
      </c>
      <c r="I100" s="460" t="s">
        <v>353</v>
      </c>
      <c r="J100" s="151"/>
      <c r="K100" s="521" t="s">
        <v>384</v>
      </c>
      <c r="L100" s="152">
        <v>5915</v>
      </c>
      <c r="M100" s="152"/>
      <c r="N100" s="149"/>
      <c r="O100" s="77"/>
    </row>
    <row r="101" spans="1:14" s="77" customFormat="1" ht="12.75">
      <c r="A101" s="128"/>
      <c r="B101" s="102"/>
      <c r="C101" s="232">
        <v>635009</v>
      </c>
      <c r="D101" s="127" t="s">
        <v>81</v>
      </c>
      <c r="E101" s="130">
        <v>720</v>
      </c>
      <c r="F101" s="130">
        <v>720</v>
      </c>
      <c r="G101" s="130">
        <v>720</v>
      </c>
      <c r="H101" s="657">
        <f t="shared" si="1"/>
        <v>0</v>
      </c>
      <c r="I101" s="222" t="s">
        <v>180</v>
      </c>
      <c r="J101" s="151"/>
      <c r="K101" s="521"/>
      <c r="L101" s="152"/>
      <c r="N101" s="149"/>
    </row>
    <row r="102" spans="1:14" ht="12.75">
      <c r="A102" s="4"/>
      <c r="B102" s="27"/>
      <c r="C102" s="233">
        <v>637</v>
      </c>
      <c r="D102" s="30" t="s">
        <v>82</v>
      </c>
      <c r="E102" s="121">
        <f>SUM(E103:E119)</f>
        <v>19219</v>
      </c>
      <c r="F102" s="121">
        <f>SUM(F103:F119)</f>
        <v>19219</v>
      </c>
      <c r="G102" s="121">
        <f>SUM(G103:G119)</f>
        <v>19792</v>
      </c>
      <c r="H102" s="657">
        <f t="shared" si="1"/>
        <v>573</v>
      </c>
      <c r="I102" s="220"/>
      <c r="J102" s="151"/>
      <c r="K102" s="635" t="s">
        <v>297</v>
      </c>
      <c r="L102" s="636">
        <f>L99+L98+L96+L94+L93+L92+L91+L97+M79+M83+M70+M64+M57+L100+L95+M48</f>
        <v>465533</v>
      </c>
      <c r="N102" s="149"/>
    </row>
    <row r="103" spans="1:14" s="77" customFormat="1" ht="12.75">
      <c r="A103" s="128"/>
      <c r="B103" s="102"/>
      <c r="C103" s="232">
        <v>637001</v>
      </c>
      <c r="D103" s="127" t="s">
        <v>83</v>
      </c>
      <c r="E103" s="130">
        <v>700</v>
      </c>
      <c r="F103" s="130">
        <v>700</v>
      </c>
      <c r="G103" s="130">
        <v>700</v>
      </c>
      <c r="H103" s="657">
        <f t="shared" si="1"/>
        <v>0</v>
      </c>
      <c r="I103" s="222"/>
      <c r="J103" s="151"/>
      <c r="N103" s="149"/>
    </row>
    <row r="104" spans="1:14" s="77" customFormat="1" ht="12.75">
      <c r="A104" s="128"/>
      <c r="B104" s="102"/>
      <c r="C104" s="232">
        <v>637002</v>
      </c>
      <c r="D104" s="127" t="s">
        <v>287</v>
      </c>
      <c r="E104" s="130">
        <v>60</v>
      </c>
      <c r="F104" s="130">
        <v>60</v>
      </c>
      <c r="G104" s="130">
        <v>60</v>
      </c>
      <c r="H104" s="657">
        <f t="shared" si="1"/>
        <v>0</v>
      </c>
      <c r="I104" s="222"/>
      <c r="J104" s="152"/>
      <c r="N104" s="149"/>
    </row>
    <row r="105" spans="1:14" s="77" customFormat="1" ht="12.75">
      <c r="A105" s="128"/>
      <c r="B105" s="102"/>
      <c r="C105" s="232">
        <v>637004</v>
      </c>
      <c r="D105" s="127" t="s">
        <v>84</v>
      </c>
      <c r="E105" s="130">
        <v>1000</v>
      </c>
      <c r="F105" s="130">
        <v>1000</v>
      </c>
      <c r="G105" s="130">
        <v>1000</v>
      </c>
      <c r="H105" s="657">
        <f t="shared" si="1"/>
        <v>0</v>
      </c>
      <c r="I105" s="222"/>
      <c r="J105" s="151"/>
      <c r="N105" s="149"/>
    </row>
    <row r="106" spans="1:14" ht="12.75">
      <c r="A106" s="4"/>
      <c r="B106" s="508"/>
      <c r="C106" s="509">
        <v>637007</v>
      </c>
      <c r="D106" s="510" t="s">
        <v>304</v>
      </c>
      <c r="E106" s="511">
        <v>5380</v>
      </c>
      <c r="F106" s="511">
        <v>5380</v>
      </c>
      <c r="G106" s="511">
        <v>5537</v>
      </c>
      <c r="H106" s="657">
        <f t="shared" si="1"/>
        <v>157</v>
      </c>
      <c r="I106" s="570"/>
      <c r="J106" s="151"/>
      <c r="N106" s="149"/>
    </row>
    <row r="107" spans="1:14" ht="12.75">
      <c r="A107" s="4"/>
      <c r="B107" s="102"/>
      <c r="C107" s="232">
        <v>637012</v>
      </c>
      <c r="D107" s="127" t="s">
        <v>86</v>
      </c>
      <c r="E107" s="130">
        <v>360</v>
      </c>
      <c r="F107" s="130">
        <v>360</v>
      </c>
      <c r="G107" s="130">
        <v>360</v>
      </c>
      <c r="H107" s="657">
        <f t="shared" si="1"/>
        <v>0</v>
      </c>
      <c r="I107" s="222"/>
      <c r="J107" s="151"/>
      <c r="K107" s="152"/>
      <c r="L107" s="152"/>
      <c r="N107" s="149"/>
    </row>
    <row r="108" spans="1:14" ht="12.75">
      <c r="A108" s="4"/>
      <c r="B108" s="578"/>
      <c r="C108" s="579">
        <v>637012</v>
      </c>
      <c r="D108" s="401" t="s">
        <v>86</v>
      </c>
      <c r="E108" s="580">
        <v>30</v>
      </c>
      <c r="F108" s="580">
        <v>30</v>
      </c>
      <c r="G108" s="580">
        <v>30</v>
      </c>
      <c r="H108" s="657">
        <f t="shared" si="1"/>
        <v>0</v>
      </c>
      <c r="I108" s="460"/>
      <c r="J108" s="151"/>
      <c r="K108" s="521"/>
      <c r="L108" s="152"/>
      <c r="N108" s="149"/>
    </row>
    <row r="109" spans="1:14" ht="12.75">
      <c r="A109" s="4"/>
      <c r="B109" s="102"/>
      <c r="C109" s="232">
        <v>637014</v>
      </c>
      <c r="D109" s="127" t="s">
        <v>125</v>
      </c>
      <c r="E109" s="130">
        <v>5040</v>
      </c>
      <c r="F109" s="130">
        <v>5040</v>
      </c>
      <c r="G109" s="130">
        <v>5040</v>
      </c>
      <c r="H109" s="657">
        <f t="shared" si="1"/>
        <v>0</v>
      </c>
      <c r="I109" s="222"/>
      <c r="J109" s="151"/>
      <c r="K109" s="152"/>
      <c r="L109" s="521"/>
      <c r="N109" s="149"/>
    </row>
    <row r="110" spans="1:14" ht="12.75">
      <c r="A110" s="4"/>
      <c r="B110" s="102"/>
      <c r="C110" s="232">
        <v>637014</v>
      </c>
      <c r="D110" s="127" t="s">
        <v>125</v>
      </c>
      <c r="E110" s="130">
        <v>0</v>
      </c>
      <c r="F110" s="130">
        <v>0</v>
      </c>
      <c r="G110" s="130">
        <v>300</v>
      </c>
      <c r="H110" s="657">
        <f t="shared" si="1"/>
        <v>300</v>
      </c>
      <c r="I110" s="222"/>
      <c r="J110" s="151"/>
      <c r="K110" s="152"/>
      <c r="L110" s="521"/>
      <c r="N110" s="149"/>
    </row>
    <row r="111" spans="1:14" ht="12.75">
      <c r="A111" s="4"/>
      <c r="B111" s="397"/>
      <c r="C111" s="398" t="s">
        <v>237</v>
      </c>
      <c r="D111" s="399" t="s">
        <v>236</v>
      </c>
      <c r="E111" s="400">
        <v>57</v>
      </c>
      <c r="F111" s="400">
        <v>57</v>
      </c>
      <c r="G111" s="400">
        <v>57</v>
      </c>
      <c r="H111" s="657">
        <f t="shared" si="1"/>
        <v>0</v>
      </c>
      <c r="I111" s="434"/>
      <c r="J111" s="151"/>
      <c r="K111" s="152"/>
      <c r="L111" s="152"/>
      <c r="N111" s="149"/>
    </row>
    <row r="112" spans="1:14" ht="12.75">
      <c r="A112" s="4"/>
      <c r="B112" s="102"/>
      <c r="C112" s="232">
        <v>637015</v>
      </c>
      <c r="D112" s="127" t="s">
        <v>87</v>
      </c>
      <c r="E112" s="130">
        <v>1000</v>
      </c>
      <c r="F112" s="130">
        <v>1000</v>
      </c>
      <c r="G112" s="130">
        <v>1000</v>
      </c>
      <c r="H112" s="657">
        <f t="shared" si="1"/>
        <v>0</v>
      </c>
      <c r="I112" s="222"/>
      <c r="J112" s="151"/>
      <c r="K112" s="152"/>
      <c r="L112" s="152"/>
      <c r="N112" s="149"/>
    </row>
    <row r="113" spans="1:14" ht="12.75">
      <c r="A113" s="4"/>
      <c r="B113" s="397"/>
      <c r="C113" s="398">
        <v>637015</v>
      </c>
      <c r="D113" s="399" t="s">
        <v>301</v>
      </c>
      <c r="E113" s="400">
        <v>1663</v>
      </c>
      <c r="F113" s="400">
        <v>1663</v>
      </c>
      <c r="G113" s="400">
        <v>1663</v>
      </c>
      <c r="H113" s="657">
        <f t="shared" si="1"/>
        <v>0</v>
      </c>
      <c r="I113" s="434"/>
      <c r="J113" s="151"/>
      <c r="K113" s="152"/>
      <c r="L113" s="152"/>
      <c r="N113" s="149"/>
    </row>
    <row r="114" spans="1:14" ht="12.75">
      <c r="A114" s="4"/>
      <c r="B114" s="102"/>
      <c r="C114" s="232">
        <v>637016</v>
      </c>
      <c r="D114" s="127" t="s">
        <v>88</v>
      </c>
      <c r="E114" s="130">
        <v>3332</v>
      </c>
      <c r="F114" s="130">
        <v>3332</v>
      </c>
      <c r="G114" s="130">
        <v>3332</v>
      </c>
      <c r="H114" s="657">
        <f t="shared" si="1"/>
        <v>0</v>
      </c>
      <c r="I114" s="222"/>
      <c r="J114" s="151"/>
      <c r="K114" s="152"/>
      <c r="L114" s="152"/>
      <c r="N114" s="149"/>
    </row>
    <row r="115" spans="1:14" ht="12.75">
      <c r="A115" s="4"/>
      <c r="B115" s="634"/>
      <c r="C115" s="496">
        <v>637016</v>
      </c>
      <c r="D115" s="497" t="s">
        <v>88</v>
      </c>
      <c r="E115" s="630">
        <v>0</v>
      </c>
      <c r="F115" s="630">
        <v>0</v>
      </c>
      <c r="G115" s="630">
        <v>76</v>
      </c>
      <c r="H115" s="657">
        <f t="shared" si="1"/>
        <v>76</v>
      </c>
      <c r="I115" s="627"/>
      <c r="J115" s="151"/>
      <c r="K115" s="152"/>
      <c r="L115" s="152"/>
      <c r="N115" s="149"/>
    </row>
    <row r="116" spans="1:14" ht="12.75">
      <c r="A116" s="4"/>
      <c r="B116" s="450"/>
      <c r="C116" s="398">
        <v>637016</v>
      </c>
      <c r="D116" s="399" t="s">
        <v>344</v>
      </c>
      <c r="E116" s="451">
        <v>57</v>
      </c>
      <c r="F116" s="451">
        <v>57</v>
      </c>
      <c r="G116" s="451">
        <v>57</v>
      </c>
      <c r="H116" s="657">
        <f t="shared" si="1"/>
        <v>0</v>
      </c>
      <c r="I116" s="434"/>
      <c r="J116" s="151"/>
      <c r="K116" s="152"/>
      <c r="L116" s="152"/>
      <c r="N116" s="149"/>
    </row>
    <row r="117" spans="1:14" ht="12.75">
      <c r="A117" s="4"/>
      <c r="B117" s="443"/>
      <c r="C117" s="444">
        <v>637016</v>
      </c>
      <c r="D117" s="445" t="s">
        <v>265</v>
      </c>
      <c r="E117" s="446">
        <v>60</v>
      </c>
      <c r="F117" s="446">
        <v>60</v>
      </c>
      <c r="G117" s="446">
        <v>100</v>
      </c>
      <c r="H117" s="657">
        <f t="shared" si="1"/>
        <v>40</v>
      </c>
      <c r="I117" s="432"/>
      <c r="J117" s="151"/>
      <c r="K117" s="152"/>
      <c r="L117" s="152"/>
      <c r="N117" s="149"/>
    </row>
    <row r="118" spans="1:14" ht="12.75">
      <c r="A118" s="4"/>
      <c r="B118" s="443"/>
      <c r="C118" s="444">
        <v>637027</v>
      </c>
      <c r="D118" s="445" t="s">
        <v>163</v>
      </c>
      <c r="E118" s="446">
        <v>0</v>
      </c>
      <c r="F118" s="446">
        <v>0</v>
      </c>
      <c r="G118" s="446">
        <v>0</v>
      </c>
      <c r="H118" s="657">
        <f t="shared" si="1"/>
        <v>0</v>
      </c>
      <c r="I118" s="432" t="s">
        <v>200</v>
      </c>
      <c r="J118" s="151"/>
      <c r="K118" s="152"/>
      <c r="L118" s="152"/>
      <c r="N118" s="149"/>
    </row>
    <row r="119" spans="1:14" ht="13.5" thickBot="1">
      <c r="A119" s="4"/>
      <c r="B119" s="131"/>
      <c r="C119" s="234">
        <v>637035</v>
      </c>
      <c r="D119" s="203" t="s">
        <v>89</v>
      </c>
      <c r="E119" s="204">
        <v>480</v>
      </c>
      <c r="F119" s="204">
        <v>480</v>
      </c>
      <c r="G119" s="204">
        <v>480</v>
      </c>
      <c r="H119" s="657">
        <f t="shared" si="1"/>
        <v>0</v>
      </c>
      <c r="I119" s="223"/>
      <c r="J119" s="151"/>
      <c r="K119" s="152"/>
      <c r="L119" s="152"/>
      <c r="N119" s="149"/>
    </row>
    <row r="120" spans="1:14" ht="13.5" thickBot="1">
      <c r="A120" s="4"/>
      <c r="B120" s="424"/>
      <c r="C120" s="425">
        <v>640</v>
      </c>
      <c r="D120" s="426" t="s">
        <v>90</v>
      </c>
      <c r="E120" s="427">
        <f>SUM(E121:E125)</f>
        <v>13192</v>
      </c>
      <c r="F120" s="427">
        <f>SUM(F121:F125)</f>
        <v>14195</v>
      </c>
      <c r="G120" s="427">
        <f>SUM(G121:G125)</f>
        <v>11517</v>
      </c>
      <c r="H120" s="422">
        <f t="shared" si="1"/>
        <v>-2678</v>
      </c>
      <c r="I120" s="449"/>
      <c r="J120" s="151"/>
      <c r="K120" s="152"/>
      <c r="L120" s="152"/>
      <c r="N120" s="149"/>
    </row>
    <row r="121" spans="1:14" ht="12.75">
      <c r="A121" s="4"/>
      <c r="B121" s="133"/>
      <c r="C121" s="235">
        <v>642012</v>
      </c>
      <c r="D121" s="134" t="s">
        <v>91</v>
      </c>
      <c r="E121" s="148">
        <v>0</v>
      </c>
      <c r="F121" s="148">
        <v>0</v>
      </c>
      <c r="G121" s="148">
        <v>0</v>
      </c>
      <c r="H121" s="463">
        <f aca="true" t="shared" si="2" ref="H121:H126">G121-F121</f>
        <v>0</v>
      </c>
      <c r="I121" s="224"/>
      <c r="J121" s="151"/>
      <c r="K121" s="152"/>
      <c r="L121" s="152"/>
      <c r="N121" s="149"/>
    </row>
    <row r="122" spans="1:14" ht="12.75">
      <c r="A122" s="4"/>
      <c r="B122" s="102"/>
      <c r="C122" s="232">
        <v>642013</v>
      </c>
      <c r="D122" s="129" t="s">
        <v>92</v>
      </c>
      <c r="E122" s="130">
        <v>2071</v>
      </c>
      <c r="F122" s="130">
        <v>2071</v>
      </c>
      <c r="G122" s="130">
        <v>0</v>
      </c>
      <c r="H122" s="463">
        <f t="shared" si="2"/>
        <v>-2071</v>
      </c>
      <c r="I122" s="221"/>
      <c r="J122" s="151"/>
      <c r="K122" s="152"/>
      <c r="L122" s="152"/>
      <c r="N122" s="149"/>
    </row>
    <row r="123" spans="1:14" ht="12.75">
      <c r="A123" s="4"/>
      <c r="B123" s="102"/>
      <c r="C123" s="232">
        <v>642014</v>
      </c>
      <c r="D123" s="129" t="s">
        <v>93</v>
      </c>
      <c r="E123" s="130">
        <v>10647</v>
      </c>
      <c r="F123" s="130">
        <v>10647</v>
      </c>
      <c r="G123" s="130">
        <v>10647</v>
      </c>
      <c r="H123" s="463">
        <f t="shared" si="2"/>
        <v>0</v>
      </c>
      <c r="I123" s="221"/>
      <c r="J123" s="151"/>
      <c r="K123" s="152"/>
      <c r="L123" s="152"/>
      <c r="N123" s="149"/>
    </row>
    <row r="124" spans="1:14" ht="12.75">
      <c r="A124" s="4"/>
      <c r="B124" s="135"/>
      <c r="C124" s="236">
        <v>642014</v>
      </c>
      <c r="D124" s="129" t="s">
        <v>370</v>
      </c>
      <c r="E124" s="145">
        <v>0</v>
      </c>
      <c r="F124" s="145">
        <v>1003</v>
      </c>
      <c r="G124" s="145">
        <v>570</v>
      </c>
      <c r="H124" s="463">
        <f t="shared" si="2"/>
        <v>-433</v>
      </c>
      <c r="I124" s="225"/>
      <c r="J124" s="151"/>
      <c r="K124" s="152"/>
      <c r="L124" s="152"/>
      <c r="N124" s="149"/>
    </row>
    <row r="125" spans="1:12" ht="13.5" thickBot="1">
      <c r="A125" s="4"/>
      <c r="B125" s="135"/>
      <c r="C125" s="236">
        <v>642015</v>
      </c>
      <c r="D125" s="132" t="s">
        <v>94</v>
      </c>
      <c r="E125" s="145">
        <v>474</v>
      </c>
      <c r="F125" s="145">
        <v>474</v>
      </c>
      <c r="G125" s="145">
        <v>300</v>
      </c>
      <c r="H125" s="463">
        <f t="shared" si="2"/>
        <v>-174</v>
      </c>
      <c r="I125" s="225"/>
      <c r="J125" s="151"/>
      <c r="K125" s="152"/>
      <c r="L125" s="152"/>
    </row>
    <row r="126" spans="1:12" ht="13.5" thickBot="1">
      <c r="A126" s="4"/>
      <c r="B126" s="207"/>
      <c r="C126" s="237">
        <v>600</v>
      </c>
      <c r="D126" s="264" t="s">
        <v>95</v>
      </c>
      <c r="E126" s="265">
        <f>SUM(E120,E62,E27,E14)</f>
        <v>457474</v>
      </c>
      <c r="F126" s="265">
        <f>SUM(F120,F62,F27,F14)</f>
        <v>464392</v>
      </c>
      <c r="G126" s="265">
        <f>SUM(G120,G62,G27,G14)</f>
        <v>488388</v>
      </c>
      <c r="H126" s="640">
        <f t="shared" si="2"/>
        <v>23996</v>
      </c>
      <c r="I126" s="266"/>
      <c r="J126" s="151"/>
      <c r="K126" s="152"/>
      <c r="L126" s="152"/>
    </row>
    <row r="127" spans="1:9" ht="13.5" thickBot="1">
      <c r="A127" s="4"/>
      <c r="B127" s="32"/>
      <c r="C127" s="238"/>
      <c r="D127" s="76"/>
      <c r="E127" s="101"/>
      <c r="F127" s="101"/>
      <c r="G127" s="101"/>
      <c r="H127" s="641"/>
      <c r="I127" s="226"/>
    </row>
    <row r="128" spans="1:9" ht="13.5" thickBot="1">
      <c r="A128" s="4"/>
      <c r="B128" s="267"/>
      <c r="C128" s="645">
        <v>700</v>
      </c>
      <c r="D128" s="646" t="s">
        <v>96</v>
      </c>
      <c r="E128" s="647">
        <f>SUM(E129:E134)</f>
        <v>226083</v>
      </c>
      <c r="F128" s="647">
        <f>SUM(F129:F134)</f>
        <v>228083</v>
      </c>
      <c r="G128" s="647">
        <f>SUM(G129:G134)</f>
        <v>228083</v>
      </c>
      <c r="H128" s="648">
        <v>0</v>
      </c>
      <c r="I128" s="649"/>
    </row>
    <row r="129" spans="1:9" ht="12.75">
      <c r="A129" s="4"/>
      <c r="B129" s="153"/>
      <c r="C129" s="573">
        <v>717002</v>
      </c>
      <c r="D129" s="574" t="s">
        <v>166</v>
      </c>
      <c r="E129" s="575">
        <v>38000</v>
      </c>
      <c r="F129" s="575">
        <v>38000</v>
      </c>
      <c r="G129" s="575">
        <v>38000</v>
      </c>
      <c r="H129" s="642">
        <v>0</v>
      </c>
      <c r="I129" s="576" t="s">
        <v>212</v>
      </c>
    </row>
    <row r="130" spans="1:9" ht="12.75">
      <c r="A130" s="4"/>
      <c r="B130" s="353"/>
      <c r="C130" s="239">
        <v>717002</v>
      </c>
      <c r="D130" s="29" t="s">
        <v>166</v>
      </c>
      <c r="E130" s="126">
        <v>11063</v>
      </c>
      <c r="F130" s="126">
        <v>11063</v>
      </c>
      <c r="G130" s="126">
        <v>11063</v>
      </c>
      <c r="H130" s="643">
        <v>0</v>
      </c>
      <c r="I130" s="221" t="s">
        <v>394</v>
      </c>
    </row>
    <row r="131" spans="1:9" ht="13.5" thickBot="1">
      <c r="A131" s="4"/>
      <c r="B131" s="25"/>
      <c r="C131" s="239">
        <v>717002</v>
      </c>
      <c r="D131" s="29" t="s">
        <v>166</v>
      </c>
      <c r="E131" s="126">
        <v>42020</v>
      </c>
      <c r="F131" s="126">
        <v>42020</v>
      </c>
      <c r="G131" s="126">
        <v>42020</v>
      </c>
      <c r="H131" s="643">
        <v>0</v>
      </c>
      <c r="I131" s="221" t="s">
        <v>393</v>
      </c>
    </row>
    <row r="132" spans="1:9" ht="12.75">
      <c r="A132" s="4"/>
      <c r="B132" s="25"/>
      <c r="C132" s="239">
        <v>717002</v>
      </c>
      <c r="D132" s="29" t="s">
        <v>395</v>
      </c>
      <c r="E132" s="126">
        <v>55000</v>
      </c>
      <c r="F132" s="126">
        <v>55000</v>
      </c>
      <c r="G132" s="126">
        <v>55000</v>
      </c>
      <c r="H132" s="643">
        <v>0</v>
      </c>
      <c r="I132" s="576" t="s">
        <v>212</v>
      </c>
    </row>
    <row r="133" spans="1:9" ht="12.75">
      <c r="A133" s="4"/>
      <c r="B133" s="25"/>
      <c r="C133" s="239">
        <v>717002</v>
      </c>
      <c r="D133" s="29" t="s">
        <v>395</v>
      </c>
      <c r="E133" s="126">
        <v>0</v>
      </c>
      <c r="F133" s="126">
        <v>2000</v>
      </c>
      <c r="G133" s="126">
        <v>2000</v>
      </c>
      <c r="H133" s="643">
        <v>0</v>
      </c>
      <c r="I133" s="221" t="s">
        <v>394</v>
      </c>
    </row>
    <row r="134" spans="1:9" ht="12.75">
      <c r="A134" s="4"/>
      <c r="B134" s="31"/>
      <c r="C134" s="239">
        <v>717002</v>
      </c>
      <c r="D134" s="29" t="s">
        <v>395</v>
      </c>
      <c r="E134" s="126">
        <v>80000</v>
      </c>
      <c r="F134" s="126">
        <v>80000</v>
      </c>
      <c r="G134" s="126">
        <v>80000</v>
      </c>
      <c r="H134" s="643">
        <v>0</v>
      </c>
      <c r="I134" s="221" t="s">
        <v>393</v>
      </c>
    </row>
  </sheetData>
  <sheetProtection/>
  <printOptions/>
  <pageMargins left="0.75" right="0.75" top="1" bottom="1" header="0.4921259845" footer="0.4921259845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8"/>
  <sheetViews>
    <sheetView zoomScalePageLayoutView="0" workbookViewId="0" topLeftCell="A1">
      <selection activeCell="H1" sqref="H1"/>
    </sheetView>
  </sheetViews>
  <sheetFormatPr defaultColWidth="9.140625" defaultRowHeight="12.75"/>
  <cols>
    <col min="3" max="3" width="8.28125" style="0" customWidth="1"/>
    <col min="4" max="4" width="27.8515625" style="0" customWidth="1"/>
    <col min="5" max="8" width="12.8515625" style="0" customWidth="1"/>
    <col min="9" max="9" width="24.8515625" style="0" customWidth="1"/>
    <col min="11" max="11" width="9.57421875" style="0" bestFit="1" customWidth="1"/>
    <col min="12" max="12" width="18.00390625" style="0" customWidth="1"/>
    <col min="13" max="13" width="10.8515625" style="0" bestFit="1" customWidth="1"/>
    <col min="14" max="14" width="9.57421875" style="0" bestFit="1" customWidth="1"/>
  </cols>
  <sheetData>
    <row r="1" spans="1:8" ht="15">
      <c r="A1" s="34"/>
      <c r="B1" s="34"/>
      <c r="C1" s="34"/>
      <c r="D1" s="34"/>
      <c r="E1" s="35"/>
      <c r="F1" s="35"/>
      <c r="G1" s="35"/>
      <c r="H1" s="35"/>
    </row>
    <row r="2" spans="1:8" ht="15.75" thickBot="1">
      <c r="A2" s="36"/>
      <c r="B2" s="36"/>
      <c r="C2" s="36"/>
      <c r="D2" s="36"/>
      <c r="E2" s="35"/>
      <c r="F2" s="35"/>
      <c r="G2" s="35"/>
      <c r="H2" s="35"/>
    </row>
    <row r="3" spans="1:9" ht="13.5" thickBot="1">
      <c r="A3" s="1" t="s">
        <v>3</v>
      </c>
      <c r="B3" s="2" t="s">
        <v>4</v>
      </c>
      <c r="C3" s="3" t="s">
        <v>5</v>
      </c>
      <c r="D3" s="240"/>
      <c r="E3" s="92" t="s">
        <v>9</v>
      </c>
      <c r="F3" s="92" t="s">
        <v>9</v>
      </c>
      <c r="G3" s="92" t="s">
        <v>9</v>
      </c>
      <c r="H3" s="92" t="s">
        <v>9</v>
      </c>
      <c r="I3" s="201" t="s">
        <v>168</v>
      </c>
    </row>
    <row r="4" spans="1:9" ht="12.75">
      <c r="A4" s="1" t="s">
        <v>6</v>
      </c>
      <c r="B4" s="1" t="s">
        <v>7</v>
      </c>
      <c r="C4" s="1" t="s">
        <v>8</v>
      </c>
      <c r="D4" s="5" t="s">
        <v>1</v>
      </c>
      <c r="E4" s="37" t="s">
        <v>112</v>
      </c>
      <c r="F4" s="37" t="s">
        <v>392</v>
      </c>
      <c r="G4" s="37" t="s">
        <v>267</v>
      </c>
      <c r="H4" s="637" t="s">
        <v>397</v>
      </c>
      <c r="I4" s="202" t="s">
        <v>171</v>
      </c>
    </row>
    <row r="5" spans="1:9" ht="13.5" thickBot="1">
      <c r="A5" s="7" t="s">
        <v>10</v>
      </c>
      <c r="B5" s="7" t="s">
        <v>11</v>
      </c>
      <c r="C5" s="7" t="s">
        <v>12</v>
      </c>
      <c r="D5" s="8"/>
      <c r="E5" s="49">
        <v>2018</v>
      </c>
      <c r="F5" s="49">
        <v>2018</v>
      </c>
      <c r="G5" s="49">
        <v>2018</v>
      </c>
      <c r="H5" s="638">
        <v>2018</v>
      </c>
      <c r="I5" s="199"/>
    </row>
    <row r="6" spans="1:9" ht="15">
      <c r="A6" s="83"/>
      <c r="B6" s="93" t="s">
        <v>2</v>
      </c>
      <c r="C6" s="93"/>
      <c r="D6" s="94"/>
      <c r="E6" s="483"/>
      <c r="F6" s="483"/>
      <c r="G6" s="483"/>
      <c r="H6" s="483"/>
      <c r="I6" s="276"/>
    </row>
    <row r="7" spans="1:9" ht="12.75">
      <c r="A7" s="12" t="s">
        <v>13</v>
      </c>
      <c r="B7" s="10" t="s">
        <v>14</v>
      </c>
      <c r="C7" s="12"/>
      <c r="D7" s="11"/>
      <c r="E7" s="136">
        <f>E140</f>
        <v>308628</v>
      </c>
      <c r="F7" s="136">
        <f>F140</f>
        <v>308628</v>
      </c>
      <c r="G7" s="136">
        <f>G140</f>
        <v>318660</v>
      </c>
      <c r="H7" s="136">
        <f>H140</f>
        <v>10032</v>
      </c>
      <c r="I7" s="276"/>
    </row>
    <row r="8" spans="1:9" ht="12.75">
      <c r="A8" s="12" t="s">
        <v>15</v>
      </c>
      <c r="B8" s="10" t="s">
        <v>16</v>
      </c>
      <c r="C8" s="12"/>
      <c r="D8" s="11"/>
      <c r="E8" s="136">
        <f>E142</f>
        <v>84185</v>
      </c>
      <c r="F8" s="136">
        <f>F142</f>
        <v>84185</v>
      </c>
      <c r="G8" s="136">
        <f>G142</f>
        <v>84185</v>
      </c>
      <c r="H8" s="136">
        <f>H142</f>
        <v>0</v>
      </c>
      <c r="I8" s="276"/>
    </row>
    <row r="9" spans="1:9" ht="13.5" thickBot="1">
      <c r="A9" s="14"/>
      <c r="B9" s="13" t="s">
        <v>17</v>
      </c>
      <c r="C9" s="14"/>
      <c r="D9" s="15"/>
      <c r="E9" s="137">
        <f>SUM(E7:E8)</f>
        <v>392813</v>
      </c>
      <c r="F9" s="137">
        <f>SUM(F7:F8)</f>
        <v>392813</v>
      </c>
      <c r="G9" s="137">
        <f>SUM(G7:G8)</f>
        <v>402845</v>
      </c>
      <c r="H9" s="137">
        <f>SUM(H7:H8)</f>
        <v>10032</v>
      </c>
      <c r="I9" s="277"/>
    </row>
    <row r="10" spans="1:9" ht="15">
      <c r="A10" s="96"/>
      <c r="B10" s="97" t="s">
        <v>18</v>
      </c>
      <c r="C10" s="98"/>
      <c r="D10" s="99"/>
      <c r="E10" s="38"/>
      <c r="F10" s="38"/>
      <c r="G10" s="38"/>
      <c r="H10" s="38"/>
      <c r="I10" s="40"/>
    </row>
    <row r="11" spans="1:9" ht="15">
      <c r="A11" s="16"/>
      <c r="B11" s="19"/>
      <c r="C11" s="17"/>
      <c r="D11" s="18"/>
      <c r="E11" s="38"/>
      <c r="F11" s="38"/>
      <c r="G11" s="38"/>
      <c r="H11" s="38"/>
      <c r="I11" s="40"/>
    </row>
    <row r="12" spans="1:9" ht="15">
      <c r="A12" s="4"/>
      <c r="B12" s="20"/>
      <c r="C12" s="21" t="s">
        <v>19</v>
      </c>
      <c r="D12" s="22"/>
      <c r="E12" s="38"/>
      <c r="F12" s="38"/>
      <c r="G12" s="38"/>
      <c r="H12" s="38"/>
      <c r="I12" s="40"/>
    </row>
    <row r="13" spans="1:9" ht="15.75" thickBot="1">
      <c r="A13" s="7"/>
      <c r="B13" s="100" t="s">
        <v>126</v>
      </c>
      <c r="C13" s="21" t="s">
        <v>127</v>
      </c>
      <c r="D13" s="22"/>
      <c r="E13" s="38"/>
      <c r="F13" s="38"/>
      <c r="G13" s="38"/>
      <c r="H13" s="38"/>
      <c r="I13" s="40"/>
    </row>
    <row r="14" spans="1:9" ht="12.75">
      <c r="A14" s="4"/>
      <c r="B14" s="415"/>
      <c r="C14" s="554">
        <v>610</v>
      </c>
      <c r="D14" s="417" t="s">
        <v>20</v>
      </c>
      <c r="E14" s="555">
        <f>SUM(E15,E20,E28)</f>
        <v>180802</v>
      </c>
      <c r="F14" s="555">
        <f>SUM(F15,F20,F28)</f>
        <v>180802</v>
      </c>
      <c r="G14" s="555">
        <f>G15+G20+G28</f>
        <v>186518</v>
      </c>
      <c r="H14" s="661">
        <f>G14-F14</f>
        <v>5716</v>
      </c>
      <c r="I14" s="556"/>
    </row>
    <row r="15" spans="1:9" ht="12.75">
      <c r="A15" s="4"/>
      <c r="B15" s="244"/>
      <c r="C15" s="249">
        <v>611</v>
      </c>
      <c r="D15" s="245" t="s">
        <v>97</v>
      </c>
      <c r="E15" s="256">
        <f>SUM(E16:E19)</f>
        <v>157127</v>
      </c>
      <c r="F15" s="256">
        <f>SUM(F16:F19)</f>
        <v>157127</v>
      </c>
      <c r="G15" s="256">
        <f>SUM(G16:G19)</f>
        <v>162158</v>
      </c>
      <c r="H15" s="660">
        <f aca="true" t="shared" si="0" ref="H15:H78">G15-F15</f>
        <v>5031</v>
      </c>
      <c r="I15" s="206"/>
    </row>
    <row r="16" spans="1:13" ht="12.75">
      <c r="A16" s="4"/>
      <c r="B16" s="25"/>
      <c r="C16" s="228">
        <v>611</v>
      </c>
      <c r="D16" s="26" t="s">
        <v>307</v>
      </c>
      <c r="E16" s="462">
        <v>145446</v>
      </c>
      <c r="F16" s="462">
        <v>145446</v>
      </c>
      <c r="G16" s="462">
        <v>149718</v>
      </c>
      <c r="H16" s="660">
        <f t="shared" si="0"/>
        <v>4272</v>
      </c>
      <c r="I16" s="90"/>
      <c r="K16" s="151"/>
      <c r="M16" s="151"/>
    </row>
    <row r="17" spans="1:13" ht="12.75">
      <c r="A17" s="4"/>
      <c r="B17" s="529"/>
      <c r="C17" s="530">
        <v>611</v>
      </c>
      <c r="D17" s="531" t="s">
        <v>308</v>
      </c>
      <c r="E17" s="532">
        <v>4821</v>
      </c>
      <c r="F17" s="532">
        <v>4821</v>
      </c>
      <c r="G17" s="532">
        <v>5547</v>
      </c>
      <c r="H17" s="660">
        <f t="shared" si="0"/>
        <v>726</v>
      </c>
      <c r="I17" s="533"/>
      <c r="K17" s="151"/>
      <c r="M17" s="151"/>
    </row>
    <row r="18" spans="1:13" ht="12.75">
      <c r="A18" s="4"/>
      <c r="B18" s="495"/>
      <c r="C18" s="496" t="s">
        <v>21</v>
      </c>
      <c r="D18" s="549" t="s">
        <v>309</v>
      </c>
      <c r="E18" s="551">
        <v>3000</v>
      </c>
      <c r="F18" s="551">
        <v>3000</v>
      </c>
      <c r="G18" s="551">
        <v>3000</v>
      </c>
      <c r="H18" s="660">
        <f t="shared" si="0"/>
        <v>0</v>
      </c>
      <c r="I18" s="498"/>
      <c r="K18" s="151"/>
      <c r="M18" s="151"/>
    </row>
    <row r="19" spans="1:9" ht="12.75">
      <c r="A19" s="4"/>
      <c r="B19" s="397"/>
      <c r="C19" s="398" t="s">
        <v>21</v>
      </c>
      <c r="D19" s="408" t="s">
        <v>22</v>
      </c>
      <c r="E19" s="461">
        <v>3860</v>
      </c>
      <c r="F19" s="461">
        <v>3860</v>
      </c>
      <c r="G19" s="461">
        <v>3893</v>
      </c>
      <c r="H19" s="660">
        <f t="shared" si="0"/>
        <v>33</v>
      </c>
      <c r="I19" s="524"/>
    </row>
    <row r="20" spans="1:9" ht="12.75">
      <c r="A20" s="4"/>
      <c r="B20" s="246"/>
      <c r="C20" s="250">
        <v>612</v>
      </c>
      <c r="D20" s="247" t="s">
        <v>23</v>
      </c>
      <c r="E20" s="256">
        <f>SUM(E21:E27)</f>
        <v>20974</v>
      </c>
      <c r="F20" s="256">
        <f>SUM(F21:F27)</f>
        <v>20974</v>
      </c>
      <c r="G20" s="256">
        <f>SUM(G21,G25)</f>
        <v>20974</v>
      </c>
      <c r="H20" s="660">
        <f t="shared" si="0"/>
        <v>0</v>
      </c>
      <c r="I20" s="206"/>
    </row>
    <row r="21" spans="1:9" ht="12.75">
      <c r="A21" s="4"/>
      <c r="B21" s="25"/>
      <c r="C21" s="228">
        <v>612001</v>
      </c>
      <c r="D21" s="29" t="s">
        <v>322</v>
      </c>
      <c r="E21" s="462">
        <v>3256</v>
      </c>
      <c r="F21" s="462">
        <v>3256</v>
      </c>
      <c r="G21" s="462">
        <v>3256</v>
      </c>
      <c r="H21" s="660">
        <f t="shared" si="0"/>
        <v>0</v>
      </c>
      <c r="I21" s="43"/>
    </row>
    <row r="22" spans="1:9" ht="12.75">
      <c r="A22" s="4"/>
      <c r="B22" s="529"/>
      <c r="C22" s="530">
        <v>612001</v>
      </c>
      <c r="D22" s="534" t="s">
        <v>310</v>
      </c>
      <c r="E22" s="532">
        <v>0</v>
      </c>
      <c r="F22" s="532">
        <v>0</v>
      </c>
      <c r="G22" s="532">
        <v>0</v>
      </c>
      <c r="H22" s="660">
        <f t="shared" si="0"/>
        <v>0</v>
      </c>
      <c r="I22" s="535"/>
    </row>
    <row r="23" spans="1:9" ht="12.75">
      <c r="A23" s="4"/>
      <c r="B23" s="495"/>
      <c r="C23" s="496">
        <v>612001</v>
      </c>
      <c r="D23" s="497" t="s">
        <v>311</v>
      </c>
      <c r="E23" s="551">
        <v>0</v>
      </c>
      <c r="F23" s="551">
        <v>0</v>
      </c>
      <c r="G23" s="551">
        <v>0</v>
      </c>
      <c r="H23" s="660">
        <f t="shared" si="0"/>
        <v>0</v>
      </c>
      <c r="I23" s="552"/>
    </row>
    <row r="24" spans="1:11" ht="12.75">
      <c r="A24" s="4"/>
      <c r="B24" s="397"/>
      <c r="C24" s="398" t="s">
        <v>25</v>
      </c>
      <c r="D24" s="399" t="s">
        <v>26</v>
      </c>
      <c r="E24" s="461">
        <v>0</v>
      </c>
      <c r="F24" s="461">
        <v>0</v>
      </c>
      <c r="G24" s="461">
        <v>0</v>
      </c>
      <c r="H24" s="660">
        <f t="shared" si="0"/>
        <v>0</v>
      </c>
      <c r="I24" s="524"/>
      <c r="J24" s="151"/>
      <c r="K24" s="151"/>
    </row>
    <row r="25" spans="1:11" ht="12.75">
      <c r="A25" s="4"/>
      <c r="B25" s="25"/>
      <c r="C25" s="228">
        <v>612002</v>
      </c>
      <c r="D25" s="29" t="s">
        <v>323</v>
      </c>
      <c r="E25" s="462">
        <v>17718</v>
      </c>
      <c r="F25" s="462">
        <v>17718</v>
      </c>
      <c r="G25" s="462">
        <v>17718</v>
      </c>
      <c r="H25" s="660">
        <f t="shared" si="0"/>
        <v>0</v>
      </c>
      <c r="I25" s="43"/>
      <c r="K25" s="151"/>
    </row>
    <row r="26" spans="1:11" ht="12.75">
      <c r="A26" s="4"/>
      <c r="B26" s="529"/>
      <c r="C26" s="530">
        <v>612002</v>
      </c>
      <c r="D26" s="534" t="s">
        <v>312</v>
      </c>
      <c r="E26" s="532">
        <v>0</v>
      </c>
      <c r="F26" s="532">
        <v>0</v>
      </c>
      <c r="G26" s="532">
        <v>0</v>
      </c>
      <c r="H26" s="660">
        <f t="shared" si="0"/>
        <v>0</v>
      </c>
      <c r="I26" s="535"/>
      <c r="K26" s="151"/>
    </row>
    <row r="27" spans="1:11" ht="12.75">
      <c r="A27" s="4"/>
      <c r="B27" s="495"/>
      <c r="C27" s="496">
        <v>612002</v>
      </c>
      <c r="D27" s="497" t="s">
        <v>313</v>
      </c>
      <c r="E27" s="551">
        <v>0</v>
      </c>
      <c r="F27" s="551">
        <v>0</v>
      </c>
      <c r="G27" s="551">
        <v>0</v>
      </c>
      <c r="H27" s="660">
        <f t="shared" si="0"/>
        <v>0</v>
      </c>
      <c r="I27" s="552"/>
      <c r="K27" s="151"/>
    </row>
    <row r="28" spans="1:9" ht="12.75">
      <c r="A28" s="4"/>
      <c r="B28" s="246"/>
      <c r="C28" s="250">
        <v>614</v>
      </c>
      <c r="D28" s="247" t="s">
        <v>98</v>
      </c>
      <c r="E28" s="256">
        <f>SUM(E29:E33)</f>
        <v>2701</v>
      </c>
      <c r="F28" s="256">
        <f>SUM(F29:F33)</f>
        <v>2701</v>
      </c>
      <c r="G28" s="256">
        <f>SUM(G29:G33)</f>
        <v>3386</v>
      </c>
      <c r="H28" s="660">
        <f t="shared" si="0"/>
        <v>685</v>
      </c>
      <c r="I28" s="206"/>
    </row>
    <row r="29" spans="1:9" ht="12.75">
      <c r="A29" s="4"/>
      <c r="B29" s="25"/>
      <c r="C29" s="228">
        <v>614</v>
      </c>
      <c r="D29" s="29" t="s">
        <v>324</v>
      </c>
      <c r="E29" s="462">
        <v>0</v>
      </c>
      <c r="F29" s="462">
        <v>0</v>
      </c>
      <c r="G29" s="462">
        <v>0</v>
      </c>
      <c r="H29" s="660">
        <f t="shared" si="0"/>
        <v>0</v>
      </c>
      <c r="I29" s="43"/>
    </row>
    <row r="30" spans="1:9" ht="12.75">
      <c r="A30" s="4"/>
      <c r="B30" s="529"/>
      <c r="C30" s="530">
        <v>614</v>
      </c>
      <c r="D30" s="534" t="s">
        <v>314</v>
      </c>
      <c r="E30" s="532">
        <v>0</v>
      </c>
      <c r="F30" s="532">
        <v>0</v>
      </c>
      <c r="G30" s="532">
        <v>0</v>
      </c>
      <c r="H30" s="660">
        <f t="shared" si="0"/>
        <v>0</v>
      </c>
      <c r="I30" s="535"/>
    </row>
    <row r="31" spans="1:9" ht="12.75">
      <c r="A31" s="4"/>
      <c r="B31" s="495"/>
      <c r="C31" s="496">
        <v>614</v>
      </c>
      <c r="D31" s="497" t="s">
        <v>315</v>
      </c>
      <c r="E31" s="551">
        <v>0</v>
      </c>
      <c r="F31" s="551">
        <v>0</v>
      </c>
      <c r="G31" s="551">
        <v>0</v>
      </c>
      <c r="H31" s="660">
        <f t="shared" si="0"/>
        <v>0</v>
      </c>
      <c r="I31" s="552"/>
    </row>
    <row r="32" spans="1:9" ht="12.75">
      <c r="A32" s="4"/>
      <c r="B32" s="410"/>
      <c r="C32" s="411">
        <v>614</v>
      </c>
      <c r="D32" s="412" t="s">
        <v>29</v>
      </c>
      <c r="E32" s="484">
        <v>2501</v>
      </c>
      <c r="F32" s="484">
        <v>2501</v>
      </c>
      <c r="G32" s="484">
        <v>3186</v>
      </c>
      <c r="H32" s="660">
        <f t="shared" si="0"/>
        <v>685</v>
      </c>
      <c r="I32" s="525"/>
    </row>
    <row r="33" spans="1:11" ht="12.75">
      <c r="A33" s="4"/>
      <c r="B33" s="397"/>
      <c r="C33" s="398" t="s">
        <v>30</v>
      </c>
      <c r="D33" s="399" t="s">
        <v>102</v>
      </c>
      <c r="E33" s="485">
        <v>200</v>
      </c>
      <c r="F33" s="485">
        <v>200</v>
      </c>
      <c r="G33" s="485">
        <v>200</v>
      </c>
      <c r="H33" s="660">
        <f t="shared" si="0"/>
        <v>0</v>
      </c>
      <c r="I33" s="524"/>
      <c r="K33" s="151"/>
    </row>
    <row r="34" spans="1:9" ht="12.75">
      <c r="A34" s="4"/>
      <c r="B34" s="419"/>
      <c r="C34" s="420">
        <v>620</v>
      </c>
      <c r="D34" s="421" t="s">
        <v>31</v>
      </c>
      <c r="E34" s="422">
        <f>SUM(E35,E41,E44)</f>
        <v>64474</v>
      </c>
      <c r="F34" s="422">
        <f>SUM(F35,F41,F44)</f>
        <v>64474</v>
      </c>
      <c r="G34" s="422">
        <f>SUM(G35,G41,G44)</f>
        <v>65319</v>
      </c>
      <c r="H34" s="661">
        <f t="shared" si="0"/>
        <v>845</v>
      </c>
      <c r="I34" s="423"/>
    </row>
    <row r="35" spans="1:9" ht="12.75">
      <c r="A35" s="4"/>
      <c r="B35" s="246"/>
      <c r="C35" s="251">
        <v>621</v>
      </c>
      <c r="D35" s="245" t="s">
        <v>99</v>
      </c>
      <c r="E35" s="256">
        <f>SUM(E36:E40)</f>
        <v>14236</v>
      </c>
      <c r="F35" s="256">
        <f>SUM(F36:F40)</f>
        <v>14236</v>
      </c>
      <c r="G35" s="256">
        <f>SUM(G36:G40)</f>
        <v>14381</v>
      </c>
      <c r="H35" s="660">
        <f t="shared" si="0"/>
        <v>145</v>
      </c>
      <c r="I35" s="206"/>
    </row>
    <row r="36" spans="1:9" ht="12.75">
      <c r="A36" s="4"/>
      <c r="B36" s="25"/>
      <c r="C36" s="228">
        <v>621</v>
      </c>
      <c r="D36" s="29" t="s">
        <v>325</v>
      </c>
      <c r="E36" s="462">
        <v>12800</v>
      </c>
      <c r="F36" s="462">
        <v>12800</v>
      </c>
      <c r="G36" s="462">
        <v>12945</v>
      </c>
      <c r="H36" s="660">
        <f t="shared" si="0"/>
        <v>145</v>
      </c>
      <c r="I36" s="43"/>
    </row>
    <row r="37" spans="1:9" ht="12.75">
      <c r="A37" s="4"/>
      <c r="B37" s="529"/>
      <c r="C37" s="530">
        <v>621</v>
      </c>
      <c r="D37" s="534" t="s">
        <v>316</v>
      </c>
      <c r="E37" s="532">
        <v>480</v>
      </c>
      <c r="F37" s="532">
        <v>480</v>
      </c>
      <c r="G37" s="532">
        <v>480</v>
      </c>
      <c r="H37" s="660">
        <f t="shared" si="0"/>
        <v>0</v>
      </c>
      <c r="I37" s="535"/>
    </row>
    <row r="38" spans="1:9" ht="12.75">
      <c r="A38" s="4"/>
      <c r="B38" s="495"/>
      <c r="C38" s="496">
        <v>621</v>
      </c>
      <c r="D38" s="497" t="s">
        <v>317</v>
      </c>
      <c r="E38" s="551">
        <v>300</v>
      </c>
      <c r="F38" s="551">
        <v>300</v>
      </c>
      <c r="G38" s="551">
        <v>300</v>
      </c>
      <c r="H38" s="660">
        <f t="shared" si="0"/>
        <v>0</v>
      </c>
      <c r="I38" s="552"/>
    </row>
    <row r="39" spans="1:9" ht="12.75">
      <c r="A39" s="4"/>
      <c r="B39" s="410"/>
      <c r="C39" s="411">
        <v>621</v>
      </c>
      <c r="D39" s="412" t="s">
        <v>33</v>
      </c>
      <c r="E39" s="486">
        <v>250</v>
      </c>
      <c r="F39" s="486">
        <v>250</v>
      </c>
      <c r="G39" s="486">
        <v>250</v>
      </c>
      <c r="H39" s="660">
        <f t="shared" si="0"/>
        <v>0</v>
      </c>
      <c r="I39" s="525"/>
    </row>
    <row r="40" spans="1:9" ht="12.75">
      <c r="A40" s="4"/>
      <c r="B40" s="397"/>
      <c r="C40" s="398" t="s">
        <v>34</v>
      </c>
      <c r="D40" s="399" t="s">
        <v>35</v>
      </c>
      <c r="E40" s="461">
        <v>406</v>
      </c>
      <c r="F40" s="461">
        <v>406</v>
      </c>
      <c r="G40" s="461">
        <v>406</v>
      </c>
      <c r="H40" s="660">
        <f t="shared" si="0"/>
        <v>0</v>
      </c>
      <c r="I40" s="524"/>
    </row>
    <row r="41" spans="1:9" ht="12.75">
      <c r="A41" s="4"/>
      <c r="B41" s="246"/>
      <c r="C41" s="250">
        <v>623</v>
      </c>
      <c r="D41" s="245" t="s">
        <v>100</v>
      </c>
      <c r="E41" s="256">
        <f>SUM(E42:E43)</f>
        <v>4228</v>
      </c>
      <c r="F41" s="256">
        <f>SUM(F42:F43)</f>
        <v>4228</v>
      </c>
      <c r="G41" s="256">
        <f>SUM(G42:G43)</f>
        <v>4228</v>
      </c>
      <c r="H41" s="660">
        <f t="shared" si="0"/>
        <v>0</v>
      </c>
      <c r="I41" s="206"/>
    </row>
    <row r="42" spans="1:9" ht="12.75">
      <c r="A42" s="4"/>
      <c r="B42" s="25"/>
      <c r="C42" s="228">
        <v>623</v>
      </c>
      <c r="D42" s="29" t="s">
        <v>326</v>
      </c>
      <c r="E42" s="462">
        <v>4228</v>
      </c>
      <c r="F42" s="462">
        <v>4228</v>
      </c>
      <c r="G42" s="462">
        <v>4228</v>
      </c>
      <c r="H42" s="660">
        <f t="shared" si="0"/>
        <v>0</v>
      </c>
      <c r="I42" s="43"/>
    </row>
    <row r="43" spans="1:9" ht="12.75">
      <c r="A43" s="4"/>
      <c r="B43" s="25"/>
      <c r="C43" s="228">
        <v>623</v>
      </c>
      <c r="D43" s="29" t="s">
        <v>37</v>
      </c>
      <c r="E43" s="462">
        <v>0</v>
      </c>
      <c r="F43" s="462">
        <v>0</v>
      </c>
      <c r="G43" s="462">
        <v>0</v>
      </c>
      <c r="H43" s="660">
        <f t="shared" si="0"/>
        <v>0</v>
      </c>
      <c r="I43" s="43"/>
    </row>
    <row r="44" spans="1:9" ht="12.75">
      <c r="A44" s="4"/>
      <c r="B44" s="246"/>
      <c r="C44" s="250">
        <v>625</v>
      </c>
      <c r="D44" s="247" t="s">
        <v>38</v>
      </c>
      <c r="E44" s="256">
        <f>SUM(E45:E74)</f>
        <v>46010</v>
      </c>
      <c r="F44" s="256">
        <f>SUM(F45:F74)</f>
        <v>46010</v>
      </c>
      <c r="G44" s="256">
        <f>SUM(G45:G74)</f>
        <v>46710</v>
      </c>
      <c r="H44" s="660">
        <f t="shared" si="0"/>
        <v>700</v>
      </c>
      <c r="I44" s="206"/>
    </row>
    <row r="45" spans="1:9" ht="12.75">
      <c r="A45" s="4"/>
      <c r="B45" s="25"/>
      <c r="C45" s="231">
        <v>625001</v>
      </c>
      <c r="D45" s="29" t="s">
        <v>327</v>
      </c>
      <c r="E45" s="462">
        <v>2384</v>
      </c>
      <c r="F45" s="462">
        <v>2384</v>
      </c>
      <c r="G45" s="462">
        <v>2384</v>
      </c>
      <c r="H45" s="660">
        <f t="shared" si="0"/>
        <v>0</v>
      </c>
      <c r="I45" s="43"/>
    </row>
    <row r="46" spans="1:9" ht="12.75">
      <c r="A46" s="4"/>
      <c r="B46" s="529"/>
      <c r="C46" s="536">
        <v>625001</v>
      </c>
      <c r="D46" s="534" t="s">
        <v>318</v>
      </c>
      <c r="E46" s="532">
        <v>0</v>
      </c>
      <c r="F46" s="532">
        <v>0</v>
      </c>
      <c r="G46" s="532">
        <v>700</v>
      </c>
      <c r="H46" s="660">
        <f t="shared" si="0"/>
        <v>700</v>
      </c>
      <c r="I46" s="535"/>
    </row>
    <row r="47" spans="1:9" ht="12.75">
      <c r="A47" s="4"/>
      <c r="B47" s="495"/>
      <c r="C47" s="553">
        <v>625001</v>
      </c>
      <c r="D47" s="497" t="s">
        <v>319</v>
      </c>
      <c r="E47" s="551">
        <v>42</v>
      </c>
      <c r="F47" s="551">
        <v>42</v>
      </c>
      <c r="G47" s="551">
        <v>42</v>
      </c>
      <c r="H47" s="660">
        <f t="shared" si="0"/>
        <v>0</v>
      </c>
      <c r="I47" s="552"/>
    </row>
    <row r="48" spans="1:9" ht="12.75">
      <c r="A48" s="4"/>
      <c r="B48" s="410"/>
      <c r="C48" s="413">
        <v>625001</v>
      </c>
      <c r="D48" s="412" t="s">
        <v>101</v>
      </c>
      <c r="E48" s="486">
        <v>35</v>
      </c>
      <c r="F48" s="486">
        <v>35</v>
      </c>
      <c r="G48" s="486">
        <v>35</v>
      </c>
      <c r="H48" s="660">
        <f t="shared" si="0"/>
        <v>0</v>
      </c>
      <c r="I48" s="525"/>
    </row>
    <row r="49" spans="1:9" ht="12.75">
      <c r="A49" s="4"/>
      <c r="B49" s="397"/>
      <c r="C49" s="409" t="s">
        <v>40</v>
      </c>
      <c r="D49" s="399" t="s">
        <v>41</v>
      </c>
      <c r="E49" s="461">
        <v>57</v>
      </c>
      <c r="F49" s="461">
        <v>57</v>
      </c>
      <c r="G49" s="461">
        <v>57</v>
      </c>
      <c r="H49" s="660">
        <f t="shared" si="0"/>
        <v>0</v>
      </c>
      <c r="I49" s="524"/>
    </row>
    <row r="50" spans="1:9" ht="12.75">
      <c r="A50" s="4"/>
      <c r="B50" s="25"/>
      <c r="C50" s="228">
        <v>625002</v>
      </c>
      <c r="D50" s="29" t="s">
        <v>328</v>
      </c>
      <c r="E50" s="462">
        <v>23840</v>
      </c>
      <c r="F50" s="462">
        <v>23840</v>
      </c>
      <c r="G50" s="462">
        <v>23840</v>
      </c>
      <c r="H50" s="660">
        <f t="shared" si="0"/>
        <v>0</v>
      </c>
      <c r="I50" s="43"/>
    </row>
    <row r="51" spans="1:9" ht="12.75">
      <c r="A51" s="4"/>
      <c r="B51" s="529"/>
      <c r="C51" s="530">
        <v>625002</v>
      </c>
      <c r="D51" s="534" t="s">
        <v>320</v>
      </c>
      <c r="E51" s="532">
        <v>675</v>
      </c>
      <c r="F51" s="532">
        <v>675</v>
      </c>
      <c r="G51" s="532">
        <v>675</v>
      </c>
      <c r="H51" s="660">
        <f t="shared" si="0"/>
        <v>0</v>
      </c>
      <c r="I51" s="535"/>
    </row>
    <row r="52" spans="1:9" ht="12.75">
      <c r="A52" s="4"/>
      <c r="B52" s="495"/>
      <c r="C52" s="496">
        <v>625002</v>
      </c>
      <c r="D52" s="497" t="s">
        <v>321</v>
      </c>
      <c r="E52" s="551">
        <v>420</v>
      </c>
      <c r="F52" s="551">
        <v>420</v>
      </c>
      <c r="G52" s="551">
        <v>420</v>
      </c>
      <c r="H52" s="660">
        <f t="shared" si="0"/>
        <v>0</v>
      </c>
      <c r="I52" s="552"/>
    </row>
    <row r="53" spans="1:9" ht="12.75">
      <c r="A53" s="4"/>
      <c r="B53" s="410"/>
      <c r="C53" s="411">
        <v>625002</v>
      </c>
      <c r="D53" s="412" t="s">
        <v>43</v>
      </c>
      <c r="E53" s="486">
        <v>350</v>
      </c>
      <c r="F53" s="486">
        <v>350</v>
      </c>
      <c r="G53" s="486">
        <v>350</v>
      </c>
      <c r="H53" s="660">
        <f t="shared" si="0"/>
        <v>0</v>
      </c>
      <c r="I53" s="525"/>
    </row>
    <row r="54" spans="1:13" ht="12.75">
      <c r="A54" s="4"/>
      <c r="B54" s="397"/>
      <c r="C54" s="398" t="s">
        <v>44</v>
      </c>
      <c r="D54" s="399" t="s">
        <v>45</v>
      </c>
      <c r="E54" s="461">
        <v>568</v>
      </c>
      <c r="F54" s="461">
        <v>568</v>
      </c>
      <c r="G54" s="461">
        <v>568</v>
      </c>
      <c r="H54" s="660">
        <f t="shared" si="0"/>
        <v>0</v>
      </c>
      <c r="I54" s="524"/>
      <c r="K54" s="493" t="s">
        <v>376</v>
      </c>
      <c r="M54" s="151">
        <f>SUM(M55:M57)</f>
        <v>265068</v>
      </c>
    </row>
    <row r="55" spans="1:13" ht="12.75">
      <c r="A55" s="4"/>
      <c r="B55" s="25"/>
      <c r="C55" s="228">
        <v>625003</v>
      </c>
      <c r="D55" s="29" t="s">
        <v>46</v>
      </c>
      <c r="E55" s="462">
        <v>1362</v>
      </c>
      <c r="F55" s="462">
        <v>1362</v>
      </c>
      <c r="G55" s="462">
        <v>1362</v>
      </c>
      <c r="H55" s="660">
        <f t="shared" si="0"/>
        <v>0</v>
      </c>
      <c r="I55" s="43"/>
      <c r="K55" s="489" t="s">
        <v>375</v>
      </c>
      <c r="L55" s="489"/>
      <c r="M55" s="610">
        <f>F16+F21+F25</f>
        <v>166420</v>
      </c>
    </row>
    <row r="56" spans="1:14" ht="12.75">
      <c r="A56" s="4"/>
      <c r="B56" s="529"/>
      <c r="C56" s="530">
        <v>625003</v>
      </c>
      <c r="D56" s="534" t="s">
        <v>329</v>
      </c>
      <c r="E56" s="532">
        <v>39</v>
      </c>
      <c r="F56" s="532">
        <v>39</v>
      </c>
      <c r="G56" s="532">
        <v>39</v>
      </c>
      <c r="H56" s="660">
        <f t="shared" si="0"/>
        <v>0</v>
      </c>
      <c r="I56" s="535"/>
      <c r="K56" s="489" t="s">
        <v>374</v>
      </c>
      <c r="L56" s="489"/>
      <c r="M56" s="610">
        <f>F36+F42+F43+F45+F50+F55+F60+F65+F70</f>
        <v>59512</v>
      </c>
      <c r="N56" s="151"/>
    </row>
    <row r="57" spans="1:15" ht="12.75">
      <c r="A57" s="4"/>
      <c r="B57" s="495"/>
      <c r="C57" s="496">
        <v>625003</v>
      </c>
      <c r="D57" s="497" t="s">
        <v>330</v>
      </c>
      <c r="E57" s="551">
        <v>24</v>
      </c>
      <c r="F57" s="551">
        <v>24</v>
      </c>
      <c r="G57" s="551">
        <v>24</v>
      </c>
      <c r="H57" s="660">
        <f t="shared" si="0"/>
        <v>0</v>
      </c>
      <c r="I57" s="552"/>
      <c r="K57" s="489" t="s">
        <v>343</v>
      </c>
      <c r="L57" s="489"/>
      <c r="M57" s="610">
        <f>F77+F78+F80+F81+F85+F87+F88+F91+F94+F97+F100+F102+F104+F105+F106+F108+F110+F111+F112+F113+F115+F116+F118+F119+F120+F122+F124+F126+F128+F134+F139</f>
        <v>39136</v>
      </c>
      <c r="N57" s="151"/>
      <c r="O57" s="151"/>
    </row>
    <row r="58" spans="1:9" ht="12.75">
      <c r="A58" s="4"/>
      <c r="B58" s="410"/>
      <c r="C58" s="411">
        <v>625003</v>
      </c>
      <c r="D58" s="412" t="s">
        <v>47</v>
      </c>
      <c r="E58" s="486">
        <v>21</v>
      </c>
      <c r="F58" s="486">
        <v>21</v>
      </c>
      <c r="G58" s="486">
        <v>21</v>
      </c>
      <c r="H58" s="660">
        <f t="shared" si="0"/>
        <v>0</v>
      </c>
      <c r="I58" s="525"/>
    </row>
    <row r="59" spans="1:14" ht="12.75">
      <c r="A59" s="4"/>
      <c r="B59" s="397"/>
      <c r="C59" s="398" t="s">
        <v>48</v>
      </c>
      <c r="D59" s="399" t="s">
        <v>49</v>
      </c>
      <c r="E59" s="461">
        <v>33</v>
      </c>
      <c r="F59" s="461">
        <v>33</v>
      </c>
      <c r="G59" s="461">
        <v>33</v>
      </c>
      <c r="H59" s="660">
        <f t="shared" si="0"/>
        <v>0</v>
      </c>
      <c r="I59" s="524"/>
      <c r="K59" s="527" t="s">
        <v>339</v>
      </c>
      <c r="L59" s="527"/>
      <c r="M59" s="619">
        <f>SUM(M60:M61)</f>
        <v>6438</v>
      </c>
      <c r="N59" s="493"/>
    </row>
    <row r="60" spans="1:14" ht="12.75">
      <c r="A60" s="4"/>
      <c r="B60" s="25"/>
      <c r="C60" s="228">
        <v>625004</v>
      </c>
      <c r="D60" s="29" t="s">
        <v>331</v>
      </c>
      <c r="E60" s="462">
        <v>5108</v>
      </c>
      <c r="F60" s="462">
        <v>5108</v>
      </c>
      <c r="G60" s="462">
        <v>5108</v>
      </c>
      <c r="H60" s="660">
        <f t="shared" si="0"/>
        <v>0</v>
      </c>
      <c r="I60" s="43"/>
      <c r="K60" s="528">
        <v>610.62</v>
      </c>
      <c r="L60" s="528" t="s">
        <v>240</v>
      </c>
      <c r="M60" s="537">
        <f>SUM(F71,F66,F61,F56,F51,F46,F37,F30,F26,F22,F17)</f>
        <v>6438</v>
      </c>
      <c r="N60" s="151"/>
    </row>
    <row r="61" spans="1:13" ht="12.75">
      <c r="A61" s="4"/>
      <c r="B61" s="529"/>
      <c r="C61" s="530">
        <v>625004</v>
      </c>
      <c r="D61" s="534" t="s">
        <v>332</v>
      </c>
      <c r="E61" s="532">
        <v>145</v>
      </c>
      <c r="F61" s="532">
        <v>145</v>
      </c>
      <c r="G61" s="532">
        <v>145</v>
      </c>
      <c r="H61" s="660">
        <f t="shared" si="0"/>
        <v>0</v>
      </c>
      <c r="I61" s="535"/>
      <c r="K61" s="528">
        <v>630</v>
      </c>
      <c r="L61" s="528" t="s">
        <v>262</v>
      </c>
      <c r="M61" s="537">
        <f>F130</f>
        <v>0</v>
      </c>
    </row>
    <row r="62" spans="1:9" ht="12.75">
      <c r="A62" s="4"/>
      <c r="B62" s="495"/>
      <c r="C62" s="496">
        <v>625004</v>
      </c>
      <c r="D62" s="497" t="s">
        <v>333</v>
      </c>
      <c r="E62" s="551">
        <v>90</v>
      </c>
      <c r="F62" s="551">
        <v>90</v>
      </c>
      <c r="G62" s="551">
        <v>90</v>
      </c>
      <c r="H62" s="660">
        <f t="shared" si="0"/>
        <v>0</v>
      </c>
      <c r="I62" s="552"/>
    </row>
    <row r="63" spans="1:15" ht="12.75">
      <c r="A63" s="4"/>
      <c r="B63" s="410"/>
      <c r="C63" s="411">
        <v>625004</v>
      </c>
      <c r="D63" s="412" t="s">
        <v>51</v>
      </c>
      <c r="E63" s="486">
        <v>76</v>
      </c>
      <c r="F63" s="486">
        <v>76</v>
      </c>
      <c r="G63" s="486">
        <v>76</v>
      </c>
      <c r="H63" s="660">
        <f t="shared" si="0"/>
        <v>0</v>
      </c>
      <c r="I63" s="525"/>
      <c r="K63" s="538" t="s">
        <v>340</v>
      </c>
      <c r="L63" s="538"/>
      <c r="M63" s="538">
        <v>4150</v>
      </c>
      <c r="N63" s="526"/>
      <c r="O63" s="77"/>
    </row>
    <row r="64" spans="1:15" ht="12.75">
      <c r="A64" s="4"/>
      <c r="B64" s="397"/>
      <c r="C64" s="398" t="s">
        <v>52</v>
      </c>
      <c r="D64" s="399" t="s">
        <v>53</v>
      </c>
      <c r="E64" s="461">
        <v>122</v>
      </c>
      <c r="F64" s="461">
        <v>122</v>
      </c>
      <c r="G64" s="461">
        <v>122</v>
      </c>
      <c r="H64" s="660">
        <f t="shared" si="0"/>
        <v>0</v>
      </c>
      <c r="I64" s="524"/>
      <c r="K64" s="539">
        <v>610.62</v>
      </c>
      <c r="L64" s="539" t="s">
        <v>240</v>
      </c>
      <c r="M64" s="557">
        <f>SUM(F18,F23,F27,F31,F38,F47,F52,F57,F62,F67,F72)</f>
        <v>4049</v>
      </c>
      <c r="N64" s="152"/>
      <c r="O64" s="77"/>
    </row>
    <row r="65" spans="1:15" ht="12.75">
      <c r="A65" s="4"/>
      <c r="B65" s="25"/>
      <c r="C65" s="228">
        <v>625005</v>
      </c>
      <c r="D65" s="29" t="s">
        <v>334</v>
      </c>
      <c r="E65" s="462">
        <v>1702</v>
      </c>
      <c r="F65" s="462">
        <v>1702</v>
      </c>
      <c r="G65" s="462">
        <v>1702</v>
      </c>
      <c r="H65" s="660">
        <f t="shared" si="0"/>
        <v>0</v>
      </c>
      <c r="I65" s="43"/>
      <c r="K65" s="539">
        <v>630</v>
      </c>
      <c r="L65" s="539" t="s">
        <v>262</v>
      </c>
      <c r="M65" s="539">
        <v>101</v>
      </c>
      <c r="N65" s="152"/>
      <c r="O65" s="77"/>
    </row>
    <row r="66" spans="1:15" ht="12.75">
      <c r="A66" s="4"/>
      <c r="B66" s="529"/>
      <c r="C66" s="530">
        <v>625005</v>
      </c>
      <c r="D66" s="534" t="s">
        <v>336</v>
      </c>
      <c r="E66" s="532">
        <v>49</v>
      </c>
      <c r="F66" s="532">
        <v>49</v>
      </c>
      <c r="G66" s="532">
        <v>49</v>
      </c>
      <c r="H66" s="660">
        <f t="shared" si="0"/>
        <v>0</v>
      </c>
      <c r="I66" s="535"/>
      <c r="N66" s="77"/>
      <c r="O66" s="77"/>
    </row>
    <row r="67" spans="1:15" ht="12.75">
      <c r="A67" s="4"/>
      <c r="B67" s="495"/>
      <c r="C67" s="496">
        <v>625005</v>
      </c>
      <c r="D67" s="497" t="s">
        <v>335</v>
      </c>
      <c r="E67" s="551">
        <v>30</v>
      </c>
      <c r="F67" s="551">
        <v>30</v>
      </c>
      <c r="G67" s="551">
        <v>30</v>
      </c>
      <c r="H67" s="660">
        <f t="shared" si="0"/>
        <v>0</v>
      </c>
      <c r="I67" s="552"/>
      <c r="N67" s="77"/>
      <c r="O67" s="77"/>
    </row>
    <row r="68" spans="1:15" ht="12.75">
      <c r="A68" s="4"/>
      <c r="B68" s="410"/>
      <c r="C68" s="411">
        <v>625005</v>
      </c>
      <c r="D68" s="412" t="s">
        <v>104</v>
      </c>
      <c r="E68" s="486">
        <v>25</v>
      </c>
      <c r="F68" s="486">
        <v>25</v>
      </c>
      <c r="G68" s="486">
        <v>25</v>
      </c>
      <c r="H68" s="660">
        <f t="shared" si="0"/>
        <v>0</v>
      </c>
      <c r="I68" s="525"/>
      <c r="K68" s="479" t="s">
        <v>239</v>
      </c>
      <c r="L68" s="479"/>
      <c r="M68" s="601">
        <f>SUM(M69:M71)</f>
        <v>3577</v>
      </c>
      <c r="N68" s="521"/>
      <c r="O68" s="77"/>
    </row>
    <row r="69" spans="1:15" ht="12.75">
      <c r="A69" s="4"/>
      <c r="B69" s="397"/>
      <c r="C69" s="398" t="s">
        <v>55</v>
      </c>
      <c r="D69" s="399" t="s">
        <v>56</v>
      </c>
      <c r="E69" s="461">
        <v>41</v>
      </c>
      <c r="F69" s="461">
        <v>41</v>
      </c>
      <c r="G69" s="461">
        <v>41</v>
      </c>
      <c r="H69" s="660">
        <f t="shared" si="0"/>
        <v>0</v>
      </c>
      <c r="I69" s="524"/>
      <c r="K69" s="481">
        <v>610.62</v>
      </c>
      <c r="L69" s="480" t="s">
        <v>240</v>
      </c>
      <c r="M69" s="558">
        <f>F32+F39+F48+F53+F58+F63+F68+F73</f>
        <v>3377</v>
      </c>
      <c r="N69" s="152"/>
      <c r="O69" s="77"/>
    </row>
    <row r="70" spans="1:15" ht="12.75">
      <c r="A70" s="4"/>
      <c r="B70" s="25"/>
      <c r="C70" s="228">
        <v>625007</v>
      </c>
      <c r="D70" s="29" t="s">
        <v>57</v>
      </c>
      <c r="E70" s="462">
        <v>8088</v>
      </c>
      <c r="F70" s="462">
        <v>8088</v>
      </c>
      <c r="G70" s="462">
        <v>8088</v>
      </c>
      <c r="H70" s="660">
        <f t="shared" si="0"/>
        <v>0</v>
      </c>
      <c r="I70" s="43"/>
      <c r="K70" s="482" t="s">
        <v>241</v>
      </c>
      <c r="L70" s="480" t="s">
        <v>242</v>
      </c>
      <c r="M70" s="480">
        <v>0</v>
      </c>
      <c r="N70" s="77"/>
      <c r="O70" s="77"/>
    </row>
    <row r="71" spans="1:15" ht="12.75">
      <c r="A71" s="4"/>
      <c r="B71" s="529"/>
      <c r="C71" s="530">
        <v>625007</v>
      </c>
      <c r="D71" s="534" t="s">
        <v>337</v>
      </c>
      <c r="E71" s="532">
        <v>229</v>
      </c>
      <c r="F71" s="532">
        <v>229</v>
      </c>
      <c r="G71" s="532">
        <v>229</v>
      </c>
      <c r="H71" s="660">
        <f t="shared" si="0"/>
        <v>0</v>
      </c>
      <c r="I71" s="535"/>
      <c r="K71" s="482">
        <v>637016</v>
      </c>
      <c r="L71" s="480" t="s">
        <v>262</v>
      </c>
      <c r="M71" s="480">
        <v>200</v>
      </c>
      <c r="N71" s="152"/>
      <c r="O71" s="77"/>
    </row>
    <row r="72" spans="1:15" ht="12.75">
      <c r="A72" s="4"/>
      <c r="B72" s="495"/>
      <c r="C72" s="496">
        <v>625007</v>
      </c>
      <c r="D72" s="497" t="s">
        <v>338</v>
      </c>
      <c r="E72" s="551">
        <v>143</v>
      </c>
      <c r="F72" s="551">
        <v>143</v>
      </c>
      <c r="G72" s="551">
        <v>143</v>
      </c>
      <c r="H72" s="660">
        <f t="shared" si="0"/>
        <v>0</v>
      </c>
      <c r="I72" s="552"/>
      <c r="K72" s="559"/>
      <c r="L72" s="560"/>
      <c r="M72" s="560"/>
      <c r="N72" s="77"/>
      <c r="O72" s="77"/>
    </row>
    <row r="73" spans="1:15" ht="12.75">
      <c r="A73" s="4"/>
      <c r="B73" s="410"/>
      <c r="C73" s="411">
        <v>625007</v>
      </c>
      <c r="D73" s="412" t="s">
        <v>103</v>
      </c>
      <c r="E73" s="486">
        <v>119</v>
      </c>
      <c r="F73" s="486">
        <v>119</v>
      </c>
      <c r="G73" s="486">
        <v>119</v>
      </c>
      <c r="H73" s="660">
        <f t="shared" si="0"/>
        <v>0</v>
      </c>
      <c r="I73" s="525"/>
      <c r="N73" s="77"/>
      <c r="O73" s="77"/>
    </row>
    <row r="74" spans="1:16" ht="12.75">
      <c r="A74" s="4"/>
      <c r="B74" s="397"/>
      <c r="C74" s="398" t="s">
        <v>58</v>
      </c>
      <c r="D74" s="399" t="s">
        <v>59</v>
      </c>
      <c r="E74" s="461">
        <v>193</v>
      </c>
      <c r="F74" s="461">
        <v>193</v>
      </c>
      <c r="G74" s="461">
        <v>193</v>
      </c>
      <c r="H74" s="660">
        <f t="shared" si="0"/>
        <v>0</v>
      </c>
      <c r="I74" s="524"/>
      <c r="J74" s="77"/>
      <c r="K74" s="477"/>
      <c r="L74" s="478"/>
      <c r="M74" s="77"/>
      <c r="N74" s="77"/>
      <c r="O74" s="77"/>
      <c r="P74" s="77"/>
    </row>
    <row r="75" spans="1:16" ht="12.75">
      <c r="A75" s="4"/>
      <c r="B75" s="419"/>
      <c r="C75" s="420">
        <v>630</v>
      </c>
      <c r="D75" s="421" t="s">
        <v>60</v>
      </c>
      <c r="E75" s="422">
        <f>SUM(E76,E79,E90,E107,E109,E117)</f>
        <v>63036</v>
      </c>
      <c r="F75" s="422">
        <f>SUM(F76,F79,F90,F107,F109,F117)</f>
        <v>63036</v>
      </c>
      <c r="G75" s="422">
        <f>SUM(G76,G79,G90,G107,G109,G117)</f>
        <v>66623</v>
      </c>
      <c r="H75" s="661">
        <f t="shared" si="0"/>
        <v>3587</v>
      </c>
      <c r="I75" s="423"/>
      <c r="J75" s="77"/>
      <c r="K75" s="77"/>
      <c r="L75" s="77"/>
      <c r="M75" s="77"/>
      <c r="N75" s="77"/>
      <c r="O75" s="77"/>
      <c r="P75" s="77"/>
    </row>
    <row r="76" spans="1:15" ht="12.75">
      <c r="A76" s="4"/>
      <c r="B76" s="246"/>
      <c r="C76" s="270">
        <v>631</v>
      </c>
      <c r="D76" s="247" t="s">
        <v>61</v>
      </c>
      <c r="E76" s="256">
        <f>SUM(E77:E78)</f>
        <v>370</v>
      </c>
      <c r="F76" s="256">
        <f>SUM(F77:F78)</f>
        <v>370</v>
      </c>
      <c r="G76" s="256">
        <f>SUM(G77:G78)</f>
        <v>370</v>
      </c>
      <c r="H76" s="660">
        <f t="shared" si="0"/>
        <v>0</v>
      </c>
      <c r="I76" s="209"/>
      <c r="N76" s="77"/>
      <c r="O76" s="77"/>
    </row>
    <row r="77" spans="1:15" ht="12.75">
      <c r="A77" s="4"/>
      <c r="B77" s="25"/>
      <c r="C77" s="232">
        <v>631001</v>
      </c>
      <c r="D77" s="127" t="s">
        <v>62</v>
      </c>
      <c r="E77" s="440">
        <v>300</v>
      </c>
      <c r="F77" s="440">
        <v>300</v>
      </c>
      <c r="G77" s="440">
        <v>300</v>
      </c>
      <c r="H77" s="660">
        <f t="shared" si="0"/>
        <v>0</v>
      </c>
      <c r="I77" s="90"/>
      <c r="K77" s="473" t="s">
        <v>219</v>
      </c>
      <c r="L77" s="473"/>
      <c r="M77" s="473">
        <f>SUM(M78:M83)</f>
        <v>10200</v>
      </c>
      <c r="N77" s="151"/>
      <c r="O77" s="77"/>
    </row>
    <row r="78" spans="1:15" ht="12.75">
      <c r="A78" s="4"/>
      <c r="B78" s="25"/>
      <c r="C78" s="232">
        <v>631002</v>
      </c>
      <c r="D78" s="127" t="s">
        <v>63</v>
      </c>
      <c r="E78" s="440">
        <v>70</v>
      </c>
      <c r="F78" s="440">
        <v>70</v>
      </c>
      <c r="G78" s="440">
        <v>70</v>
      </c>
      <c r="H78" s="660">
        <f t="shared" si="0"/>
        <v>0</v>
      </c>
      <c r="I78" s="90"/>
      <c r="K78" s="474">
        <v>632001</v>
      </c>
      <c r="L78" s="475" t="s">
        <v>221</v>
      </c>
      <c r="M78" s="475">
        <v>6000</v>
      </c>
      <c r="N78" s="151"/>
      <c r="O78" s="478"/>
    </row>
    <row r="79" spans="1:15" ht="12.75">
      <c r="A79" s="4"/>
      <c r="B79" s="246"/>
      <c r="C79" s="250">
        <v>632</v>
      </c>
      <c r="D79" s="247" t="s">
        <v>64</v>
      </c>
      <c r="E79" s="256">
        <f>SUM(E80:E89)</f>
        <v>36731</v>
      </c>
      <c r="F79" s="256">
        <f>SUM(F80:F89)</f>
        <v>36731</v>
      </c>
      <c r="G79" s="256">
        <f>SUM(G80:G89)</f>
        <v>36731</v>
      </c>
      <c r="H79" s="660">
        <f aca="true" t="shared" si="1" ref="H79:H140">G79-F79</f>
        <v>0</v>
      </c>
      <c r="I79" s="209"/>
      <c r="K79" s="476">
        <v>632001</v>
      </c>
      <c r="L79" s="475" t="s">
        <v>222</v>
      </c>
      <c r="M79" s="475">
        <v>1000</v>
      </c>
      <c r="N79" s="151"/>
      <c r="O79" s="478"/>
    </row>
    <row r="80" spans="1:15" ht="12.75">
      <c r="A80" s="4"/>
      <c r="B80" s="102"/>
      <c r="C80" s="232" t="s">
        <v>214</v>
      </c>
      <c r="D80" s="127" t="s">
        <v>245</v>
      </c>
      <c r="E80" s="440">
        <f>19110-400-320-61-100</f>
        <v>18229</v>
      </c>
      <c r="F80" s="440">
        <f>19110-400-320-61-100</f>
        <v>18229</v>
      </c>
      <c r="G80" s="440">
        <v>18229</v>
      </c>
      <c r="H80" s="660">
        <f t="shared" si="1"/>
        <v>0</v>
      </c>
      <c r="I80" s="90"/>
      <c r="K80" s="476">
        <v>632002</v>
      </c>
      <c r="L80" s="475" t="s">
        <v>217</v>
      </c>
      <c r="M80" s="475">
        <v>1000</v>
      </c>
      <c r="N80" s="151"/>
      <c r="O80" s="478"/>
    </row>
    <row r="81" spans="1:15" ht="12.75">
      <c r="A81" s="4"/>
      <c r="B81" s="102"/>
      <c r="C81" s="232" t="s">
        <v>214</v>
      </c>
      <c r="D81" s="127" t="s">
        <v>224</v>
      </c>
      <c r="E81" s="440">
        <v>1500</v>
      </c>
      <c r="F81" s="440">
        <v>1500</v>
      </c>
      <c r="G81" s="440">
        <v>1500</v>
      </c>
      <c r="H81" s="660">
        <f t="shared" si="1"/>
        <v>0</v>
      </c>
      <c r="I81" s="90"/>
      <c r="K81" s="474" t="s">
        <v>253</v>
      </c>
      <c r="L81" s="475" t="s">
        <v>273</v>
      </c>
      <c r="M81" s="475">
        <v>2180</v>
      </c>
      <c r="N81" s="151"/>
      <c r="O81" s="478"/>
    </row>
    <row r="82" spans="1:16" ht="12.75">
      <c r="A82" s="4"/>
      <c r="B82" s="578"/>
      <c r="C82" s="579" t="s">
        <v>216</v>
      </c>
      <c r="D82" s="401" t="s">
        <v>228</v>
      </c>
      <c r="E82" s="581">
        <v>1000</v>
      </c>
      <c r="F82" s="581">
        <v>1000</v>
      </c>
      <c r="G82" s="581">
        <v>1000</v>
      </c>
      <c r="H82" s="660">
        <f t="shared" si="1"/>
        <v>0</v>
      </c>
      <c r="I82" s="457"/>
      <c r="K82" s="474" t="s">
        <v>349</v>
      </c>
      <c r="L82" s="475" t="s">
        <v>352</v>
      </c>
      <c r="M82" s="475">
        <v>0</v>
      </c>
      <c r="N82" s="151"/>
      <c r="O82" s="478"/>
      <c r="P82" s="77"/>
    </row>
    <row r="83" spans="1:16" ht="12.75">
      <c r="A83" s="4"/>
      <c r="B83" s="397"/>
      <c r="C83" s="398" t="s">
        <v>213</v>
      </c>
      <c r="D83" s="399" t="s">
        <v>227</v>
      </c>
      <c r="E83" s="487">
        <f>10892-2667-1348</f>
        <v>6877</v>
      </c>
      <c r="F83" s="487">
        <f>10892-2667-1348</f>
        <v>6877</v>
      </c>
      <c r="G83" s="487">
        <v>6877</v>
      </c>
      <c r="H83" s="660">
        <f t="shared" si="1"/>
        <v>0</v>
      </c>
      <c r="I83" s="490"/>
      <c r="K83" s="474" t="s">
        <v>269</v>
      </c>
      <c r="L83" s="475" t="s">
        <v>268</v>
      </c>
      <c r="M83" s="475">
        <v>20</v>
      </c>
      <c r="N83" s="151"/>
      <c r="O83" s="478"/>
      <c r="P83" s="77"/>
    </row>
    <row r="84" spans="1:16" ht="12.75">
      <c r="A84" s="4"/>
      <c r="B84" s="578"/>
      <c r="C84" s="579" t="s">
        <v>216</v>
      </c>
      <c r="D84" s="401" t="s">
        <v>229</v>
      </c>
      <c r="E84" s="581">
        <v>6000</v>
      </c>
      <c r="F84" s="581">
        <v>6000</v>
      </c>
      <c r="G84" s="581">
        <v>6000</v>
      </c>
      <c r="H84" s="660">
        <f t="shared" si="1"/>
        <v>0</v>
      </c>
      <c r="I84" s="457"/>
      <c r="K84" s="406"/>
      <c r="L84" s="77"/>
      <c r="M84" s="77"/>
      <c r="O84" s="77"/>
      <c r="P84" s="77"/>
    </row>
    <row r="85" spans="1:16" ht="12.75">
      <c r="A85" s="4"/>
      <c r="B85" s="25"/>
      <c r="C85" s="232" t="s">
        <v>215</v>
      </c>
      <c r="D85" s="127" t="s">
        <v>65</v>
      </c>
      <c r="E85" s="440">
        <v>1600</v>
      </c>
      <c r="F85" s="440">
        <v>1600</v>
      </c>
      <c r="G85" s="440">
        <v>1600</v>
      </c>
      <c r="H85" s="660">
        <f t="shared" si="1"/>
        <v>0</v>
      </c>
      <c r="I85" s="90"/>
      <c r="K85" s="471" t="s">
        <v>225</v>
      </c>
      <c r="L85" s="407"/>
      <c r="M85" s="472">
        <f>SUM(M86:M87)</f>
        <v>7985</v>
      </c>
      <c r="N85" s="151"/>
      <c r="O85" s="77"/>
      <c r="P85" s="77"/>
    </row>
    <row r="86" spans="1:16" ht="12.75">
      <c r="A86" s="4"/>
      <c r="B86" s="578"/>
      <c r="C86" s="579" t="s">
        <v>218</v>
      </c>
      <c r="D86" s="401" t="s">
        <v>230</v>
      </c>
      <c r="E86" s="581">
        <v>1000</v>
      </c>
      <c r="F86" s="581">
        <v>1000</v>
      </c>
      <c r="G86" s="581">
        <v>1000</v>
      </c>
      <c r="H86" s="660">
        <f t="shared" si="1"/>
        <v>0</v>
      </c>
      <c r="I86" s="457"/>
      <c r="K86" s="468">
        <v>632001</v>
      </c>
      <c r="L86" s="469" t="s">
        <v>226</v>
      </c>
      <c r="M86" s="620">
        <f>F83</f>
        <v>6877</v>
      </c>
      <c r="N86" s="151"/>
      <c r="O86" s="521"/>
      <c r="P86" s="77"/>
    </row>
    <row r="87" spans="1:16" ht="12.75">
      <c r="A87" s="4"/>
      <c r="B87" s="25"/>
      <c r="C87" s="232">
        <v>632003</v>
      </c>
      <c r="D87" s="127" t="s">
        <v>282</v>
      </c>
      <c r="E87" s="440">
        <v>100</v>
      </c>
      <c r="F87" s="440">
        <v>100</v>
      </c>
      <c r="G87" s="440">
        <v>100</v>
      </c>
      <c r="H87" s="660">
        <f t="shared" si="1"/>
        <v>0</v>
      </c>
      <c r="I87" s="90"/>
      <c r="K87" s="469">
        <v>637015</v>
      </c>
      <c r="L87" s="469" t="s">
        <v>270</v>
      </c>
      <c r="M87" s="469">
        <v>1108</v>
      </c>
      <c r="N87" s="151"/>
      <c r="O87" s="478"/>
      <c r="P87" s="77"/>
    </row>
    <row r="88" spans="1:16" ht="12.75">
      <c r="A88" s="4"/>
      <c r="B88" s="25"/>
      <c r="C88" s="232">
        <v>632005</v>
      </c>
      <c r="D88" s="127" t="s">
        <v>283</v>
      </c>
      <c r="E88" s="440">
        <v>300</v>
      </c>
      <c r="F88" s="440">
        <v>300</v>
      </c>
      <c r="G88" s="440">
        <v>300</v>
      </c>
      <c r="H88" s="660">
        <f t="shared" si="1"/>
        <v>0</v>
      </c>
      <c r="I88" s="90"/>
      <c r="K88" s="607"/>
      <c r="L88" s="607"/>
      <c r="M88" s="607"/>
      <c r="O88" s="478"/>
      <c r="P88" s="77"/>
    </row>
    <row r="89" spans="1:16" ht="12.75">
      <c r="A89" s="4"/>
      <c r="B89" s="397"/>
      <c r="C89" s="398">
        <v>632005</v>
      </c>
      <c r="D89" s="399" t="s">
        <v>284</v>
      </c>
      <c r="E89" s="461">
        <v>125</v>
      </c>
      <c r="F89" s="461">
        <v>125</v>
      </c>
      <c r="G89" s="461">
        <v>125</v>
      </c>
      <c r="H89" s="660">
        <f t="shared" si="1"/>
        <v>0</v>
      </c>
      <c r="I89" s="490"/>
      <c r="K89" s="607"/>
      <c r="L89" s="607"/>
      <c r="M89" s="607"/>
      <c r="O89" s="478"/>
      <c r="P89" s="77"/>
    </row>
    <row r="90" spans="1:16" ht="12.75">
      <c r="A90" s="4"/>
      <c r="B90" s="246"/>
      <c r="C90" s="250">
        <v>633</v>
      </c>
      <c r="D90" s="247" t="s">
        <v>66</v>
      </c>
      <c r="E90" s="256">
        <f>SUM(E93:E106)</f>
        <v>10858</v>
      </c>
      <c r="F90" s="256">
        <f>SUM(F93:F106)</f>
        <v>10858</v>
      </c>
      <c r="G90" s="256">
        <f>SUM(G91:G106)</f>
        <v>13762</v>
      </c>
      <c r="H90" s="660">
        <f t="shared" si="1"/>
        <v>2904</v>
      </c>
      <c r="I90" s="209"/>
      <c r="K90" s="613"/>
      <c r="L90" s="613"/>
      <c r="M90" s="625"/>
      <c r="N90" s="151"/>
      <c r="O90" s="77"/>
      <c r="P90" s="77"/>
    </row>
    <row r="91" spans="1:14" s="592" customFormat="1" ht="12.75">
      <c r="A91" s="596"/>
      <c r="B91" s="602"/>
      <c r="C91" s="603">
        <v>633001</v>
      </c>
      <c r="D91" s="329" t="s">
        <v>373</v>
      </c>
      <c r="E91" s="612">
        <v>0</v>
      </c>
      <c r="F91" s="612">
        <v>0</v>
      </c>
      <c r="G91" s="612">
        <v>0</v>
      </c>
      <c r="H91" s="660">
        <f t="shared" si="1"/>
        <v>0</v>
      </c>
      <c r="I91" s="597"/>
      <c r="K91" s="613"/>
      <c r="L91" s="613"/>
      <c r="M91" s="613"/>
      <c r="N91" s="600"/>
    </row>
    <row r="92" spans="1:14" s="592" customFormat="1" ht="12.75">
      <c r="A92" s="596"/>
      <c r="B92" s="602"/>
      <c r="C92" s="603">
        <v>633001</v>
      </c>
      <c r="D92" s="329" t="s">
        <v>373</v>
      </c>
      <c r="E92" s="612">
        <v>0</v>
      </c>
      <c r="F92" s="612">
        <v>0</v>
      </c>
      <c r="G92" s="612">
        <v>2000</v>
      </c>
      <c r="H92" s="660">
        <f t="shared" si="1"/>
        <v>2000</v>
      </c>
      <c r="I92" s="597" t="s">
        <v>378</v>
      </c>
      <c r="K92" s="472" t="s">
        <v>231</v>
      </c>
      <c r="L92" s="472"/>
      <c r="M92" s="621">
        <f>SUM(M93:M96)</f>
        <v>5805</v>
      </c>
      <c r="N92" s="600"/>
    </row>
    <row r="93" spans="1:16" ht="12.75">
      <c r="A93" s="4"/>
      <c r="B93" s="578"/>
      <c r="C93" s="579">
        <v>633001</v>
      </c>
      <c r="D93" s="401" t="s">
        <v>67</v>
      </c>
      <c r="E93" s="582">
        <v>2180</v>
      </c>
      <c r="F93" s="582">
        <v>2180</v>
      </c>
      <c r="G93" s="582">
        <v>2180</v>
      </c>
      <c r="H93" s="660">
        <f t="shared" si="1"/>
        <v>0</v>
      </c>
      <c r="I93" s="460" t="s">
        <v>181</v>
      </c>
      <c r="K93" s="470" t="s">
        <v>235</v>
      </c>
      <c r="L93" s="469" t="s">
        <v>232</v>
      </c>
      <c r="M93" s="620">
        <f>F19+F24+F33+F40+F49+F54+F59+F64+F69+F74</f>
        <v>5480</v>
      </c>
      <c r="N93" s="151"/>
      <c r="O93" s="478"/>
      <c r="P93" s="77"/>
    </row>
    <row r="94" spans="1:16" ht="12.75">
      <c r="A94" s="4"/>
      <c r="B94" s="25"/>
      <c r="C94" s="232">
        <v>633002</v>
      </c>
      <c r="D94" s="127" t="s">
        <v>68</v>
      </c>
      <c r="E94" s="464">
        <v>700</v>
      </c>
      <c r="F94" s="464">
        <v>700</v>
      </c>
      <c r="G94" s="464">
        <v>700</v>
      </c>
      <c r="H94" s="660">
        <f t="shared" si="1"/>
        <v>0</v>
      </c>
      <c r="I94" s="221" t="s">
        <v>182</v>
      </c>
      <c r="K94" s="469">
        <v>637014</v>
      </c>
      <c r="L94" s="469" t="s">
        <v>233</v>
      </c>
      <c r="M94" s="469">
        <v>100</v>
      </c>
      <c r="N94" s="151"/>
      <c r="O94" s="478"/>
      <c r="P94" s="77"/>
    </row>
    <row r="95" spans="1:16" ht="12.75">
      <c r="A95" s="4"/>
      <c r="B95" s="25"/>
      <c r="C95" s="232">
        <v>633004</v>
      </c>
      <c r="D95" s="127" t="s">
        <v>204</v>
      </c>
      <c r="E95" s="464">
        <v>0</v>
      </c>
      <c r="F95" s="464">
        <v>0</v>
      </c>
      <c r="G95" s="464">
        <v>0</v>
      </c>
      <c r="H95" s="660">
        <f t="shared" si="1"/>
        <v>0</v>
      </c>
      <c r="I95" s="221"/>
      <c r="K95" s="469">
        <v>637016</v>
      </c>
      <c r="L95" s="469" t="s">
        <v>234</v>
      </c>
      <c r="M95" s="469">
        <v>100</v>
      </c>
      <c r="N95" s="151"/>
      <c r="O95" s="478"/>
      <c r="P95" s="77"/>
    </row>
    <row r="96" spans="1:16" ht="12.75">
      <c r="A96" s="4"/>
      <c r="B96" s="542"/>
      <c r="C96" s="543">
        <v>633006</v>
      </c>
      <c r="D96" s="544" t="s">
        <v>123</v>
      </c>
      <c r="E96" s="546">
        <v>80</v>
      </c>
      <c r="F96" s="546">
        <v>80</v>
      </c>
      <c r="G96" s="546">
        <v>40</v>
      </c>
      <c r="H96" s="660">
        <f t="shared" si="1"/>
        <v>-40</v>
      </c>
      <c r="I96" s="548"/>
      <c r="K96" s="469">
        <v>632005</v>
      </c>
      <c r="L96" s="469" t="s">
        <v>271</v>
      </c>
      <c r="M96" s="469">
        <v>125</v>
      </c>
      <c r="N96" s="151"/>
      <c r="O96" s="478"/>
      <c r="P96" s="77"/>
    </row>
    <row r="97" spans="1:16" ht="12.75">
      <c r="A97" s="4"/>
      <c r="B97" s="25"/>
      <c r="C97" s="232">
        <v>633006</v>
      </c>
      <c r="D97" s="127" t="s">
        <v>123</v>
      </c>
      <c r="E97" s="464">
        <v>5000</v>
      </c>
      <c r="F97" s="464">
        <v>5000</v>
      </c>
      <c r="G97" s="464">
        <f>7000-136</f>
        <v>6864</v>
      </c>
      <c r="H97" s="660">
        <f t="shared" si="1"/>
        <v>1864</v>
      </c>
      <c r="I97" s="90"/>
      <c r="N97" s="151"/>
      <c r="O97" s="478"/>
      <c r="P97" s="77"/>
    </row>
    <row r="98" spans="1:16" ht="12.75">
      <c r="A98" s="4"/>
      <c r="B98" s="515"/>
      <c r="C98" s="516">
        <v>633006</v>
      </c>
      <c r="D98" s="517" t="s">
        <v>296</v>
      </c>
      <c r="E98" s="519">
        <v>308</v>
      </c>
      <c r="F98" s="519">
        <v>308</v>
      </c>
      <c r="G98" s="519">
        <v>308</v>
      </c>
      <c r="H98" s="660">
        <f t="shared" si="1"/>
        <v>0</v>
      </c>
      <c r="I98" s="520"/>
      <c r="K98" s="560"/>
      <c r="L98" s="560"/>
      <c r="M98" s="560"/>
      <c r="O98" s="478"/>
      <c r="P98" s="77"/>
    </row>
    <row r="99" spans="1:9" ht="12.75">
      <c r="A99" s="4"/>
      <c r="B99" s="410"/>
      <c r="C99" s="411">
        <v>633006</v>
      </c>
      <c r="D99" s="412" t="s">
        <v>243</v>
      </c>
      <c r="E99" s="465">
        <v>0</v>
      </c>
      <c r="F99" s="465">
        <v>0</v>
      </c>
      <c r="G99" s="465">
        <v>0</v>
      </c>
      <c r="H99" s="660">
        <f t="shared" si="1"/>
        <v>0</v>
      </c>
      <c r="I99" s="414"/>
    </row>
    <row r="100" spans="1:9" ht="12.75">
      <c r="A100" s="4"/>
      <c r="B100" s="25"/>
      <c r="C100" s="232">
        <v>633009</v>
      </c>
      <c r="D100" s="127" t="s">
        <v>156</v>
      </c>
      <c r="E100" s="464">
        <v>680</v>
      </c>
      <c r="F100" s="464">
        <v>680</v>
      </c>
      <c r="G100" s="464">
        <v>680</v>
      </c>
      <c r="H100" s="660">
        <f t="shared" si="1"/>
        <v>0</v>
      </c>
      <c r="I100" s="90"/>
    </row>
    <row r="101" spans="1:9" ht="12.75">
      <c r="A101" s="4"/>
      <c r="B101" s="499"/>
      <c r="C101" s="500">
        <v>633009</v>
      </c>
      <c r="D101" s="501" t="s">
        <v>293</v>
      </c>
      <c r="E101" s="502">
        <v>800</v>
      </c>
      <c r="F101" s="502">
        <v>800</v>
      </c>
      <c r="G101" s="502">
        <v>80</v>
      </c>
      <c r="H101" s="660">
        <f t="shared" si="1"/>
        <v>-720</v>
      </c>
      <c r="I101" s="503"/>
    </row>
    <row r="102" spans="1:9" ht="12.75">
      <c r="A102" s="4"/>
      <c r="B102" s="25"/>
      <c r="C102" s="232">
        <v>633010</v>
      </c>
      <c r="D102" s="127" t="s">
        <v>72</v>
      </c>
      <c r="E102" s="464">
        <v>80</v>
      </c>
      <c r="F102" s="464">
        <v>80</v>
      </c>
      <c r="G102" s="464">
        <v>80</v>
      </c>
      <c r="H102" s="660">
        <f t="shared" si="1"/>
        <v>0</v>
      </c>
      <c r="I102" s="90"/>
    </row>
    <row r="103" spans="1:9" ht="12.75">
      <c r="A103" s="4"/>
      <c r="B103" s="542"/>
      <c r="C103" s="543">
        <v>633011</v>
      </c>
      <c r="D103" s="544" t="s">
        <v>285</v>
      </c>
      <c r="E103" s="546">
        <v>400</v>
      </c>
      <c r="F103" s="546">
        <v>400</v>
      </c>
      <c r="G103" s="546">
        <v>200</v>
      </c>
      <c r="H103" s="660">
        <f t="shared" si="1"/>
        <v>-200</v>
      </c>
      <c r="I103" s="547"/>
    </row>
    <row r="104" spans="1:12" ht="12.75">
      <c r="A104" s="4"/>
      <c r="B104" s="25"/>
      <c r="C104" s="232">
        <v>633013</v>
      </c>
      <c r="D104" s="127" t="s">
        <v>73</v>
      </c>
      <c r="E104" s="464">
        <v>500</v>
      </c>
      <c r="F104" s="464">
        <v>500</v>
      </c>
      <c r="G104" s="464">
        <v>500</v>
      </c>
      <c r="H104" s="660">
        <f t="shared" si="1"/>
        <v>0</v>
      </c>
      <c r="I104" s="90"/>
      <c r="K104" s="493" t="s">
        <v>378</v>
      </c>
      <c r="L104" s="151">
        <f>F92</f>
        <v>0</v>
      </c>
    </row>
    <row r="105" spans="1:11" ht="12.75">
      <c r="A105" s="4"/>
      <c r="B105" s="25"/>
      <c r="C105" s="232">
        <v>633015</v>
      </c>
      <c r="D105" s="127" t="s">
        <v>74</v>
      </c>
      <c r="E105" s="464">
        <v>80</v>
      </c>
      <c r="F105" s="464">
        <v>80</v>
      </c>
      <c r="G105" s="464">
        <v>80</v>
      </c>
      <c r="H105" s="660">
        <f t="shared" si="1"/>
        <v>0</v>
      </c>
      <c r="I105" s="90"/>
      <c r="K105" s="522"/>
    </row>
    <row r="106" spans="1:13" ht="12.75">
      <c r="A106" s="4"/>
      <c r="B106" s="25"/>
      <c r="C106" s="232">
        <v>633016</v>
      </c>
      <c r="D106" s="127" t="s">
        <v>75</v>
      </c>
      <c r="E106" s="464">
        <v>50</v>
      </c>
      <c r="F106" s="464">
        <v>50</v>
      </c>
      <c r="G106" s="464">
        <v>50</v>
      </c>
      <c r="H106" s="660">
        <f t="shared" si="1"/>
        <v>0</v>
      </c>
      <c r="I106" s="90"/>
      <c r="K106" s="540" t="s">
        <v>290</v>
      </c>
      <c r="L106" s="624">
        <f>F103</f>
        <v>400</v>
      </c>
      <c r="M106" s="151"/>
    </row>
    <row r="107" spans="1:13" ht="12.75">
      <c r="A107" s="4"/>
      <c r="B107" s="246"/>
      <c r="C107" s="250">
        <v>634</v>
      </c>
      <c r="D107" s="247" t="s">
        <v>76</v>
      </c>
      <c r="E107" s="257">
        <f>SUM(E108)</f>
        <v>500</v>
      </c>
      <c r="F107" s="257">
        <f>SUM(F108)</f>
        <v>500</v>
      </c>
      <c r="G107" s="257">
        <f>SUM(G108)</f>
        <v>500</v>
      </c>
      <c r="H107" s="660">
        <f t="shared" si="1"/>
        <v>0</v>
      </c>
      <c r="I107" s="209"/>
      <c r="K107" s="540" t="s">
        <v>291</v>
      </c>
      <c r="L107" s="541">
        <v>40</v>
      </c>
      <c r="M107" s="151"/>
    </row>
    <row r="108" spans="1:13" ht="12.75">
      <c r="A108" s="4"/>
      <c r="B108" s="25"/>
      <c r="C108" s="232" t="s">
        <v>154</v>
      </c>
      <c r="D108" s="127" t="s">
        <v>155</v>
      </c>
      <c r="E108" s="440">
        <v>500</v>
      </c>
      <c r="F108" s="440">
        <v>500</v>
      </c>
      <c r="G108" s="440">
        <v>500</v>
      </c>
      <c r="H108" s="660">
        <f t="shared" si="1"/>
        <v>0</v>
      </c>
      <c r="I108" s="90"/>
      <c r="K108" s="504" t="s">
        <v>292</v>
      </c>
      <c r="L108" s="505">
        <v>80</v>
      </c>
      <c r="M108" s="151"/>
    </row>
    <row r="109" spans="1:13" ht="12.75">
      <c r="A109" s="4"/>
      <c r="B109" s="246"/>
      <c r="C109" s="250">
        <v>635</v>
      </c>
      <c r="D109" s="247" t="s">
        <v>77</v>
      </c>
      <c r="E109" s="256">
        <f>SUM(E110:E116)</f>
        <v>2791</v>
      </c>
      <c r="F109" s="256">
        <f>SUM(F110:F116)</f>
        <v>2791</v>
      </c>
      <c r="G109" s="256">
        <f>SUM(G110:G116)</f>
        <v>2791</v>
      </c>
      <c r="H109" s="660">
        <f t="shared" si="1"/>
        <v>0</v>
      </c>
      <c r="I109" s="209"/>
      <c r="K109" s="506" t="s">
        <v>294</v>
      </c>
      <c r="L109" s="507">
        <v>4300</v>
      </c>
      <c r="M109" s="151"/>
    </row>
    <row r="110" spans="1:13" ht="12.75">
      <c r="A110" s="4"/>
      <c r="B110" s="25"/>
      <c r="C110" s="232">
        <v>635001</v>
      </c>
      <c r="D110" s="127" t="s">
        <v>137</v>
      </c>
      <c r="E110" s="440">
        <v>0</v>
      </c>
      <c r="F110" s="440">
        <v>0</v>
      </c>
      <c r="G110" s="440">
        <v>0</v>
      </c>
      <c r="H110" s="660">
        <f t="shared" si="1"/>
        <v>0</v>
      </c>
      <c r="I110" s="90"/>
      <c r="K110" s="513" t="s">
        <v>295</v>
      </c>
      <c r="L110" s="514">
        <v>308</v>
      </c>
      <c r="M110" s="151"/>
    </row>
    <row r="111" spans="1:9" ht="12.75">
      <c r="A111" s="4"/>
      <c r="B111" s="25"/>
      <c r="C111" s="232">
        <v>635002</v>
      </c>
      <c r="D111" s="127" t="s">
        <v>124</v>
      </c>
      <c r="E111" s="440">
        <v>2200</v>
      </c>
      <c r="F111" s="440">
        <v>2200</v>
      </c>
      <c r="G111" s="440">
        <v>2200</v>
      </c>
      <c r="H111" s="660">
        <f t="shared" si="1"/>
        <v>0</v>
      </c>
      <c r="I111" s="90"/>
    </row>
    <row r="112" spans="1:12" ht="12.75">
      <c r="A112" s="4"/>
      <c r="B112" s="25"/>
      <c r="C112" s="232">
        <v>635004</v>
      </c>
      <c r="D112" s="127" t="s">
        <v>79</v>
      </c>
      <c r="E112" s="440">
        <v>0</v>
      </c>
      <c r="F112" s="440">
        <v>0</v>
      </c>
      <c r="G112" s="440">
        <v>0</v>
      </c>
      <c r="H112" s="660">
        <f t="shared" si="1"/>
        <v>0</v>
      </c>
      <c r="I112" s="90"/>
      <c r="K112" s="561" t="s">
        <v>297</v>
      </c>
      <c r="L112" s="622">
        <f>M55+M56+M57+M59+M63+M68+M77+M85+M92+L104+L106+L107+L108+L109+L110</f>
        <v>308351</v>
      </c>
    </row>
    <row r="113" spans="1:9" ht="12.75">
      <c r="A113" s="4"/>
      <c r="B113" s="25"/>
      <c r="C113" s="232">
        <v>635006</v>
      </c>
      <c r="D113" s="127" t="s">
        <v>80</v>
      </c>
      <c r="E113" s="440">
        <v>100</v>
      </c>
      <c r="F113" s="440">
        <v>100</v>
      </c>
      <c r="G113" s="440">
        <v>100</v>
      </c>
      <c r="H113" s="660">
        <f t="shared" si="1"/>
        <v>0</v>
      </c>
      <c r="I113" s="221"/>
    </row>
    <row r="114" spans="1:9" ht="12.75">
      <c r="A114" s="4"/>
      <c r="B114" s="578"/>
      <c r="C114" s="579" t="s">
        <v>220</v>
      </c>
      <c r="D114" s="401" t="s">
        <v>80</v>
      </c>
      <c r="E114" s="581">
        <v>0</v>
      </c>
      <c r="F114" s="581">
        <v>0</v>
      </c>
      <c r="G114" s="581">
        <v>0</v>
      </c>
      <c r="H114" s="660">
        <f t="shared" si="1"/>
        <v>0</v>
      </c>
      <c r="I114" s="460"/>
    </row>
    <row r="115" spans="1:9" ht="12.75">
      <c r="A115" s="4"/>
      <c r="B115" s="25"/>
      <c r="C115" s="232">
        <v>635009</v>
      </c>
      <c r="D115" s="127" t="s">
        <v>81</v>
      </c>
      <c r="E115" s="440">
        <v>480</v>
      </c>
      <c r="F115" s="440">
        <v>480</v>
      </c>
      <c r="G115" s="440">
        <v>480</v>
      </c>
      <c r="H115" s="660">
        <f t="shared" si="1"/>
        <v>0</v>
      </c>
      <c r="I115" s="90"/>
    </row>
    <row r="116" spans="1:9" ht="12.75">
      <c r="A116" s="4"/>
      <c r="B116" s="25"/>
      <c r="C116" s="232">
        <v>636007</v>
      </c>
      <c r="D116" s="127" t="s">
        <v>286</v>
      </c>
      <c r="E116" s="440">
        <v>11</v>
      </c>
      <c r="F116" s="440">
        <v>11</v>
      </c>
      <c r="G116" s="440">
        <v>11</v>
      </c>
      <c r="H116" s="660">
        <f t="shared" si="1"/>
        <v>0</v>
      </c>
      <c r="I116" s="90"/>
    </row>
    <row r="117" spans="1:9" ht="12.75">
      <c r="A117" s="4"/>
      <c r="B117" s="246"/>
      <c r="C117" s="250">
        <v>637</v>
      </c>
      <c r="D117" s="247" t="s">
        <v>82</v>
      </c>
      <c r="E117" s="256">
        <f>SUM(E118:E134)</f>
        <v>11786</v>
      </c>
      <c r="F117" s="256">
        <f>SUM(F118:F134)</f>
        <v>11786</v>
      </c>
      <c r="G117" s="256">
        <f>SUM(G118:G134)</f>
        <v>12469</v>
      </c>
      <c r="H117" s="660">
        <f t="shared" si="1"/>
        <v>683</v>
      </c>
      <c r="I117" s="209"/>
    </row>
    <row r="118" spans="1:9" ht="12.75">
      <c r="A118" s="4"/>
      <c r="B118" s="25"/>
      <c r="C118" s="232">
        <v>637001</v>
      </c>
      <c r="D118" s="127" t="s">
        <v>83</v>
      </c>
      <c r="E118" s="440">
        <v>500</v>
      </c>
      <c r="F118" s="440">
        <v>500</v>
      </c>
      <c r="G118" s="440">
        <v>500</v>
      </c>
      <c r="H118" s="660">
        <f t="shared" si="1"/>
        <v>0</v>
      </c>
      <c r="I118" s="90"/>
    </row>
    <row r="119" spans="1:9" ht="12.75">
      <c r="A119" s="4"/>
      <c r="B119" s="25"/>
      <c r="C119" s="232">
        <v>637002</v>
      </c>
      <c r="D119" s="127" t="s">
        <v>287</v>
      </c>
      <c r="E119" s="440">
        <v>40</v>
      </c>
      <c r="F119" s="440">
        <v>40</v>
      </c>
      <c r="G119" s="440">
        <v>40</v>
      </c>
      <c r="H119" s="660">
        <f t="shared" si="1"/>
        <v>0</v>
      </c>
      <c r="I119" s="90"/>
    </row>
    <row r="120" spans="1:9" ht="12.75">
      <c r="A120" s="4"/>
      <c r="B120" s="25"/>
      <c r="C120" s="232">
        <v>637004</v>
      </c>
      <c r="D120" s="127" t="s">
        <v>84</v>
      </c>
      <c r="E120" s="440">
        <v>600</v>
      </c>
      <c r="F120" s="440">
        <v>600</v>
      </c>
      <c r="G120" s="440">
        <v>600</v>
      </c>
      <c r="H120" s="660">
        <f t="shared" si="1"/>
        <v>0</v>
      </c>
      <c r="I120" s="90"/>
    </row>
    <row r="121" spans="1:9" ht="12.75">
      <c r="A121" s="4"/>
      <c r="B121" s="508"/>
      <c r="C121" s="509">
        <v>637007</v>
      </c>
      <c r="D121" s="510" t="s">
        <v>288</v>
      </c>
      <c r="E121" s="512">
        <v>4000</v>
      </c>
      <c r="F121" s="512">
        <v>4000</v>
      </c>
      <c r="G121" s="512">
        <v>4300</v>
      </c>
      <c r="H121" s="660">
        <f t="shared" si="1"/>
        <v>300</v>
      </c>
      <c r="I121" s="583"/>
    </row>
    <row r="122" spans="1:9" ht="12.75">
      <c r="A122" s="4"/>
      <c r="B122" s="25"/>
      <c r="C122" s="232">
        <v>637012</v>
      </c>
      <c r="D122" s="127" t="s">
        <v>86</v>
      </c>
      <c r="E122" s="440">
        <v>240</v>
      </c>
      <c r="F122" s="440">
        <v>240</v>
      </c>
      <c r="G122" s="440">
        <v>240</v>
      </c>
      <c r="H122" s="660">
        <f t="shared" si="1"/>
        <v>0</v>
      </c>
      <c r="I122" s="90"/>
    </row>
    <row r="123" spans="1:9" ht="12.75">
      <c r="A123" s="4"/>
      <c r="B123" s="578"/>
      <c r="C123" s="579">
        <v>637012</v>
      </c>
      <c r="D123" s="401" t="s">
        <v>86</v>
      </c>
      <c r="E123" s="581">
        <v>20</v>
      </c>
      <c r="F123" s="581">
        <v>20</v>
      </c>
      <c r="G123" s="581">
        <v>20</v>
      </c>
      <c r="H123" s="660">
        <f t="shared" si="1"/>
        <v>0</v>
      </c>
      <c r="I123" s="457"/>
    </row>
    <row r="124" spans="1:9" ht="12.75">
      <c r="A124" s="4"/>
      <c r="B124" s="25"/>
      <c r="C124" s="232">
        <v>637014</v>
      </c>
      <c r="D124" s="127" t="s">
        <v>125</v>
      </c>
      <c r="E124" s="440">
        <v>3160</v>
      </c>
      <c r="F124" s="440">
        <v>3160</v>
      </c>
      <c r="G124" s="440">
        <v>3160</v>
      </c>
      <c r="H124" s="660">
        <f t="shared" si="1"/>
        <v>0</v>
      </c>
      <c r="I124" s="90"/>
    </row>
    <row r="125" spans="1:9" ht="12.75">
      <c r="A125" s="4"/>
      <c r="B125" s="397"/>
      <c r="C125" s="398" t="s">
        <v>237</v>
      </c>
      <c r="D125" s="399" t="s">
        <v>236</v>
      </c>
      <c r="E125" s="461">
        <v>50</v>
      </c>
      <c r="F125" s="461">
        <v>50</v>
      </c>
      <c r="G125" s="461">
        <v>100</v>
      </c>
      <c r="H125" s="660">
        <f t="shared" si="1"/>
        <v>50</v>
      </c>
      <c r="I125" s="490"/>
    </row>
    <row r="126" spans="1:9" ht="12.75">
      <c r="A126" s="4"/>
      <c r="B126" s="25"/>
      <c r="C126" s="232">
        <v>637015</v>
      </c>
      <c r="D126" s="127" t="s">
        <v>87</v>
      </c>
      <c r="E126" s="440">
        <v>480</v>
      </c>
      <c r="F126" s="440">
        <v>480</v>
      </c>
      <c r="G126" s="440">
        <v>480</v>
      </c>
      <c r="H126" s="660">
        <f t="shared" si="1"/>
        <v>0</v>
      </c>
      <c r="I126" s="90"/>
    </row>
    <row r="127" spans="1:9" ht="12.75">
      <c r="A127" s="4"/>
      <c r="B127" s="397"/>
      <c r="C127" s="398">
        <v>637015</v>
      </c>
      <c r="D127" s="399" t="s">
        <v>289</v>
      </c>
      <c r="E127" s="461">
        <v>1108</v>
      </c>
      <c r="F127" s="461">
        <v>1108</v>
      </c>
      <c r="G127" s="461">
        <v>1108</v>
      </c>
      <c r="H127" s="660">
        <f t="shared" si="1"/>
        <v>0</v>
      </c>
      <c r="I127" s="490"/>
    </row>
    <row r="128" spans="1:9" ht="12.75">
      <c r="A128" s="4"/>
      <c r="B128" s="25"/>
      <c r="C128" s="232">
        <v>637016</v>
      </c>
      <c r="D128" s="127" t="s">
        <v>88</v>
      </c>
      <c r="E128" s="440">
        <v>1000</v>
      </c>
      <c r="F128" s="440">
        <v>1000</v>
      </c>
      <c r="G128" s="440">
        <v>1000</v>
      </c>
      <c r="H128" s="660">
        <f t="shared" si="1"/>
        <v>0</v>
      </c>
      <c r="I128" s="90"/>
    </row>
    <row r="129" spans="1:9" ht="12.75">
      <c r="A129" s="4"/>
      <c r="B129" s="495"/>
      <c r="C129" s="496">
        <v>637016</v>
      </c>
      <c r="D129" s="497" t="s">
        <v>341</v>
      </c>
      <c r="E129" s="551">
        <v>101</v>
      </c>
      <c r="F129" s="551">
        <v>101</v>
      </c>
      <c r="G129" s="551">
        <v>101</v>
      </c>
      <c r="H129" s="660">
        <f t="shared" si="1"/>
        <v>0</v>
      </c>
      <c r="I129" s="498"/>
    </row>
    <row r="130" spans="1:9" ht="12.75">
      <c r="A130" s="4"/>
      <c r="B130" s="614"/>
      <c r="C130" s="615">
        <v>637016</v>
      </c>
      <c r="D130" s="616" t="s">
        <v>377</v>
      </c>
      <c r="E130" s="617">
        <v>0</v>
      </c>
      <c r="F130" s="617">
        <v>0</v>
      </c>
      <c r="G130" s="617">
        <v>200</v>
      </c>
      <c r="H130" s="660">
        <f t="shared" si="1"/>
        <v>200</v>
      </c>
      <c r="I130" s="618"/>
    </row>
    <row r="131" spans="1:9" ht="12.75">
      <c r="A131" s="4"/>
      <c r="B131" s="397"/>
      <c r="C131" s="398">
        <v>637016</v>
      </c>
      <c r="D131" s="399" t="s">
        <v>238</v>
      </c>
      <c r="E131" s="461">
        <v>50</v>
      </c>
      <c r="F131" s="461">
        <v>50</v>
      </c>
      <c r="G131" s="461">
        <v>100</v>
      </c>
      <c r="H131" s="660">
        <f t="shared" si="1"/>
        <v>50</v>
      </c>
      <c r="I131" s="490"/>
    </row>
    <row r="132" spans="1:9" ht="12.75">
      <c r="A132" s="4"/>
      <c r="B132" s="410"/>
      <c r="C132" s="411">
        <v>637016</v>
      </c>
      <c r="D132" s="412" t="s">
        <v>263</v>
      </c>
      <c r="E132" s="486">
        <v>117</v>
      </c>
      <c r="F132" s="486">
        <v>117</v>
      </c>
      <c r="G132" s="486">
        <v>200</v>
      </c>
      <c r="H132" s="660">
        <f t="shared" si="1"/>
        <v>83</v>
      </c>
      <c r="I132" s="414"/>
    </row>
    <row r="133" spans="1:9" ht="12.75">
      <c r="A133" s="4"/>
      <c r="B133" s="410"/>
      <c r="C133" s="411">
        <v>637027</v>
      </c>
      <c r="D133" s="412" t="s">
        <v>122</v>
      </c>
      <c r="E133" s="486">
        <v>0</v>
      </c>
      <c r="F133" s="486">
        <v>0</v>
      </c>
      <c r="G133" s="486">
        <v>0</v>
      </c>
      <c r="H133" s="660">
        <f t="shared" si="1"/>
        <v>0</v>
      </c>
      <c r="I133" s="432" t="s">
        <v>183</v>
      </c>
    </row>
    <row r="134" spans="1:9" ht="13.5" thickBot="1">
      <c r="A134" s="4"/>
      <c r="B134" s="154"/>
      <c r="C134" s="234">
        <v>637035</v>
      </c>
      <c r="D134" s="203" t="s">
        <v>89</v>
      </c>
      <c r="E134" s="466">
        <v>320</v>
      </c>
      <c r="F134" s="466">
        <v>320</v>
      </c>
      <c r="G134" s="466">
        <v>320</v>
      </c>
      <c r="H134" s="660">
        <f t="shared" si="1"/>
        <v>0</v>
      </c>
      <c r="I134" s="213"/>
    </row>
    <row r="135" spans="1:9" ht="13.5" thickBot="1">
      <c r="A135" s="4"/>
      <c r="B135" s="424"/>
      <c r="C135" s="425">
        <v>640</v>
      </c>
      <c r="D135" s="426" t="s">
        <v>90</v>
      </c>
      <c r="E135" s="427">
        <f>SUM(E136:E139)</f>
        <v>316</v>
      </c>
      <c r="F135" s="427">
        <f>SUM(F136:F139)</f>
        <v>316</v>
      </c>
      <c r="G135" s="427">
        <f>SUM(G136:G139)</f>
        <v>200</v>
      </c>
      <c r="H135" s="661">
        <f t="shared" si="1"/>
        <v>-116</v>
      </c>
      <c r="I135" s="428"/>
    </row>
    <row r="136" spans="1:9" ht="12.75">
      <c r="A136" s="4"/>
      <c r="B136" s="133"/>
      <c r="C136" s="235">
        <v>642012</v>
      </c>
      <c r="D136" s="134" t="s">
        <v>354</v>
      </c>
      <c r="E136" s="463">
        <v>0</v>
      </c>
      <c r="F136" s="463">
        <v>0</v>
      </c>
      <c r="G136" s="463">
        <v>0</v>
      </c>
      <c r="H136" s="660">
        <f t="shared" si="1"/>
        <v>0</v>
      </c>
      <c r="I136" s="258"/>
    </row>
    <row r="137" spans="1:9" ht="12.75">
      <c r="A137" s="4"/>
      <c r="B137" s="102"/>
      <c r="C137" s="232">
        <v>642013</v>
      </c>
      <c r="D137" s="129" t="s">
        <v>92</v>
      </c>
      <c r="E137" s="440">
        <v>0</v>
      </c>
      <c r="F137" s="440">
        <v>0</v>
      </c>
      <c r="G137" s="440">
        <v>0</v>
      </c>
      <c r="H137" s="660">
        <f t="shared" si="1"/>
        <v>0</v>
      </c>
      <c r="I137" s="84"/>
    </row>
    <row r="138" spans="1:9" ht="12.75">
      <c r="A138" s="4"/>
      <c r="B138" s="102"/>
      <c r="C138" s="232">
        <v>642014</v>
      </c>
      <c r="D138" s="129" t="s">
        <v>93</v>
      </c>
      <c r="E138" s="440">
        <v>0</v>
      </c>
      <c r="F138" s="440">
        <v>0</v>
      </c>
      <c r="G138" s="440">
        <v>0</v>
      </c>
      <c r="H138" s="660">
        <f t="shared" si="1"/>
        <v>0</v>
      </c>
      <c r="I138" s="84"/>
    </row>
    <row r="139" spans="1:9" ht="13.5" thickBot="1">
      <c r="A139" s="4"/>
      <c r="B139" s="135"/>
      <c r="C139" s="236">
        <v>642015</v>
      </c>
      <c r="D139" s="132" t="s">
        <v>94</v>
      </c>
      <c r="E139" s="467">
        <v>316</v>
      </c>
      <c r="F139" s="467">
        <v>316</v>
      </c>
      <c r="G139" s="467">
        <v>200</v>
      </c>
      <c r="H139" s="660">
        <f t="shared" si="1"/>
        <v>-116</v>
      </c>
      <c r="I139" s="259"/>
    </row>
    <row r="140" spans="1:9" ht="13.5" thickBot="1">
      <c r="A140" s="4"/>
      <c r="B140" s="424"/>
      <c r="C140" s="425">
        <v>600</v>
      </c>
      <c r="D140" s="426" t="s">
        <v>95</v>
      </c>
      <c r="E140" s="427">
        <f>SUM(E135,E75,E34,E14)</f>
        <v>308628</v>
      </c>
      <c r="F140" s="427">
        <f>SUM(F135,F75,F34,F14)</f>
        <v>308628</v>
      </c>
      <c r="G140" s="427">
        <f>SUM(G135,G75,G34,G14)</f>
        <v>318660</v>
      </c>
      <c r="H140" s="661">
        <f t="shared" si="1"/>
        <v>10032</v>
      </c>
      <c r="I140" s="428"/>
    </row>
    <row r="141" spans="1:9" ht="13.5" thickBot="1">
      <c r="A141" s="4"/>
      <c r="B141" s="32"/>
      <c r="C141" s="238"/>
      <c r="D141" s="76"/>
      <c r="E141" s="488"/>
      <c r="F141" s="488"/>
      <c r="G141" s="488"/>
      <c r="H141" s="488"/>
      <c r="I141" s="193"/>
    </row>
    <row r="142" spans="1:9" ht="13.5" thickBot="1">
      <c r="A142" s="33"/>
      <c r="B142" s="273"/>
      <c r="C142" s="252">
        <v>700</v>
      </c>
      <c r="D142" s="274" t="s">
        <v>96</v>
      </c>
      <c r="E142" s="248">
        <f>SUM(E143:E145)</f>
        <v>84185</v>
      </c>
      <c r="F142" s="248">
        <f>SUM(F143:F145)</f>
        <v>84185</v>
      </c>
      <c r="G142" s="248">
        <f>SUM(G143:G145)</f>
        <v>84185</v>
      </c>
      <c r="H142" s="658">
        <v>0</v>
      </c>
      <c r="I142" s="275"/>
    </row>
    <row r="143" spans="1:9" ht="12.75">
      <c r="A143" s="187"/>
      <c r="B143" s="260"/>
      <c r="C143" s="261">
        <v>717002</v>
      </c>
      <c r="D143" s="127" t="s">
        <v>164</v>
      </c>
      <c r="E143" s="262">
        <v>35000</v>
      </c>
      <c r="F143" s="262">
        <v>35000</v>
      </c>
      <c r="G143" s="262">
        <v>35000</v>
      </c>
      <c r="H143" s="659">
        <v>0</v>
      </c>
      <c r="I143" s="221" t="s">
        <v>211</v>
      </c>
    </row>
    <row r="144" spans="1:9" ht="12.75">
      <c r="A144" s="187"/>
      <c r="B144" s="260"/>
      <c r="C144" s="261">
        <v>717002</v>
      </c>
      <c r="D144" s="127" t="s">
        <v>164</v>
      </c>
      <c r="E144" s="262">
        <v>3200</v>
      </c>
      <c r="F144" s="262">
        <v>3200</v>
      </c>
      <c r="G144" s="262">
        <v>3200</v>
      </c>
      <c r="H144" s="659">
        <v>0</v>
      </c>
      <c r="I144" s="210" t="s">
        <v>380</v>
      </c>
    </row>
    <row r="145" spans="1:9" ht="12.75">
      <c r="A145" s="187"/>
      <c r="B145" s="260"/>
      <c r="C145" s="261">
        <v>717002</v>
      </c>
      <c r="D145" s="127" t="s">
        <v>164</v>
      </c>
      <c r="E145" s="262">
        <v>45985</v>
      </c>
      <c r="F145" s="262">
        <v>45985</v>
      </c>
      <c r="G145" s="262">
        <v>45985</v>
      </c>
      <c r="H145" s="659">
        <v>0</v>
      </c>
      <c r="I145" s="210" t="s">
        <v>381</v>
      </c>
    </row>
    <row r="146" spans="1:8" ht="12.75">
      <c r="A146" s="33"/>
      <c r="E146" s="77"/>
      <c r="F146" s="77"/>
      <c r="G146" s="77"/>
      <c r="H146" s="77"/>
    </row>
    <row r="147" spans="1:8" ht="12.75">
      <c r="A147" s="4"/>
      <c r="E147" s="77"/>
      <c r="F147" s="77"/>
      <c r="G147" s="77"/>
      <c r="H147" s="77"/>
    </row>
    <row r="148" ht="12.75">
      <c r="A148" s="4"/>
    </row>
  </sheetData>
  <sheetProtection/>
  <printOptions/>
  <pageMargins left="0.75" right="0.75" top="1" bottom="1" header="0.4921259845" footer="0.4921259845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PageLayoutView="0" workbookViewId="0" topLeftCell="C1">
      <selection activeCell="H1" sqref="H1"/>
    </sheetView>
  </sheetViews>
  <sheetFormatPr defaultColWidth="9.140625" defaultRowHeight="12.75"/>
  <cols>
    <col min="4" max="4" width="33.140625" style="0" customWidth="1"/>
    <col min="5" max="8" width="13.421875" style="0" customWidth="1"/>
    <col min="9" max="9" width="21.140625" style="0" customWidth="1"/>
    <col min="11" max="11" width="14.00390625" style="0" customWidth="1"/>
    <col min="12" max="12" width="15.7109375" style="0" customWidth="1"/>
    <col min="13" max="13" width="9.140625" style="77" customWidth="1"/>
  </cols>
  <sheetData>
    <row r="1" spans="1:4" ht="13.5" thickBot="1">
      <c r="A1" s="51" t="s">
        <v>128</v>
      </c>
      <c r="B1" s="34"/>
      <c r="C1" s="34"/>
      <c r="D1" s="34"/>
    </row>
    <row r="2" spans="1:9" ht="13.5" thickBot="1">
      <c r="A2" s="52" t="s">
        <v>3</v>
      </c>
      <c r="B2" s="53" t="s">
        <v>4</v>
      </c>
      <c r="C2" s="54" t="s">
        <v>5</v>
      </c>
      <c r="D2" s="55"/>
      <c r="E2" s="92" t="s">
        <v>9</v>
      </c>
      <c r="F2" s="92" t="s">
        <v>9</v>
      </c>
      <c r="G2" s="92" t="s">
        <v>9</v>
      </c>
      <c r="H2" s="92" t="s">
        <v>9</v>
      </c>
      <c r="I2" s="278" t="s">
        <v>168</v>
      </c>
    </row>
    <row r="3" spans="1:9" ht="12.75">
      <c r="A3" s="4" t="s">
        <v>6</v>
      </c>
      <c r="B3" s="56" t="s">
        <v>7</v>
      </c>
      <c r="C3" s="36" t="s">
        <v>8</v>
      </c>
      <c r="D3" s="57" t="s">
        <v>1</v>
      </c>
      <c r="E3" s="37" t="s">
        <v>368</v>
      </c>
      <c r="F3" s="37" t="s">
        <v>392</v>
      </c>
      <c r="G3" s="37" t="s">
        <v>267</v>
      </c>
      <c r="H3" s="37" t="s">
        <v>367</v>
      </c>
      <c r="I3" s="279" t="s">
        <v>171</v>
      </c>
    </row>
    <row r="4" spans="1:9" ht="13.5" thickBot="1">
      <c r="A4" s="6" t="s">
        <v>10</v>
      </c>
      <c r="B4" s="58" t="s">
        <v>11</v>
      </c>
      <c r="C4" s="59" t="s">
        <v>12</v>
      </c>
      <c r="D4" s="23"/>
      <c r="E4" s="49">
        <v>2018</v>
      </c>
      <c r="F4" s="49">
        <v>2018</v>
      </c>
      <c r="G4" s="49">
        <v>2018</v>
      </c>
      <c r="H4" s="49">
        <v>2018</v>
      </c>
      <c r="I4" s="280"/>
    </row>
    <row r="5" spans="1:9" ht="15.75" thickTop="1">
      <c r="A5" s="9"/>
      <c r="B5" s="60" t="s">
        <v>2</v>
      </c>
      <c r="C5" s="61"/>
      <c r="D5" s="62"/>
      <c r="E5" s="95"/>
      <c r="F5" s="95"/>
      <c r="G5" s="95"/>
      <c r="H5" s="95"/>
      <c r="I5" s="295"/>
    </row>
    <row r="6" spans="1:9" ht="12.75">
      <c r="A6" s="12" t="s">
        <v>13</v>
      </c>
      <c r="B6" s="10" t="s">
        <v>14</v>
      </c>
      <c r="C6" s="63"/>
      <c r="D6" s="63"/>
      <c r="E6" s="136">
        <f aca="true" t="shared" si="0" ref="E6:G7">E75</f>
        <v>52183</v>
      </c>
      <c r="F6" s="136">
        <f t="shared" si="0"/>
        <v>84445</v>
      </c>
      <c r="G6" s="136">
        <f t="shared" si="0"/>
        <v>89245</v>
      </c>
      <c r="H6" s="136">
        <f>G6-F6</f>
        <v>4800</v>
      </c>
      <c r="I6" s="276"/>
    </row>
    <row r="7" spans="1:9" ht="12.75">
      <c r="A7" s="12" t="s">
        <v>15</v>
      </c>
      <c r="B7" s="64" t="s">
        <v>16</v>
      </c>
      <c r="C7" s="65"/>
      <c r="D7" s="66"/>
      <c r="E7" s="136">
        <f t="shared" si="0"/>
        <v>0</v>
      </c>
      <c r="F7" s="136">
        <f t="shared" si="0"/>
        <v>0</v>
      </c>
      <c r="G7" s="136">
        <f t="shared" si="0"/>
        <v>0</v>
      </c>
      <c r="H7" s="136">
        <f>H76</f>
        <v>0</v>
      </c>
      <c r="I7" s="276"/>
    </row>
    <row r="8" spans="1:9" ht="13.5" thickBot="1">
      <c r="A8" s="14"/>
      <c r="B8" s="67" t="s">
        <v>17</v>
      </c>
      <c r="C8" s="68"/>
      <c r="D8" s="69"/>
      <c r="E8" s="137">
        <f>SUM(E6:E7)</f>
        <v>52183</v>
      </c>
      <c r="F8" s="137">
        <f>SUM(F6:F7)</f>
        <v>84445</v>
      </c>
      <c r="G8" s="137">
        <f>SUM(G6:G7)</f>
        <v>89245</v>
      </c>
      <c r="H8" s="137">
        <f>SUM(H6:H7)</f>
        <v>4800</v>
      </c>
      <c r="I8" s="277"/>
    </row>
    <row r="9" spans="1:9" ht="12.75">
      <c r="A9" s="16"/>
      <c r="B9" s="70" t="s">
        <v>129</v>
      </c>
      <c r="C9" s="71"/>
      <c r="D9" s="18"/>
      <c r="E9" s="305"/>
      <c r="F9" s="305"/>
      <c r="G9" s="305"/>
      <c r="H9" s="305"/>
      <c r="I9" s="241"/>
    </row>
    <row r="10" spans="1:9" ht="12.75">
      <c r="A10" s="16"/>
      <c r="B10" s="72"/>
      <c r="C10" s="73"/>
      <c r="D10" s="18"/>
      <c r="E10" s="305"/>
      <c r="F10" s="305"/>
      <c r="G10" s="305"/>
      <c r="H10" s="305"/>
      <c r="I10" s="241"/>
    </row>
    <row r="11" spans="1:9" ht="12.75">
      <c r="A11" s="4"/>
      <c r="B11" s="74"/>
      <c r="C11" s="18" t="s">
        <v>19</v>
      </c>
      <c r="D11" s="22"/>
      <c r="E11" s="305"/>
      <c r="F11" s="305"/>
      <c r="G11" s="305"/>
      <c r="H11" s="305"/>
      <c r="I11" s="241"/>
    </row>
    <row r="12" spans="1:9" ht="13.5" thickBot="1">
      <c r="A12" s="4"/>
      <c r="B12" s="281" t="s">
        <v>165</v>
      </c>
      <c r="C12" s="18" t="s">
        <v>131</v>
      </c>
      <c r="D12" s="22"/>
      <c r="E12" s="305"/>
      <c r="F12" s="305"/>
      <c r="G12" s="305"/>
      <c r="H12" s="305"/>
      <c r="I12" s="242"/>
    </row>
    <row r="13" spans="1:12" ht="12.75">
      <c r="A13" s="4"/>
      <c r="B13" s="304"/>
      <c r="C13" s="285">
        <v>610</v>
      </c>
      <c r="D13" s="139" t="s">
        <v>20</v>
      </c>
      <c r="E13" s="365">
        <f>SUM(E18,E15,E14)</f>
        <v>26836</v>
      </c>
      <c r="F13" s="365">
        <f>SUM(F18,F15,F14)</f>
        <v>26836</v>
      </c>
      <c r="G13" s="365">
        <f>SUM(G18,G15,G14)</f>
        <v>28614</v>
      </c>
      <c r="H13" s="365">
        <f aca="true" t="shared" si="1" ref="H13:H19">G13-F13</f>
        <v>1778</v>
      </c>
      <c r="I13" s="268"/>
      <c r="J13" s="151"/>
      <c r="L13" s="151"/>
    </row>
    <row r="14" spans="1:12" ht="12.75">
      <c r="A14" s="4"/>
      <c r="B14" s="123"/>
      <c r="C14" s="122">
        <v>611</v>
      </c>
      <c r="D14" s="26" t="s">
        <v>106</v>
      </c>
      <c r="E14" s="138">
        <v>22038</v>
      </c>
      <c r="F14" s="138">
        <v>22038</v>
      </c>
      <c r="G14" s="138">
        <v>23038</v>
      </c>
      <c r="H14" s="138">
        <f t="shared" si="1"/>
        <v>1000</v>
      </c>
      <c r="I14" s="43"/>
      <c r="J14" s="151"/>
      <c r="L14" s="151"/>
    </row>
    <row r="15" spans="1:12" ht="12.75">
      <c r="A15" s="4"/>
      <c r="B15" s="123"/>
      <c r="C15" s="122">
        <v>612</v>
      </c>
      <c r="D15" s="29" t="s">
        <v>132</v>
      </c>
      <c r="E15" s="138">
        <f>SUM(E16:E17)</f>
        <v>3598</v>
      </c>
      <c r="F15" s="138">
        <f>SUM(F16:F17)</f>
        <v>3598</v>
      </c>
      <c r="G15" s="138">
        <f>SUM(G16:G17)</f>
        <v>4376</v>
      </c>
      <c r="H15" s="138">
        <f t="shared" si="1"/>
        <v>778</v>
      </c>
      <c r="I15" s="43"/>
      <c r="J15" s="151"/>
      <c r="L15" s="151"/>
    </row>
    <row r="16" spans="1:12" ht="12.75">
      <c r="A16" s="4"/>
      <c r="B16" s="123"/>
      <c r="C16" s="122">
        <v>612001</v>
      </c>
      <c r="D16" s="29" t="s">
        <v>24</v>
      </c>
      <c r="E16" s="138">
        <v>3022</v>
      </c>
      <c r="F16" s="138">
        <v>3022</v>
      </c>
      <c r="G16" s="138">
        <v>3800</v>
      </c>
      <c r="H16" s="138">
        <f t="shared" si="1"/>
        <v>778</v>
      </c>
      <c r="I16" s="221"/>
      <c r="J16" s="151"/>
      <c r="L16" s="151"/>
    </row>
    <row r="17" spans="1:12" ht="12.75">
      <c r="A17" s="4"/>
      <c r="B17" s="123"/>
      <c r="C17" s="122">
        <v>612002</v>
      </c>
      <c r="D17" s="29" t="s">
        <v>27</v>
      </c>
      <c r="E17" s="138">
        <v>576</v>
      </c>
      <c r="F17" s="138">
        <v>576</v>
      </c>
      <c r="G17" s="138">
        <v>576</v>
      </c>
      <c r="H17" s="138">
        <f t="shared" si="1"/>
        <v>0</v>
      </c>
      <c r="I17" s="43"/>
      <c r="J17" s="151"/>
      <c r="L17" s="151"/>
    </row>
    <row r="18" spans="1:12" ht="12.75">
      <c r="A18" s="4"/>
      <c r="B18" s="123"/>
      <c r="C18" s="122">
        <v>614</v>
      </c>
      <c r="D18" s="29" t="s">
        <v>28</v>
      </c>
      <c r="E18" s="138">
        <v>1200</v>
      </c>
      <c r="F18" s="138">
        <v>1200</v>
      </c>
      <c r="G18" s="138">
        <v>1200</v>
      </c>
      <c r="H18" s="138">
        <f t="shared" si="1"/>
        <v>0</v>
      </c>
      <c r="I18" s="43"/>
      <c r="J18" s="151"/>
      <c r="L18" s="151"/>
    </row>
    <row r="19" spans="1:12" ht="12.75">
      <c r="A19" s="4"/>
      <c r="B19" s="303"/>
      <c r="C19" s="286">
        <v>620</v>
      </c>
      <c r="D19" s="140" t="s">
        <v>31</v>
      </c>
      <c r="E19" s="364">
        <f>SUM(E20:E22)</f>
        <v>9378</v>
      </c>
      <c r="F19" s="364">
        <f>SUM(F20:F22)</f>
        <v>9378</v>
      </c>
      <c r="G19" s="364">
        <f>SUM(G20:G22)</f>
        <v>10000</v>
      </c>
      <c r="H19" s="364">
        <f t="shared" si="1"/>
        <v>622</v>
      </c>
      <c r="I19" s="269"/>
      <c r="J19" s="151"/>
      <c r="L19" s="151"/>
    </row>
    <row r="20" spans="1:12" ht="12.75">
      <c r="A20" s="4"/>
      <c r="B20" s="123"/>
      <c r="C20" s="122">
        <v>621</v>
      </c>
      <c r="D20" s="29" t="s">
        <v>32</v>
      </c>
      <c r="E20" s="138">
        <v>1975</v>
      </c>
      <c r="F20" s="138">
        <v>1975</v>
      </c>
      <c r="G20" s="138">
        <v>2150</v>
      </c>
      <c r="H20" s="138">
        <f>G20-F20</f>
        <v>175</v>
      </c>
      <c r="I20" s="43"/>
      <c r="J20" s="151"/>
      <c r="L20" s="151"/>
    </row>
    <row r="21" spans="1:12" ht="12.75">
      <c r="A21" s="4"/>
      <c r="B21" s="123"/>
      <c r="C21" s="122">
        <v>623</v>
      </c>
      <c r="D21" s="29" t="s">
        <v>36</v>
      </c>
      <c r="E21" s="138">
        <v>708</v>
      </c>
      <c r="F21" s="138">
        <v>708</v>
      </c>
      <c r="G21" s="138">
        <v>708</v>
      </c>
      <c r="H21" s="138">
        <f aca="true" t="shared" si="2" ref="H21:H28">G21-F21</f>
        <v>0</v>
      </c>
      <c r="I21" s="43"/>
      <c r="J21" s="151"/>
      <c r="L21" s="151"/>
    </row>
    <row r="22" spans="1:12" ht="12.75">
      <c r="A22" s="4"/>
      <c r="B22" s="123"/>
      <c r="C22" s="122">
        <v>625</v>
      </c>
      <c r="D22" s="29" t="s">
        <v>133</v>
      </c>
      <c r="E22" s="138">
        <f>SUM(E23:E28)</f>
        <v>6695</v>
      </c>
      <c r="F22" s="138">
        <f>SUM(F23:F28)</f>
        <v>6695</v>
      </c>
      <c r="G22" s="138">
        <f>SUM(G23:G28)</f>
        <v>7142</v>
      </c>
      <c r="H22" s="138">
        <f t="shared" si="2"/>
        <v>447</v>
      </c>
      <c r="I22" s="43"/>
      <c r="J22" s="151"/>
      <c r="L22" s="151"/>
    </row>
    <row r="23" spans="1:12" ht="12.75">
      <c r="A23" s="4"/>
      <c r="B23" s="123"/>
      <c r="C23" s="287">
        <v>625001</v>
      </c>
      <c r="D23" s="29" t="s">
        <v>39</v>
      </c>
      <c r="E23" s="138">
        <v>376</v>
      </c>
      <c r="F23" s="138">
        <v>376</v>
      </c>
      <c r="G23" s="138">
        <v>401</v>
      </c>
      <c r="H23" s="138">
        <f t="shared" si="2"/>
        <v>25</v>
      </c>
      <c r="I23" s="43"/>
      <c r="J23" s="151"/>
      <c r="L23" s="151"/>
    </row>
    <row r="24" spans="1:12" ht="12.75">
      <c r="A24" s="4"/>
      <c r="B24" s="123"/>
      <c r="C24" s="122">
        <v>625002</v>
      </c>
      <c r="D24" s="29" t="s">
        <v>42</v>
      </c>
      <c r="E24" s="138">
        <v>3757</v>
      </c>
      <c r="F24" s="138">
        <v>3757</v>
      </c>
      <c r="G24" s="138">
        <v>4007</v>
      </c>
      <c r="H24" s="138">
        <f t="shared" si="2"/>
        <v>250</v>
      </c>
      <c r="I24" s="43"/>
      <c r="J24" s="151"/>
      <c r="L24" s="151"/>
    </row>
    <row r="25" spans="1:12" ht="12.75">
      <c r="A25" s="4"/>
      <c r="B25" s="123"/>
      <c r="C25" s="122">
        <v>625003</v>
      </c>
      <c r="D25" s="29" t="s">
        <v>46</v>
      </c>
      <c r="E25" s="138">
        <v>215</v>
      </c>
      <c r="F25" s="138">
        <v>215</v>
      </c>
      <c r="G25" s="138">
        <v>230</v>
      </c>
      <c r="H25" s="138">
        <f t="shared" si="2"/>
        <v>15</v>
      </c>
      <c r="I25" s="43"/>
      <c r="J25" s="151"/>
      <c r="L25" s="151"/>
    </row>
    <row r="26" spans="1:12" ht="12.75">
      <c r="A26" s="4"/>
      <c r="B26" s="123"/>
      <c r="C26" s="122">
        <v>625004</v>
      </c>
      <c r="D26" s="29" t="s">
        <v>50</v>
      </c>
      <c r="E26" s="138">
        <v>805</v>
      </c>
      <c r="F26" s="138">
        <v>805</v>
      </c>
      <c r="G26" s="138">
        <v>859</v>
      </c>
      <c r="H26" s="138">
        <f t="shared" si="2"/>
        <v>54</v>
      </c>
      <c r="I26" s="43"/>
      <c r="J26" s="151"/>
      <c r="L26" s="151"/>
    </row>
    <row r="27" spans="1:12" ht="12.75">
      <c r="A27" s="4"/>
      <c r="B27" s="123"/>
      <c r="C27" s="122">
        <v>625005</v>
      </c>
      <c r="D27" s="29" t="s">
        <v>54</v>
      </c>
      <c r="E27" s="138">
        <v>268</v>
      </c>
      <c r="F27" s="138">
        <v>268</v>
      </c>
      <c r="G27" s="138">
        <v>286</v>
      </c>
      <c r="H27" s="138">
        <f t="shared" si="2"/>
        <v>18</v>
      </c>
      <c r="I27" s="43"/>
      <c r="J27" s="151"/>
      <c r="L27" s="151"/>
    </row>
    <row r="28" spans="1:12" ht="12.75">
      <c r="A28" s="4"/>
      <c r="B28" s="123"/>
      <c r="C28" s="122">
        <v>625007</v>
      </c>
      <c r="D28" s="29" t="s">
        <v>57</v>
      </c>
      <c r="E28" s="138">
        <v>1274</v>
      </c>
      <c r="F28" s="138">
        <v>1274</v>
      </c>
      <c r="G28" s="138">
        <v>1359</v>
      </c>
      <c r="H28" s="138">
        <f t="shared" si="2"/>
        <v>85</v>
      </c>
      <c r="I28" s="43"/>
      <c r="J28" s="151"/>
      <c r="L28" s="151"/>
    </row>
    <row r="29" spans="1:12" ht="12.75">
      <c r="A29" s="4"/>
      <c r="B29" s="303"/>
      <c r="C29" s="286">
        <v>630</v>
      </c>
      <c r="D29" s="140" t="s">
        <v>60</v>
      </c>
      <c r="E29" s="366">
        <f>SUM(E30,E32,E39,E52,E54,E61)</f>
        <v>15849</v>
      </c>
      <c r="F29" s="366">
        <f>SUM(F30,F32,F39,F52,F54,F61)</f>
        <v>48111</v>
      </c>
      <c r="G29" s="366">
        <f>SUM(G30,G32,G39,G52,G54,G61)</f>
        <v>50011</v>
      </c>
      <c r="H29" s="366">
        <f>G29-F29</f>
        <v>1900</v>
      </c>
      <c r="I29" s="269"/>
      <c r="J29" s="151"/>
      <c r="L29" s="151"/>
    </row>
    <row r="30" spans="1:12" ht="12.75">
      <c r="A30" s="4"/>
      <c r="B30" s="296"/>
      <c r="C30" s="297">
        <v>631</v>
      </c>
      <c r="D30" s="247" t="s">
        <v>61</v>
      </c>
      <c r="E30" s="360">
        <f>SUM(E31)</f>
        <v>31</v>
      </c>
      <c r="F30" s="360">
        <f>SUM(F31)</f>
        <v>31</v>
      </c>
      <c r="G30" s="360">
        <f>SUM(G31)</f>
        <v>31</v>
      </c>
      <c r="H30" s="360">
        <v>0</v>
      </c>
      <c r="I30" s="209"/>
      <c r="J30" s="151"/>
      <c r="L30" s="151"/>
    </row>
    <row r="31" spans="1:12" ht="12.75">
      <c r="A31" s="4"/>
      <c r="B31" s="260"/>
      <c r="C31" s="288">
        <v>631001</v>
      </c>
      <c r="D31" s="127" t="s">
        <v>62</v>
      </c>
      <c r="E31" s="138">
        <v>31</v>
      </c>
      <c r="F31" s="138">
        <v>31</v>
      </c>
      <c r="G31" s="138">
        <v>31</v>
      </c>
      <c r="H31" s="138">
        <v>0</v>
      </c>
      <c r="I31" s="90"/>
      <c r="J31" s="151"/>
      <c r="L31" s="151"/>
    </row>
    <row r="32" spans="1:12" ht="12.75">
      <c r="A32" s="4"/>
      <c r="B32" s="296"/>
      <c r="C32" s="297">
        <v>632</v>
      </c>
      <c r="D32" s="247" t="s">
        <v>64</v>
      </c>
      <c r="E32" s="361">
        <f>SUM(E33:E38)</f>
        <v>8861</v>
      </c>
      <c r="F32" s="361">
        <f>SUM(F33:F38)</f>
        <v>8861</v>
      </c>
      <c r="G32" s="361">
        <f>SUM(G33:G38)</f>
        <v>10761</v>
      </c>
      <c r="H32" s="361">
        <f>G32-F32</f>
        <v>1900</v>
      </c>
      <c r="I32" s="209"/>
      <c r="J32" s="151"/>
      <c r="L32" s="151"/>
    </row>
    <row r="33" spans="1:16" ht="12.75">
      <c r="A33" s="4"/>
      <c r="B33" s="260"/>
      <c r="C33" s="288" t="s">
        <v>213</v>
      </c>
      <c r="D33" s="127" t="s">
        <v>249</v>
      </c>
      <c r="E33" s="138">
        <f>5000-799</f>
        <v>4201</v>
      </c>
      <c r="F33" s="138">
        <f>5000-799</f>
        <v>4201</v>
      </c>
      <c r="G33" s="138">
        <f>5000-799+1900</f>
        <v>6101</v>
      </c>
      <c r="H33" s="138">
        <f>G33-F33</f>
        <v>1900</v>
      </c>
      <c r="I33" s="221"/>
      <c r="J33" s="151"/>
      <c r="M33"/>
      <c r="N33" s="77"/>
      <c r="O33" s="77"/>
      <c r="P33" s="77"/>
    </row>
    <row r="34" spans="1:16" ht="12.75">
      <c r="A34" s="4"/>
      <c r="B34" s="260"/>
      <c r="C34" s="288" t="s">
        <v>213</v>
      </c>
      <c r="D34" s="127" t="s">
        <v>250</v>
      </c>
      <c r="E34" s="138">
        <v>2300</v>
      </c>
      <c r="F34" s="138">
        <v>2300</v>
      </c>
      <c r="G34" s="138">
        <v>2300</v>
      </c>
      <c r="H34" s="138">
        <v>0</v>
      </c>
      <c r="I34" s="221"/>
      <c r="J34" s="151"/>
      <c r="K34" s="592"/>
      <c r="L34" s="592"/>
      <c r="M34" s="592"/>
      <c r="N34" s="77"/>
      <c r="O34" s="77"/>
      <c r="P34" s="77"/>
    </row>
    <row r="35" spans="1:16" ht="12.75">
      <c r="A35" s="4"/>
      <c r="B35" s="454"/>
      <c r="C35" s="459" t="s">
        <v>252</v>
      </c>
      <c r="D35" s="401" t="s">
        <v>259</v>
      </c>
      <c r="E35" s="456">
        <v>1800</v>
      </c>
      <c r="F35" s="456">
        <v>1800</v>
      </c>
      <c r="G35" s="456">
        <v>1800</v>
      </c>
      <c r="H35" s="456">
        <v>0</v>
      </c>
      <c r="I35" s="460"/>
      <c r="J35" s="151"/>
      <c r="K35" s="592"/>
      <c r="L35" s="592"/>
      <c r="M35" s="592"/>
      <c r="N35" s="77"/>
      <c r="O35" s="77"/>
      <c r="P35" s="77"/>
    </row>
    <row r="36" spans="1:16" ht="14.25">
      <c r="A36" s="4"/>
      <c r="B36" s="260"/>
      <c r="C36" s="288">
        <v>632002</v>
      </c>
      <c r="D36" s="127" t="s">
        <v>65</v>
      </c>
      <c r="E36" s="138">
        <v>500</v>
      </c>
      <c r="F36" s="138">
        <v>500</v>
      </c>
      <c r="G36" s="138">
        <v>500</v>
      </c>
      <c r="H36" s="138">
        <v>0</v>
      </c>
      <c r="I36" s="90"/>
      <c r="J36" s="151"/>
      <c r="K36" s="598"/>
      <c r="L36" s="598"/>
      <c r="M36" s="598"/>
      <c r="N36" s="458"/>
      <c r="O36" s="458"/>
      <c r="P36" s="77"/>
    </row>
    <row r="37" spans="1:16" ht="14.25">
      <c r="A37" s="4"/>
      <c r="B37" s="260"/>
      <c r="C37" s="288">
        <v>632003</v>
      </c>
      <c r="D37" s="127" t="s">
        <v>345</v>
      </c>
      <c r="E37" s="138">
        <v>20</v>
      </c>
      <c r="F37" s="138">
        <v>20</v>
      </c>
      <c r="G37" s="138">
        <v>20</v>
      </c>
      <c r="H37" s="138">
        <v>0</v>
      </c>
      <c r="I37" s="90"/>
      <c r="J37" s="151"/>
      <c r="K37" s="598"/>
      <c r="L37" s="598"/>
      <c r="M37" s="598"/>
      <c r="N37" s="458"/>
      <c r="O37" s="458"/>
      <c r="P37" s="77"/>
    </row>
    <row r="38" spans="1:16" ht="14.25">
      <c r="A38" s="4"/>
      <c r="B38" s="260"/>
      <c r="C38" s="288">
        <v>632005</v>
      </c>
      <c r="D38" s="127" t="s">
        <v>283</v>
      </c>
      <c r="E38" s="138">
        <v>40</v>
      </c>
      <c r="F38" s="138">
        <v>40</v>
      </c>
      <c r="G38" s="138">
        <v>40</v>
      </c>
      <c r="H38" s="138">
        <v>0</v>
      </c>
      <c r="I38" s="90"/>
      <c r="J38" s="151"/>
      <c r="K38" s="598"/>
      <c r="L38" s="598"/>
      <c r="M38" s="598"/>
      <c r="N38" s="458"/>
      <c r="O38" s="458"/>
      <c r="P38" s="77"/>
    </row>
    <row r="39" spans="1:16" ht="14.25">
      <c r="A39" s="4"/>
      <c r="B39" s="296"/>
      <c r="C39" s="297">
        <v>633</v>
      </c>
      <c r="D39" s="247" t="s">
        <v>66</v>
      </c>
      <c r="E39" s="360">
        <f>SUM(E40:E51)</f>
        <v>1691</v>
      </c>
      <c r="F39" s="360">
        <f>SUM(F40:F51)</f>
        <v>32853</v>
      </c>
      <c r="G39" s="360">
        <f>SUM(G40:G51)</f>
        <v>35253</v>
      </c>
      <c r="H39" s="360">
        <f>SUM(H40:H51)</f>
        <v>2400</v>
      </c>
      <c r="I39" s="209"/>
      <c r="J39" s="151"/>
      <c r="K39" s="599"/>
      <c r="L39" s="599"/>
      <c r="M39" s="599"/>
      <c r="N39" s="453"/>
      <c r="O39" s="453"/>
      <c r="P39" s="77"/>
    </row>
    <row r="40" spans="1:16" ht="14.25">
      <c r="A40" s="4"/>
      <c r="B40" s="454"/>
      <c r="C40" s="459" t="s">
        <v>258</v>
      </c>
      <c r="D40" s="401" t="s">
        <v>67</v>
      </c>
      <c r="E40" s="456">
        <v>0</v>
      </c>
      <c r="F40" s="456">
        <v>0</v>
      </c>
      <c r="G40" s="456">
        <v>0</v>
      </c>
      <c r="H40" s="456">
        <v>0</v>
      </c>
      <c r="I40" s="457"/>
      <c r="J40" s="151"/>
      <c r="K40" s="599"/>
      <c r="L40" s="599"/>
      <c r="M40" s="599"/>
      <c r="N40" s="453"/>
      <c r="O40" s="453"/>
      <c r="P40" s="77"/>
    </row>
    <row r="41" spans="1:16" ht="12.75">
      <c r="A41" s="4"/>
      <c r="B41" s="260"/>
      <c r="C41" s="288" t="s">
        <v>256</v>
      </c>
      <c r="D41" s="127" t="s">
        <v>68</v>
      </c>
      <c r="E41" s="138">
        <v>0</v>
      </c>
      <c r="F41" s="138">
        <v>0</v>
      </c>
      <c r="G41" s="138">
        <v>0</v>
      </c>
      <c r="H41" s="138">
        <v>0</v>
      </c>
      <c r="I41" s="221"/>
      <c r="J41" s="151"/>
      <c r="K41" s="592"/>
      <c r="L41" s="600"/>
      <c r="M41" s="592"/>
      <c r="N41" s="77"/>
      <c r="O41" s="77"/>
      <c r="P41" s="77"/>
    </row>
    <row r="42" spans="1:16" ht="12.75">
      <c r="A42" s="4"/>
      <c r="B42" s="454"/>
      <c r="C42" s="459" t="s">
        <v>255</v>
      </c>
      <c r="D42" s="401" t="s">
        <v>254</v>
      </c>
      <c r="E42" s="456">
        <v>0</v>
      </c>
      <c r="F42" s="456">
        <v>0</v>
      </c>
      <c r="G42" s="456">
        <v>0</v>
      </c>
      <c r="H42" s="456">
        <v>0</v>
      </c>
      <c r="I42" s="460"/>
      <c r="J42" s="151"/>
      <c r="K42" s="592"/>
      <c r="L42" s="600"/>
      <c r="M42" s="592"/>
      <c r="N42" s="77"/>
      <c r="O42" s="77"/>
      <c r="P42" s="77"/>
    </row>
    <row r="43" spans="1:16" ht="12.75">
      <c r="A43" s="4"/>
      <c r="B43" s="260"/>
      <c r="C43" s="288">
        <v>633003</v>
      </c>
      <c r="D43" s="127" t="s">
        <v>69</v>
      </c>
      <c r="E43" s="138">
        <v>0</v>
      </c>
      <c r="F43" s="138">
        <v>0</v>
      </c>
      <c r="G43" s="138">
        <v>0</v>
      </c>
      <c r="H43" s="138">
        <v>0</v>
      </c>
      <c r="I43" s="221"/>
      <c r="J43" s="151"/>
      <c r="L43" s="151"/>
      <c r="N43" s="77"/>
      <c r="O43" s="77"/>
      <c r="P43" s="77"/>
    </row>
    <row r="44" spans="1:16" ht="12.75">
      <c r="A44" s="4"/>
      <c r="B44" s="260"/>
      <c r="C44" s="459">
        <v>633004</v>
      </c>
      <c r="D44" s="401" t="s">
        <v>70</v>
      </c>
      <c r="E44" s="456">
        <v>0</v>
      </c>
      <c r="F44" s="456">
        <v>0</v>
      </c>
      <c r="G44" s="456">
        <v>2400</v>
      </c>
      <c r="H44" s="456">
        <f>G44-F44</f>
        <v>2400</v>
      </c>
      <c r="I44" s="460">
        <v>0</v>
      </c>
      <c r="J44" s="151"/>
      <c r="L44" s="151"/>
      <c r="N44" s="77"/>
      <c r="O44" s="77"/>
      <c r="P44" s="77"/>
    </row>
    <row r="45" spans="1:16" ht="12.75">
      <c r="A45" s="4"/>
      <c r="B45" s="260"/>
      <c r="C45" s="288">
        <v>633006</v>
      </c>
      <c r="D45" s="127" t="s">
        <v>134</v>
      </c>
      <c r="E45" s="138">
        <v>1000</v>
      </c>
      <c r="F45" s="138">
        <v>1000</v>
      </c>
      <c r="G45" s="138">
        <v>1000</v>
      </c>
      <c r="H45" s="138">
        <v>0</v>
      </c>
      <c r="I45" s="90"/>
      <c r="J45" s="151"/>
      <c r="L45" s="151"/>
      <c r="N45" s="77"/>
      <c r="O45" s="77"/>
      <c r="P45" s="77"/>
    </row>
    <row r="46" spans="1:12" ht="12.75">
      <c r="A46" s="4"/>
      <c r="B46" s="454"/>
      <c r="C46" s="459">
        <v>633006</v>
      </c>
      <c r="D46" s="401" t="s">
        <v>348</v>
      </c>
      <c r="E46" s="456">
        <v>600</v>
      </c>
      <c r="F46" s="456">
        <v>600</v>
      </c>
      <c r="G46" s="456">
        <v>600</v>
      </c>
      <c r="H46" s="456">
        <v>0</v>
      </c>
      <c r="I46" s="457"/>
      <c r="J46" s="151"/>
      <c r="L46" s="151"/>
    </row>
    <row r="47" spans="1:12" ht="12.75">
      <c r="A47" s="4"/>
      <c r="B47" s="260"/>
      <c r="C47" s="288">
        <v>633009</v>
      </c>
      <c r="D47" s="127" t="s">
        <v>71</v>
      </c>
      <c r="E47" s="138">
        <v>31</v>
      </c>
      <c r="F47" s="138">
        <v>31</v>
      </c>
      <c r="G47" s="138">
        <v>31</v>
      </c>
      <c r="H47" s="138">
        <v>0</v>
      </c>
      <c r="I47" s="90"/>
      <c r="J47" s="151"/>
      <c r="L47" s="151"/>
    </row>
    <row r="48" spans="1:12" ht="12.75">
      <c r="A48" s="4"/>
      <c r="B48" s="260"/>
      <c r="C48" s="288">
        <v>633010</v>
      </c>
      <c r="D48" s="127" t="s">
        <v>135</v>
      </c>
      <c r="E48" s="143">
        <v>0</v>
      </c>
      <c r="F48" s="143">
        <v>0</v>
      </c>
      <c r="G48" s="143">
        <v>0</v>
      </c>
      <c r="H48" s="143">
        <v>0</v>
      </c>
      <c r="I48" s="221"/>
      <c r="J48" s="151"/>
      <c r="L48" s="151"/>
    </row>
    <row r="49" spans="1:12" ht="12.75">
      <c r="A49" s="4"/>
      <c r="B49" s="260"/>
      <c r="C49" s="288">
        <v>633011</v>
      </c>
      <c r="D49" s="127" t="s">
        <v>399</v>
      </c>
      <c r="E49" s="143">
        <v>0</v>
      </c>
      <c r="F49" s="143">
        <f>29000+2162</f>
        <v>31162</v>
      </c>
      <c r="G49" s="143">
        <v>31162</v>
      </c>
      <c r="H49" s="143">
        <v>0</v>
      </c>
      <c r="I49" s="221"/>
      <c r="J49" s="151"/>
      <c r="L49" s="151"/>
    </row>
    <row r="50" spans="1:12" ht="12.75">
      <c r="A50" s="4"/>
      <c r="B50" s="260"/>
      <c r="C50" s="288">
        <v>633013</v>
      </c>
      <c r="D50" s="127" t="s">
        <v>73</v>
      </c>
      <c r="E50" s="138">
        <v>60</v>
      </c>
      <c r="F50" s="138">
        <v>60</v>
      </c>
      <c r="G50" s="138">
        <v>60</v>
      </c>
      <c r="H50" s="138">
        <v>0</v>
      </c>
      <c r="I50" s="90"/>
      <c r="J50" s="151"/>
      <c r="L50" s="151"/>
    </row>
    <row r="51" spans="1:12" ht="12.75">
      <c r="A51" s="4"/>
      <c r="B51" s="260"/>
      <c r="C51" s="288">
        <v>633015</v>
      </c>
      <c r="D51" s="127" t="s">
        <v>74</v>
      </c>
      <c r="E51" s="138">
        <v>0</v>
      </c>
      <c r="F51" s="138">
        <v>0</v>
      </c>
      <c r="G51" s="138">
        <v>0</v>
      </c>
      <c r="H51" s="138">
        <v>0</v>
      </c>
      <c r="I51" s="90"/>
      <c r="J51" s="151"/>
      <c r="L51" s="151"/>
    </row>
    <row r="52" spans="1:12" ht="12.75">
      <c r="A52" s="4"/>
      <c r="B52" s="296"/>
      <c r="C52" s="297">
        <v>634</v>
      </c>
      <c r="D52" s="247" t="s">
        <v>76</v>
      </c>
      <c r="E52" s="360">
        <v>6</v>
      </c>
      <c r="F52" s="360">
        <v>6</v>
      </c>
      <c r="G52" s="360">
        <v>6</v>
      </c>
      <c r="H52" s="360">
        <v>0</v>
      </c>
      <c r="I52" s="209"/>
      <c r="J52" s="151"/>
      <c r="L52" s="151"/>
    </row>
    <row r="53" spans="1:12" ht="12.75">
      <c r="A53" s="4"/>
      <c r="B53" s="123"/>
      <c r="C53" s="122">
        <v>634004</v>
      </c>
      <c r="D53" s="29" t="s">
        <v>76</v>
      </c>
      <c r="E53" s="138">
        <v>6</v>
      </c>
      <c r="F53" s="138">
        <v>6</v>
      </c>
      <c r="G53" s="138">
        <v>6</v>
      </c>
      <c r="H53" s="138">
        <v>0</v>
      </c>
      <c r="I53" s="90"/>
      <c r="J53" s="151"/>
      <c r="L53" s="151"/>
    </row>
    <row r="54" spans="1:12" ht="12.75">
      <c r="A54" s="4"/>
      <c r="B54" s="296"/>
      <c r="C54" s="297">
        <v>635</v>
      </c>
      <c r="D54" s="247" t="s">
        <v>136</v>
      </c>
      <c r="E54" s="360">
        <f>SUM(E55:E60)</f>
        <v>3840</v>
      </c>
      <c r="F54" s="360">
        <f>SUM(F55:F60)</f>
        <v>3840</v>
      </c>
      <c r="G54" s="360">
        <f>SUM(G55:G60)</f>
        <v>1440</v>
      </c>
      <c r="H54" s="360">
        <f>SUM(H55:H60)</f>
        <v>-2400</v>
      </c>
      <c r="I54" s="209"/>
      <c r="J54" s="151"/>
      <c r="L54" s="151"/>
    </row>
    <row r="55" spans="1:12" ht="12.75">
      <c r="A55" s="4"/>
      <c r="B55" s="260"/>
      <c r="C55" s="288">
        <v>635001</v>
      </c>
      <c r="D55" s="127" t="s">
        <v>137</v>
      </c>
      <c r="E55" s="138">
        <v>120</v>
      </c>
      <c r="F55" s="138">
        <v>120</v>
      </c>
      <c r="G55" s="138">
        <v>120</v>
      </c>
      <c r="H55" s="138">
        <v>0</v>
      </c>
      <c r="I55" s="90"/>
      <c r="J55" s="151"/>
      <c r="L55" s="151"/>
    </row>
    <row r="56" spans="1:12" ht="12.75">
      <c r="A56" s="4"/>
      <c r="B56" s="260"/>
      <c r="C56" s="288">
        <v>635002</v>
      </c>
      <c r="D56" s="127" t="s">
        <v>138</v>
      </c>
      <c r="E56" s="138">
        <v>500</v>
      </c>
      <c r="F56" s="138">
        <v>500</v>
      </c>
      <c r="G56" s="138">
        <v>500</v>
      </c>
      <c r="H56" s="138">
        <v>0</v>
      </c>
      <c r="I56" s="90"/>
      <c r="J56" s="151"/>
      <c r="L56" s="151"/>
    </row>
    <row r="57" spans="1:12" ht="12.75">
      <c r="A57" s="4"/>
      <c r="B57" s="260"/>
      <c r="C57" s="288">
        <v>635004</v>
      </c>
      <c r="D57" s="127" t="s">
        <v>139</v>
      </c>
      <c r="E57" s="138">
        <v>500</v>
      </c>
      <c r="F57" s="138">
        <v>500</v>
      </c>
      <c r="G57" s="138">
        <v>500</v>
      </c>
      <c r="H57" s="138">
        <v>0</v>
      </c>
      <c r="I57" s="90"/>
      <c r="J57" s="151"/>
      <c r="L57" s="151"/>
    </row>
    <row r="58" spans="1:12" ht="12.75">
      <c r="A58" s="4"/>
      <c r="B58" s="260"/>
      <c r="C58" s="288">
        <v>635006</v>
      </c>
      <c r="D58" s="127" t="s">
        <v>80</v>
      </c>
      <c r="E58" s="143">
        <v>120</v>
      </c>
      <c r="F58" s="143">
        <v>120</v>
      </c>
      <c r="G58" s="143">
        <v>120</v>
      </c>
      <c r="H58" s="143">
        <v>0</v>
      </c>
      <c r="I58" s="90"/>
      <c r="J58" s="151"/>
      <c r="L58" s="151"/>
    </row>
    <row r="59" spans="1:12" ht="12.75">
      <c r="A59" s="4"/>
      <c r="B59" s="454"/>
      <c r="C59" s="459">
        <v>635006</v>
      </c>
      <c r="D59" s="401" t="s">
        <v>80</v>
      </c>
      <c r="E59" s="456">
        <v>2400</v>
      </c>
      <c r="F59" s="456">
        <v>2400</v>
      </c>
      <c r="G59" s="456">
        <v>0</v>
      </c>
      <c r="H59" s="456">
        <f>G59-F59</f>
        <v>-2400</v>
      </c>
      <c r="I59" s="457"/>
      <c r="J59" s="151"/>
      <c r="L59" s="151"/>
    </row>
    <row r="60" spans="1:12" ht="12.75">
      <c r="A60" s="4"/>
      <c r="B60" s="260"/>
      <c r="C60" s="288">
        <v>635009</v>
      </c>
      <c r="D60" s="127" t="s">
        <v>81</v>
      </c>
      <c r="E60" s="143">
        <v>200</v>
      </c>
      <c r="F60" s="143">
        <v>200</v>
      </c>
      <c r="G60" s="143">
        <v>200</v>
      </c>
      <c r="H60" s="143">
        <v>0</v>
      </c>
      <c r="I60" s="90"/>
      <c r="J60" s="151"/>
      <c r="L60" s="151"/>
    </row>
    <row r="61" spans="1:12" ht="12.75">
      <c r="A61" s="4"/>
      <c r="B61" s="296"/>
      <c r="C61" s="297">
        <v>637</v>
      </c>
      <c r="D61" s="247" t="s">
        <v>82</v>
      </c>
      <c r="E61" s="360">
        <f>SUM(E62:E71)</f>
        <v>1420</v>
      </c>
      <c r="F61" s="360">
        <f>SUM(F62:F71)</f>
        <v>2520</v>
      </c>
      <c r="G61" s="360">
        <f>SUM(G62:G71)</f>
        <v>2520</v>
      </c>
      <c r="H61" s="360">
        <v>0</v>
      </c>
      <c r="I61" s="209"/>
      <c r="J61" s="151"/>
      <c r="L61" s="151"/>
    </row>
    <row r="62" spans="1:12" ht="12.75">
      <c r="A62" s="4"/>
      <c r="B62" s="260"/>
      <c r="C62" s="288">
        <v>637001</v>
      </c>
      <c r="D62" s="127" t="s">
        <v>83</v>
      </c>
      <c r="E62" s="138">
        <v>30</v>
      </c>
      <c r="F62" s="138">
        <v>30</v>
      </c>
      <c r="G62" s="138">
        <v>30</v>
      </c>
      <c r="H62" s="138">
        <v>0</v>
      </c>
      <c r="I62" s="90"/>
      <c r="J62" s="151"/>
      <c r="L62" s="151"/>
    </row>
    <row r="63" spans="1:12" ht="12.75">
      <c r="A63" s="4"/>
      <c r="B63" s="260"/>
      <c r="C63" s="288">
        <v>637004</v>
      </c>
      <c r="D63" s="127" t="s">
        <v>84</v>
      </c>
      <c r="E63" s="138">
        <v>300</v>
      </c>
      <c r="F63" s="138">
        <v>300</v>
      </c>
      <c r="G63" s="138">
        <v>300</v>
      </c>
      <c r="H63" s="138">
        <v>0</v>
      </c>
      <c r="I63" s="90"/>
      <c r="J63" s="151"/>
      <c r="L63" s="151"/>
    </row>
    <row r="64" spans="1:12" ht="12.75">
      <c r="A64" s="4"/>
      <c r="B64" s="260"/>
      <c r="C64" s="288">
        <v>637005</v>
      </c>
      <c r="D64" s="127" t="s">
        <v>85</v>
      </c>
      <c r="E64" s="138">
        <v>0</v>
      </c>
      <c r="F64" s="138">
        <v>0</v>
      </c>
      <c r="G64" s="138">
        <v>0</v>
      </c>
      <c r="H64" s="138">
        <v>0</v>
      </c>
      <c r="I64" s="90"/>
      <c r="J64" s="151"/>
      <c r="L64" s="151"/>
    </row>
    <row r="65" spans="1:12" ht="12.75">
      <c r="A65" s="4"/>
      <c r="B65" s="260"/>
      <c r="C65" s="288">
        <v>637012</v>
      </c>
      <c r="D65" s="127" t="s">
        <v>86</v>
      </c>
      <c r="E65" s="138">
        <v>160</v>
      </c>
      <c r="F65" s="138">
        <v>160</v>
      </c>
      <c r="G65" s="138">
        <v>160</v>
      </c>
      <c r="H65" s="138">
        <v>0</v>
      </c>
      <c r="I65" s="90"/>
      <c r="J65" s="151"/>
      <c r="L65" s="151"/>
    </row>
    <row r="66" spans="1:12" ht="12.75">
      <c r="A66" s="4"/>
      <c r="B66" s="260"/>
      <c r="C66" s="288">
        <v>637012</v>
      </c>
      <c r="D66" s="127" t="s">
        <v>400</v>
      </c>
      <c r="E66" s="138">
        <v>0</v>
      </c>
      <c r="F66" s="138">
        <v>1100</v>
      </c>
      <c r="G66" s="138">
        <v>1100</v>
      </c>
      <c r="H66" s="138">
        <v>0</v>
      </c>
      <c r="I66" s="90"/>
      <c r="J66" s="151"/>
      <c r="L66" s="151"/>
    </row>
    <row r="67" spans="1:12" ht="12.75">
      <c r="A67" s="4"/>
      <c r="B67" s="260"/>
      <c r="C67" s="288">
        <v>637014</v>
      </c>
      <c r="D67" s="127" t="s">
        <v>125</v>
      </c>
      <c r="E67" s="138">
        <v>750</v>
      </c>
      <c r="F67" s="138">
        <v>750</v>
      </c>
      <c r="G67" s="138">
        <v>750</v>
      </c>
      <c r="H67" s="138">
        <v>0</v>
      </c>
      <c r="I67" s="90"/>
      <c r="J67" s="151"/>
      <c r="L67" s="151"/>
    </row>
    <row r="68" spans="1:12" ht="12.75">
      <c r="A68" s="4"/>
      <c r="B68" s="260"/>
      <c r="C68" s="288">
        <v>637015</v>
      </c>
      <c r="D68" s="127" t="s">
        <v>87</v>
      </c>
      <c r="E68" s="138">
        <v>0</v>
      </c>
      <c r="F68" s="138">
        <v>0</v>
      </c>
      <c r="G68" s="138">
        <v>0</v>
      </c>
      <c r="H68" s="138">
        <v>0</v>
      </c>
      <c r="I68" s="90"/>
      <c r="J68" s="151"/>
      <c r="L68" s="151"/>
    </row>
    <row r="69" spans="1:12" ht="12.75">
      <c r="A69" s="4"/>
      <c r="B69" s="260"/>
      <c r="C69" s="288">
        <v>637016</v>
      </c>
      <c r="D69" s="127" t="s">
        <v>88</v>
      </c>
      <c r="E69" s="138">
        <v>180</v>
      </c>
      <c r="F69" s="138">
        <v>180</v>
      </c>
      <c r="G69" s="138">
        <v>180</v>
      </c>
      <c r="H69" s="138">
        <v>0</v>
      </c>
      <c r="I69" s="43"/>
      <c r="J69" s="151"/>
      <c r="L69" s="151"/>
    </row>
    <row r="70" spans="1:12" ht="12.75">
      <c r="A70" s="4"/>
      <c r="B70" s="260"/>
      <c r="C70" s="288">
        <v>637027</v>
      </c>
      <c r="D70" s="127" t="s">
        <v>140</v>
      </c>
      <c r="E70" s="138">
        <v>0</v>
      </c>
      <c r="F70" s="138">
        <v>0</v>
      </c>
      <c r="G70" s="138">
        <v>0</v>
      </c>
      <c r="H70" s="138">
        <v>0</v>
      </c>
      <c r="I70" s="43"/>
      <c r="J70" s="151"/>
      <c r="L70" s="151"/>
    </row>
    <row r="71" spans="1:12" ht="13.5" thickBot="1">
      <c r="A71" s="4"/>
      <c r="B71" s="293"/>
      <c r="C71" s="289">
        <v>637035</v>
      </c>
      <c r="D71" s="132" t="s">
        <v>89</v>
      </c>
      <c r="E71" s="142">
        <v>0</v>
      </c>
      <c r="F71" s="142">
        <v>0</v>
      </c>
      <c r="G71" s="142">
        <v>0</v>
      </c>
      <c r="H71" s="142">
        <v>0</v>
      </c>
      <c r="I71" s="45"/>
      <c r="J71" s="151"/>
      <c r="L71" s="151"/>
    </row>
    <row r="72" spans="1:12" ht="13.5" thickBot="1">
      <c r="A72" s="4"/>
      <c r="B72" s="302"/>
      <c r="C72" s="290">
        <v>640</v>
      </c>
      <c r="D72" s="284" t="s">
        <v>90</v>
      </c>
      <c r="E72" s="363">
        <f>SUM(E73:E74)</f>
        <v>120</v>
      </c>
      <c r="F72" s="363">
        <f>SUM(F73:F74)</f>
        <v>120</v>
      </c>
      <c r="G72" s="363">
        <f>SUM(G73:G74)</f>
        <v>620</v>
      </c>
      <c r="H72" s="363">
        <f>G72-F72</f>
        <v>500</v>
      </c>
      <c r="I72" s="271"/>
      <c r="J72" s="151"/>
      <c r="L72" s="151"/>
    </row>
    <row r="73" spans="1:12" ht="12.75">
      <c r="A73" s="4"/>
      <c r="B73" s="243"/>
      <c r="C73" s="291">
        <v>642013</v>
      </c>
      <c r="D73" s="283" t="s">
        <v>141</v>
      </c>
      <c r="E73" s="141">
        <v>0</v>
      </c>
      <c r="F73" s="141">
        <v>0</v>
      </c>
      <c r="G73" s="141">
        <v>500</v>
      </c>
      <c r="H73" s="141">
        <v>0</v>
      </c>
      <c r="I73" s="170"/>
      <c r="J73" s="151"/>
      <c r="L73" s="151"/>
    </row>
    <row r="74" spans="1:12" ht="13.5" thickBot="1">
      <c r="A74" s="4"/>
      <c r="B74" s="294"/>
      <c r="C74" s="292">
        <v>642015</v>
      </c>
      <c r="D74" s="75" t="s">
        <v>94</v>
      </c>
      <c r="E74" s="142">
        <v>120</v>
      </c>
      <c r="F74" s="142">
        <v>120</v>
      </c>
      <c r="G74" s="142">
        <v>120</v>
      </c>
      <c r="H74" s="142">
        <v>0</v>
      </c>
      <c r="I74" s="45"/>
      <c r="J74" s="151"/>
      <c r="L74" s="151"/>
    </row>
    <row r="75" spans="1:10" ht="13.5" thickBot="1">
      <c r="A75" s="4"/>
      <c r="B75" s="299"/>
      <c r="C75" s="298">
        <v>600</v>
      </c>
      <c r="D75" s="264" t="s">
        <v>142</v>
      </c>
      <c r="E75" s="362">
        <f>SUM(E72,E29,E19,E13)</f>
        <v>52183</v>
      </c>
      <c r="F75" s="362">
        <f>SUM(F72,F29,F19,F13)</f>
        <v>84445</v>
      </c>
      <c r="G75" s="362">
        <f>SUM(G72,G29,G19,G13)</f>
        <v>89245</v>
      </c>
      <c r="H75" s="362">
        <f>SUM(H72,H29,H19,H13)</f>
        <v>4800</v>
      </c>
      <c r="I75" s="272"/>
      <c r="J75" s="151"/>
    </row>
    <row r="76" spans="1:12" ht="13.5" thickBot="1">
      <c r="A76" s="4"/>
      <c r="B76" s="300"/>
      <c r="C76" s="321">
        <v>700</v>
      </c>
      <c r="D76" s="301" t="s">
        <v>96</v>
      </c>
      <c r="E76" s="378">
        <v>0</v>
      </c>
      <c r="F76" s="378">
        <v>0</v>
      </c>
      <c r="G76" s="378">
        <v>0</v>
      </c>
      <c r="H76" s="378">
        <v>0</v>
      </c>
      <c r="I76" s="379"/>
      <c r="J76" s="151"/>
      <c r="L76" s="151"/>
    </row>
    <row r="77" spans="1:12" ht="13.5" thickBot="1">
      <c r="A77" s="7"/>
      <c r="B77" s="375"/>
      <c r="C77" s="380">
        <v>717002</v>
      </c>
      <c r="D77" s="76" t="s">
        <v>143</v>
      </c>
      <c r="E77" s="381">
        <v>0</v>
      </c>
      <c r="F77" s="381">
        <v>0</v>
      </c>
      <c r="G77" s="381">
        <v>0</v>
      </c>
      <c r="H77" s="381">
        <v>0</v>
      </c>
      <c r="I77" s="382" t="s">
        <v>209</v>
      </c>
      <c r="J77" s="151"/>
      <c r="L77" s="151"/>
    </row>
    <row r="78" spans="2:9" ht="13.5" thickBot="1">
      <c r="B78" s="376"/>
      <c r="C78" s="385">
        <v>713004</v>
      </c>
      <c r="D78" s="377" t="s">
        <v>205</v>
      </c>
      <c r="E78" s="383">
        <v>0</v>
      </c>
      <c r="F78" s="383">
        <v>0</v>
      </c>
      <c r="G78" s="383">
        <v>0</v>
      </c>
      <c r="H78" s="383">
        <v>0</v>
      </c>
      <c r="I78" s="384" t="s">
        <v>210</v>
      </c>
    </row>
  </sheetData>
  <sheetProtection/>
  <printOptions/>
  <pageMargins left="0.75" right="0.75" top="1" bottom="1" header="0.4921259845" footer="0.4921259845"/>
  <pageSetup fitToHeight="0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zoomScalePageLayoutView="0" workbookViewId="0" topLeftCell="A2">
      <selection activeCell="H60" sqref="H60"/>
    </sheetView>
  </sheetViews>
  <sheetFormatPr defaultColWidth="9.140625" defaultRowHeight="12.75"/>
  <cols>
    <col min="4" max="4" width="29.8515625" style="0" customWidth="1"/>
    <col min="5" max="8" width="11.7109375" style="0" customWidth="1"/>
    <col min="9" max="9" width="31.28125" style="0" bestFit="1" customWidth="1"/>
    <col min="11" max="12" width="13.57421875" style="0" customWidth="1"/>
    <col min="13" max="13" width="10.28125" style="0" customWidth="1"/>
  </cols>
  <sheetData>
    <row r="1" spans="1:4" ht="13.5" thickBot="1">
      <c r="A1" s="51" t="s">
        <v>128</v>
      </c>
      <c r="B1" s="34"/>
      <c r="C1" s="34"/>
      <c r="D1" s="34"/>
    </row>
    <row r="2" spans="1:9" ht="13.5" thickBot="1">
      <c r="A2" s="52" t="s">
        <v>3</v>
      </c>
      <c r="B2" s="53" t="s">
        <v>4</v>
      </c>
      <c r="C2" s="54" t="s">
        <v>5</v>
      </c>
      <c r="D2" s="55"/>
      <c r="E2" s="92" t="s">
        <v>9</v>
      </c>
      <c r="F2" s="92" t="s">
        <v>9</v>
      </c>
      <c r="G2" s="92" t="s">
        <v>9</v>
      </c>
      <c r="H2" s="92" t="s">
        <v>9</v>
      </c>
      <c r="I2" s="278" t="s">
        <v>168</v>
      </c>
    </row>
    <row r="3" spans="1:9" ht="12.75">
      <c r="A3" s="4" t="s">
        <v>6</v>
      </c>
      <c r="B3" s="56" t="s">
        <v>7</v>
      </c>
      <c r="C3" s="36" t="s">
        <v>8</v>
      </c>
      <c r="D3" s="57" t="s">
        <v>1</v>
      </c>
      <c r="E3" s="37" t="s">
        <v>112</v>
      </c>
      <c r="F3" s="37" t="s">
        <v>392</v>
      </c>
      <c r="G3" s="37" t="s">
        <v>398</v>
      </c>
      <c r="H3" s="37" t="s">
        <v>367</v>
      </c>
      <c r="I3" s="279" t="s">
        <v>171</v>
      </c>
    </row>
    <row r="4" spans="1:9" ht="13.5" thickBot="1">
      <c r="A4" s="6" t="s">
        <v>10</v>
      </c>
      <c r="B4" s="58" t="s">
        <v>11</v>
      </c>
      <c r="C4" s="59" t="s">
        <v>12</v>
      </c>
      <c r="D4" s="23"/>
      <c r="E4" s="49">
        <v>2018</v>
      </c>
      <c r="F4" s="49">
        <v>2018</v>
      </c>
      <c r="G4" s="49">
        <v>2018</v>
      </c>
      <c r="H4" s="49">
        <v>2018</v>
      </c>
      <c r="I4" s="280"/>
    </row>
    <row r="5" spans="1:9" ht="15.75" thickTop="1">
      <c r="A5" s="9"/>
      <c r="B5" s="60" t="s">
        <v>2</v>
      </c>
      <c r="C5" s="61"/>
      <c r="D5" s="62"/>
      <c r="E5" s="95"/>
      <c r="F5" s="95"/>
      <c r="G5" s="95"/>
      <c r="H5" s="95"/>
      <c r="I5" s="295"/>
    </row>
    <row r="6" spans="1:9" ht="12.75">
      <c r="A6" s="12" t="s">
        <v>13</v>
      </c>
      <c r="B6" s="10" t="s">
        <v>14</v>
      </c>
      <c r="C6" s="63"/>
      <c r="D6" s="63"/>
      <c r="E6" s="136">
        <f aca="true" t="shared" si="0" ref="E6:H7">E75</f>
        <v>35328</v>
      </c>
      <c r="F6" s="136">
        <f t="shared" si="0"/>
        <v>56836</v>
      </c>
      <c r="G6" s="136">
        <f t="shared" si="0"/>
        <v>60036</v>
      </c>
      <c r="H6" s="136">
        <f t="shared" si="0"/>
        <v>3200</v>
      </c>
      <c r="I6" s="276"/>
    </row>
    <row r="7" spans="1:9" ht="12.75">
      <c r="A7" s="12" t="s">
        <v>15</v>
      </c>
      <c r="B7" s="64" t="s">
        <v>16</v>
      </c>
      <c r="C7" s="65"/>
      <c r="D7" s="66"/>
      <c r="E7" s="136">
        <f t="shared" si="0"/>
        <v>0</v>
      </c>
      <c r="F7" s="136">
        <f t="shared" si="0"/>
        <v>0</v>
      </c>
      <c r="G7" s="136">
        <f t="shared" si="0"/>
        <v>0</v>
      </c>
      <c r="H7" s="136">
        <f t="shared" si="0"/>
        <v>0</v>
      </c>
      <c r="I7" s="276"/>
    </row>
    <row r="8" spans="1:9" ht="13.5" thickBot="1">
      <c r="A8" s="14"/>
      <c r="B8" s="67" t="s">
        <v>17</v>
      </c>
      <c r="C8" s="68"/>
      <c r="D8" s="69"/>
      <c r="E8" s="137">
        <f>SUM(E6:E7)</f>
        <v>35328</v>
      </c>
      <c r="F8" s="137">
        <f>SUM(F6:F7)</f>
        <v>56836</v>
      </c>
      <c r="G8" s="137">
        <f>SUM(G6:G7)</f>
        <v>60036</v>
      </c>
      <c r="H8" s="137">
        <f>SUM(H6:H7)</f>
        <v>3200</v>
      </c>
      <c r="I8" s="277"/>
    </row>
    <row r="9" spans="1:9" ht="12.75">
      <c r="A9" s="16"/>
      <c r="B9" s="70" t="s">
        <v>129</v>
      </c>
      <c r="C9" s="71"/>
      <c r="D9" s="18"/>
      <c r="E9" s="322"/>
      <c r="F9" s="322"/>
      <c r="G9" s="322"/>
      <c r="H9" s="322"/>
      <c r="I9" s="40"/>
    </row>
    <row r="10" spans="1:9" ht="12.75">
      <c r="A10" s="16"/>
      <c r="B10" s="72"/>
      <c r="C10" s="73"/>
      <c r="D10" s="18"/>
      <c r="E10" s="194"/>
      <c r="F10" s="194"/>
      <c r="G10" s="194"/>
      <c r="H10" s="194"/>
      <c r="I10" s="40"/>
    </row>
    <row r="11" spans="1:9" ht="12.75">
      <c r="A11" s="4"/>
      <c r="B11" s="74"/>
      <c r="C11" s="18" t="s">
        <v>19</v>
      </c>
      <c r="D11" s="22"/>
      <c r="E11" s="194"/>
      <c r="F11" s="194"/>
      <c r="G11" s="194"/>
      <c r="H11" s="194"/>
      <c r="I11" s="40"/>
    </row>
    <row r="12" spans="1:9" ht="13.5" thickBot="1">
      <c r="A12" s="4"/>
      <c r="B12" s="103" t="s">
        <v>130</v>
      </c>
      <c r="C12" s="104" t="s">
        <v>131</v>
      </c>
      <c r="D12" s="23"/>
      <c r="E12" s="323"/>
      <c r="F12" s="323"/>
      <c r="G12" s="323"/>
      <c r="H12" s="323"/>
      <c r="I12" s="88"/>
    </row>
    <row r="13" spans="1:9" ht="12.75">
      <c r="A13" s="4"/>
      <c r="B13" s="304"/>
      <c r="C13" s="312">
        <v>610</v>
      </c>
      <c r="D13" s="139" t="s">
        <v>20</v>
      </c>
      <c r="E13" s="365">
        <f>SUM(E14,E15,E18)</f>
        <v>17890</v>
      </c>
      <c r="F13" s="365">
        <f>SUM(F14,F15,F18)</f>
        <v>17890</v>
      </c>
      <c r="G13" s="365">
        <f>SUM(G14,G15,G18)</f>
        <v>18990</v>
      </c>
      <c r="H13" s="365">
        <f aca="true" t="shared" si="1" ref="H13:H18">G13-F13</f>
        <v>1100</v>
      </c>
      <c r="I13" s="268"/>
    </row>
    <row r="14" spans="1:9" ht="12.75">
      <c r="A14" s="4"/>
      <c r="B14" s="123"/>
      <c r="C14" s="254">
        <v>611</v>
      </c>
      <c r="D14" s="26" t="s">
        <v>106</v>
      </c>
      <c r="E14" s="324">
        <v>14692</v>
      </c>
      <c r="F14" s="324">
        <v>14692</v>
      </c>
      <c r="G14" s="324">
        <v>15242</v>
      </c>
      <c r="H14" s="324">
        <f>G14-F14</f>
        <v>550</v>
      </c>
      <c r="I14" s="43"/>
    </row>
    <row r="15" spans="1:9" ht="12.75">
      <c r="A15" s="4"/>
      <c r="B15" s="123"/>
      <c r="C15" s="254">
        <v>612</v>
      </c>
      <c r="D15" s="29" t="s">
        <v>132</v>
      </c>
      <c r="E15" s="324">
        <f>SUM(E16:E17)</f>
        <v>2398</v>
      </c>
      <c r="F15" s="324">
        <f>SUM(F16:F17)</f>
        <v>2398</v>
      </c>
      <c r="G15" s="324">
        <f>SUM(G16:G17)</f>
        <v>2948</v>
      </c>
      <c r="H15" s="324">
        <f t="shared" si="1"/>
        <v>550</v>
      </c>
      <c r="I15" s="43"/>
    </row>
    <row r="16" spans="1:9" ht="12.75">
      <c r="A16" s="4"/>
      <c r="B16" s="123"/>
      <c r="C16" s="254">
        <v>612001</v>
      </c>
      <c r="D16" s="29" t="s">
        <v>24</v>
      </c>
      <c r="E16" s="324">
        <v>1614</v>
      </c>
      <c r="F16" s="324">
        <v>1614</v>
      </c>
      <c r="G16" s="324">
        <v>2164</v>
      </c>
      <c r="H16" s="324">
        <f t="shared" si="1"/>
        <v>550</v>
      </c>
      <c r="I16" s="221"/>
    </row>
    <row r="17" spans="1:9" ht="12.75">
      <c r="A17" s="4"/>
      <c r="B17" s="123"/>
      <c r="C17" s="254">
        <v>612002</v>
      </c>
      <c r="D17" s="29" t="s">
        <v>27</v>
      </c>
      <c r="E17" s="324">
        <v>784</v>
      </c>
      <c r="F17" s="324">
        <v>784</v>
      </c>
      <c r="G17" s="324">
        <v>784</v>
      </c>
      <c r="H17" s="324">
        <f t="shared" si="1"/>
        <v>0</v>
      </c>
      <c r="I17" s="43"/>
    </row>
    <row r="18" spans="1:9" ht="12.75">
      <c r="A18" s="4"/>
      <c r="B18" s="123"/>
      <c r="C18" s="254">
        <v>614</v>
      </c>
      <c r="D18" s="29" t="s">
        <v>28</v>
      </c>
      <c r="E18" s="324">
        <v>800</v>
      </c>
      <c r="F18" s="324">
        <v>800</v>
      </c>
      <c r="G18" s="324">
        <v>800</v>
      </c>
      <c r="H18" s="324">
        <f t="shared" si="1"/>
        <v>0</v>
      </c>
      <c r="I18" s="43"/>
    </row>
    <row r="19" spans="1:9" ht="12.75">
      <c r="A19" s="4"/>
      <c r="B19" s="303"/>
      <c r="C19" s="313">
        <v>620</v>
      </c>
      <c r="D19" s="140" t="s">
        <v>31</v>
      </c>
      <c r="E19" s="364">
        <f>SUM(E20:E22)</f>
        <v>6253</v>
      </c>
      <c r="F19" s="364">
        <f>SUM(F20:F22)</f>
        <v>6253</v>
      </c>
      <c r="G19" s="364">
        <f>SUM(G20:G22)</f>
        <v>6653</v>
      </c>
      <c r="H19" s="364">
        <f>G19-F19</f>
        <v>400</v>
      </c>
      <c r="I19" s="269"/>
    </row>
    <row r="20" spans="1:9" ht="12.75">
      <c r="A20" s="4"/>
      <c r="B20" s="123"/>
      <c r="C20" s="254">
        <v>621</v>
      </c>
      <c r="D20" s="29" t="s">
        <v>32</v>
      </c>
      <c r="E20" s="324">
        <v>1789</v>
      </c>
      <c r="F20" s="324">
        <v>1789</v>
      </c>
      <c r="G20" s="324">
        <v>1900</v>
      </c>
      <c r="H20" s="324">
        <f>G20-F20</f>
        <v>111</v>
      </c>
      <c r="I20" s="43"/>
    </row>
    <row r="21" spans="1:9" ht="12.75">
      <c r="A21" s="4"/>
      <c r="B21" s="123"/>
      <c r="C21" s="254">
        <v>623</v>
      </c>
      <c r="D21" s="29" t="s">
        <v>36</v>
      </c>
      <c r="E21" s="324">
        <v>0</v>
      </c>
      <c r="F21" s="324">
        <v>0</v>
      </c>
      <c r="G21" s="324">
        <v>0</v>
      </c>
      <c r="H21" s="324">
        <f aca="true" t="shared" si="2" ref="H21:H28">G21-F21</f>
        <v>0</v>
      </c>
      <c r="I21" s="43"/>
    </row>
    <row r="22" spans="1:9" ht="12.75">
      <c r="A22" s="4"/>
      <c r="B22" s="123"/>
      <c r="C22" s="254">
        <v>625</v>
      </c>
      <c r="D22" s="29" t="s">
        <v>133</v>
      </c>
      <c r="E22" s="324">
        <f>SUM(E23:E28)</f>
        <v>4464</v>
      </c>
      <c r="F22" s="324">
        <f>SUM(F23:F28)</f>
        <v>4464</v>
      </c>
      <c r="G22" s="324">
        <f>SUM(G23:G28)</f>
        <v>4753</v>
      </c>
      <c r="H22" s="324">
        <f t="shared" si="2"/>
        <v>289</v>
      </c>
      <c r="I22" s="43"/>
    </row>
    <row r="23" spans="1:9" ht="12.75">
      <c r="A23" s="4"/>
      <c r="B23" s="123"/>
      <c r="C23" s="314">
        <v>625001</v>
      </c>
      <c r="D23" s="29" t="s">
        <v>39</v>
      </c>
      <c r="E23" s="324">
        <v>251</v>
      </c>
      <c r="F23" s="324">
        <v>251</v>
      </c>
      <c r="G23" s="324">
        <v>267</v>
      </c>
      <c r="H23" s="324">
        <f t="shared" si="2"/>
        <v>16</v>
      </c>
      <c r="I23" s="43"/>
    </row>
    <row r="24" spans="1:9" ht="12.75">
      <c r="A24" s="4"/>
      <c r="B24" s="123"/>
      <c r="C24" s="254">
        <v>625002</v>
      </c>
      <c r="D24" s="29" t="s">
        <v>42</v>
      </c>
      <c r="E24" s="324">
        <v>2504</v>
      </c>
      <c r="F24" s="324">
        <v>2504</v>
      </c>
      <c r="G24" s="324">
        <v>2672</v>
      </c>
      <c r="H24" s="324">
        <f t="shared" si="2"/>
        <v>168</v>
      </c>
      <c r="I24" s="43"/>
    </row>
    <row r="25" spans="1:9" ht="12.75">
      <c r="A25" s="4"/>
      <c r="B25" s="123"/>
      <c r="C25" s="254">
        <v>625003</v>
      </c>
      <c r="D25" s="29" t="s">
        <v>46</v>
      </c>
      <c r="E25" s="324">
        <v>143</v>
      </c>
      <c r="F25" s="324">
        <v>143</v>
      </c>
      <c r="G25" s="324">
        <v>152</v>
      </c>
      <c r="H25" s="324">
        <f t="shared" si="2"/>
        <v>9</v>
      </c>
      <c r="I25" s="43"/>
    </row>
    <row r="26" spans="1:9" ht="12.75">
      <c r="A26" s="4"/>
      <c r="B26" s="123"/>
      <c r="C26" s="254">
        <v>625004</v>
      </c>
      <c r="D26" s="29" t="s">
        <v>50</v>
      </c>
      <c r="E26" s="324">
        <v>537</v>
      </c>
      <c r="F26" s="324">
        <v>537</v>
      </c>
      <c r="G26" s="324">
        <v>570</v>
      </c>
      <c r="H26" s="324">
        <f t="shared" si="2"/>
        <v>33</v>
      </c>
      <c r="I26" s="43"/>
    </row>
    <row r="27" spans="1:9" ht="12.75">
      <c r="A27" s="4"/>
      <c r="B27" s="123"/>
      <c r="C27" s="254">
        <v>625005</v>
      </c>
      <c r="D27" s="29" t="s">
        <v>54</v>
      </c>
      <c r="E27" s="324">
        <v>179</v>
      </c>
      <c r="F27" s="324">
        <v>179</v>
      </c>
      <c r="G27" s="324">
        <v>190</v>
      </c>
      <c r="H27" s="324">
        <f t="shared" si="2"/>
        <v>11</v>
      </c>
      <c r="I27" s="43"/>
    </row>
    <row r="28" spans="1:19" ht="12.75">
      <c r="A28" s="4"/>
      <c r="B28" s="123"/>
      <c r="C28" s="254">
        <v>625007</v>
      </c>
      <c r="D28" s="29" t="s">
        <v>57</v>
      </c>
      <c r="E28" s="324">
        <v>850</v>
      </c>
      <c r="F28" s="324">
        <v>850</v>
      </c>
      <c r="G28" s="324">
        <v>902</v>
      </c>
      <c r="H28" s="324">
        <f t="shared" si="2"/>
        <v>52</v>
      </c>
      <c r="I28" s="43"/>
      <c r="K28" s="77"/>
      <c r="L28" s="77"/>
      <c r="M28" s="77"/>
      <c r="N28" s="77"/>
      <c r="O28" s="77"/>
      <c r="P28" s="77"/>
      <c r="Q28" s="77"/>
      <c r="R28" s="77"/>
      <c r="S28" s="77"/>
    </row>
    <row r="29" spans="1:19" ht="12.75">
      <c r="A29" s="4"/>
      <c r="B29" s="303"/>
      <c r="C29" s="313">
        <v>630</v>
      </c>
      <c r="D29" s="140" t="s">
        <v>60</v>
      </c>
      <c r="E29" s="366">
        <f>SUM(E30,E32,E39,E52,E54,E61)</f>
        <v>11085</v>
      </c>
      <c r="F29" s="366">
        <f>SUM(F30,F32,F39,F52,F54,F61)</f>
        <v>32593</v>
      </c>
      <c r="G29" s="366">
        <f>SUM(G30,G32,G39,G52,G54,G61)</f>
        <v>33693</v>
      </c>
      <c r="H29" s="366">
        <f>G29-F29</f>
        <v>1100</v>
      </c>
      <c r="I29" s="269"/>
      <c r="K29" s="77"/>
      <c r="L29" s="77"/>
      <c r="M29" s="77"/>
      <c r="N29" s="77"/>
      <c r="O29" s="77"/>
      <c r="P29" s="77"/>
      <c r="Q29" s="77"/>
      <c r="R29" s="77"/>
      <c r="S29" s="77"/>
    </row>
    <row r="30" spans="1:19" ht="12.75">
      <c r="A30" s="4"/>
      <c r="B30" s="296"/>
      <c r="C30" s="315">
        <v>631</v>
      </c>
      <c r="D30" s="247" t="s">
        <v>61</v>
      </c>
      <c r="E30" s="360">
        <f>SUM(E31)</f>
        <v>20</v>
      </c>
      <c r="F30" s="360">
        <f>SUM(F31)</f>
        <v>20</v>
      </c>
      <c r="G30" s="360">
        <f>SUM(G31)</f>
        <v>20</v>
      </c>
      <c r="H30" s="360">
        <v>0</v>
      </c>
      <c r="I30" s="209"/>
      <c r="K30" s="77"/>
      <c r="L30" s="77"/>
      <c r="M30" s="77"/>
      <c r="N30" s="77"/>
      <c r="O30" s="77"/>
      <c r="P30" s="77"/>
      <c r="Q30" s="77"/>
      <c r="R30" s="77"/>
      <c r="S30" s="77"/>
    </row>
    <row r="31" spans="1:19" ht="14.25">
      <c r="A31" s="4"/>
      <c r="B31" s="260"/>
      <c r="C31" s="261">
        <v>631001</v>
      </c>
      <c r="D31" s="127" t="s">
        <v>62</v>
      </c>
      <c r="E31" s="143">
        <v>20</v>
      </c>
      <c r="F31" s="143">
        <v>20</v>
      </c>
      <c r="G31" s="143">
        <v>20</v>
      </c>
      <c r="H31" s="143">
        <v>0</v>
      </c>
      <c r="I31" s="210"/>
      <c r="K31" s="598"/>
      <c r="L31" s="598"/>
      <c r="M31" s="598"/>
      <c r="N31" s="458"/>
      <c r="O31" s="458"/>
      <c r="P31" s="77"/>
      <c r="Q31" s="77"/>
      <c r="R31" s="77"/>
      <c r="S31" s="77"/>
    </row>
    <row r="32" spans="1:19" ht="14.25">
      <c r="A32" s="4"/>
      <c r="B32" s="296"/>
      <c r="C32" s="315">
        <v>632</v>
      </c>
      <c r="D32" s="247" t="s">
        <v>64</v>
      </c>
      <c r="E32" s="361">
        <f>SUM(E33:E38)</f>
        <v>6001</v>
      </c>
      <c r="F32" s="361">
        <f>SUM(F33:F38)</f>
        <v>6001</v>
      </c>
      <c r="G32" s="361">
        <f>SUM(G33:G38)</f>
        <v>7101</v>
      </c>
      <c r="H32" s="361">
        <f>G32-F32</f>
        <v>1100</v>
      </c>
      <c r="I32" s="209"/>
      <c r="K32" s="598"/>
      <c r="L32" s="598"/>
      <c r="M32" s="598"/>
      <c r="N32" s="458"/>
      <c r="O32" s="458"/>
      <c r="P32" s="77"/>
      <c r="Q32" s="77"/>
      <c r="R32" s="77"/>
      <c r="S32" s="77"/>
    </row>
    <row r="33" spans="1:19" ht="14.25">
      <c r="A33" s="4"/>
      <c r="B33" s="260"/>
      <c r="C33" s="261" t="s">
        <v>213</v>
      </c>
      <c r="D33" s="127" t="s">
        <v>249</v>
      </c>
      <c r="E33" s="143">
        <f>3500-218</f>
        <v>3282</v>
      </c>
      <c r="F33" s="143">
        <f>3500-218</f>
        <v>3282</v>
      </c>
      <c r="G33" s="143">
        <f>3500-218+1100</f>
        <v>4382</v>
      </c>
      <c r="H33" s="143">
        <f>G33-F33</f>
        <v>1100</v>
      </c>
      <c r="I33" s="210"/>
      <c r="K33" s="599"/>
      <c r="L33" s="599"/>
      <c r="M33" s="599"/>
      <c r="N33" s="453"/>
      <c r="O33" s="453"/>
      <c r="P33" s="77"/>
      <c r="Q33" s="77"/>
      <c r="R33" s="77"/>
      <c r="S33" s="77"/>
    </row>
    <row r="34" spans="1:19" ht="14.25">
      <c r="A34" s="4"/>
      <c r="B34" s="260"/>
      <c r="C34" s="261" t="s">
        <v>213</v>
      </c>
      <c r="D34" s="127" t="s">
        <v>250</v>
      </c>
      <c r="E34" s="143">
        <v>1600</v>
      </c>
      <c r="F34" s="143">
        <v>1600</v>
      </c>
      <c r="G34" s="143">
        <v>1600</v>
      </c>
      <c r="H34" s="143">
        <v>0</v>
      </c>
      <c r="I34" s="210"/>
      <c r="J34" s="77"/>
      <c r="K34" s="598"/>
      <c r="L34" s="598"/>
      <c r="M34" s="598"/>
      <c r="N34" s="453"/>
      <c r="O34" s="453"/>
      <c r="P34" s="77"/>
      <c r="Q34" s="77"/>
      <c r="R34" s="77"/>
      <c r="S34" s="77"/>
    </row>
    <row r="35" spans="1:19" ht="14.25">
      <c r="A35" s="4"/>
      <c r="B35" s="454"/>
      <c r="C35" s="455" t="s">
        <v>252</v>
      </c>
      <c r="D35" s="401" t="s">
        <v>251</v>
      </c>
      <c r="E35" s="456">
        <v>600</v>
      </c>
      <c r="F35" s="456">
        <v>600</v>
      </c>
      <c r="G35" s="456">
        <v>600</v>
      </c>
      <c r="H35" s="456">
        <v>0</v>
      </c>
      <c r="I35" s="457"/>
      <c r="J35" s="77"/>
      <c r="K35" s="598"/>
      <c r="L35" s="598"/>
      <c r="M35" s="598"/>
      <c r="N35" s="453"/>
      <c r="O35" s="453"/>
      <c r="P35" s="77"/>
      <c r="Q35" s="77"/>
      <c r="R35" s="77"/>
      <c r="S35" s="77"/>
    </row>
    <row r="36" spans="1:19" ht="14.25">
      <c r="A36" s="4"/>
      <c r="B36" s="260"/>
      <c r="C36" s="261">
        <v>632002</v>
      </c>
      <c r="D36" s="127" t="s">
        <v>65</v>
      </c>
      <c r="E36" s="143">
        <v>479</v>
      </c>
      <c r="F36" s="143">
        <v>479</v>
      </c>
      <c r="G36" s="143">
        <v>479</v>
      </c>
      <c r="H36" s="143">
        <v>0</v>
      </c>
      <c r="I36" s="210"/>
      <c r="J36" s="77"/>
      <c r="K36" s="598"/>
      <c r="L36" s="598"/>
      <c r="M36" s="598"/>
      <c r="N36" s="458"/>
      <c r="O36" s="458"/>
      <c r="P36" s="77"/>
      <c r="Q36" s="77"/>
      <c r="R36" s="77"/>
      <c r="S36" s="77"/>
    </row>
    <row r="37" spans="1:19" ht="14.25">
      <c r="A37" s="4"/>
      <c r="B37" s="260"/>
      <c r="C37" s="261">
        <v>632003</v>
      </c>
      <c r="D37" s="127" t="s">
        <v>345</v>
      </c>
      <c r="E37" s="143">
        <v>10</v>
      </c>
      <c r="F37" s="143">
        <v>10</v>
      </c>
      <c r="G37" s="143">
        <v>10</v>
      </c>
      <c r="H37" s="143">
        <v>0</v>
      </c>
      <c r="I37" s="210"/>
      <c r="K37" s="599"/>
      <c r="L37" s="599"/>
      <c r="M37" s="599"/>
      <c r="N37" s="458"/>
      <c r="O37" s="458"/>
      <c r="P37" s="77"/>
      <c r="Q37" s="77"/>
      <c r="R37" s="77"/>
      <c r="S37" s="77"/>
    </row>
    <row r="38" spans="1:15" ht="14.25">
      <c r="A38" s="4"/>
      <c r="B38" s="260"/>
      <c r="C38" s="261">
        <v>632005</v>
      </c>
      <c r="D38" s="127" t="s">
        <v>346</v>
      </c>
      <c r="E38" s="143">
        <v>30</v>
      </c>
      <c r="F38" s="143">
        <v>30</v>
      </c>
      <c r="G38" s="143">
        <v>30</v>
      </c>
      <c r="H38" s="143">
        <v>0</v>
      </c>
      <c r="I38" s="210"/>
      <c r="K38" s="599"/>
      <c r="L38" s="599"/>
      <c r="M38" s="599"/>
      <c r="N38" s="452"/>
      <c r="O38" s="452"/>
    </row>
    <row r="39" spans="1:9" ht="12.75">
      <c r="A39" s="4"/>
      <c r="B39" s="296"/>
      <c r="C39" s="315">
        <v>633</v>
      </c>
      <c r="D39" s="247" t="s">
        <v>66</v>
      </c>
      <c r="E39" s="360">
        <f>SUM(E40:E51)</f>
        <v>1560</v>
      </c>
      <c r="F39" s="360">
        <f>SUM(F40:F51)</f>
        <v>21968</v>
      </c>
      <c r="G39" s="360">
        <f>SUM(G40:G51)</f>
        <v>23568</v>
      </c>
      <c r="H39" s="360">
        <f>G39-F39</f>
        <v>1600</v>
      </c>
      <c r="I39" s="209"/>
    </row>
    <row r="40" spans="1:9" ht="12.75">
      <c r="A40" s="4"/>
      <c r="B40" s="454"/>
      <c r="C40" s="455" t="s">
        <v>258</v>
      </c>
      <c r="D40" s="401" t="s">
        <v>257</v>
      </c>
      <c r="E40" s="456">
        <v>0</v>
      </c>
      <c r="F40" s="456">
        <v>0</v>
      </c>
      <c r="G40" s="456">
        <v>0</v>
      </c>
      <c r="H40" s="456">
        <v>0</v>
      </c>
      <c r="I40" s="457"/>
    </row>
    <row r="41" spans="1:9" ht="12.75">
      <c r="A41" s="4"/>
      <c r="B41" s="260"/>
      <c r="C41" s="261" t="s">
        <v>256</v>
      </c>
      <c r="D41" s="127" t="s">
        <v>68</v>
      </c>
      <c r="E41" s="143">
        <v>0</v>
      </c>
      <c r="F41" s="143">
        <v>0</v>
      </c>
      <c r="G41" s="143">
        <v>0</v>
      </c>
      <c r="H41" s="143">
        <v>0</v>
      </c>
      <c r="I41" s="210"/>
    </row>
    <row r="42" spans="1:9" ht="12.75">
      <c r="A42" s="4"/>
      <c r="B42" s="454"/>
      <c r="C42" s="455" t="s">
        <v>255</v>
      </c>
      <c r="D42" s="401" t="s">
        <v>254</v>
      </c>
      <c r="E42" s="456">
        <v>0</v>
      </c>
      <c r="F42" s="456">
        <v>0</v>
      </c>
      <c r="G42" s="456">
        <v>0</v>
      </c>
      <c r="H42" s="456">
        <v>0</v>
      </c>
      <c r="I42" s="457"/>
    </row>
    <row r="43" spans="1:9" ht="12.75">
      <c r="A43" s="4"/>
      <c r="B43" s="260"/>
      <c r="C43" s="261">
        <v>633003</v>
      </c>
      <c r="D43" s="127" t="s">
        <v>69</v>
      </c>
      <c r="E43" s="143">
        <v>0</v>
      </c>
      <c r="F43" s="143">
        <v>0</v>
      </c>
      <c r="G43" s="143">
        <v>0</v>
      </c>
      <c r="H43" s="143">
        <v>0</v>
      </c>
      <c r="I43" s="210"/>
    </row>
    <row r="44" spans="1:9" ht="12.75">
      <c r="A44" s="4"/>
      <c r="B44" s="454"/>
      <c r="C44" s="455">
        <v>633004</v>
      </c>
      <c r="D44" s="401" t="s">
        <v>70</v>
      </c>
      <c r="E44" s="456">
        <v>0</v>
      </c>
      <c r="F44" s="456">
        <v>0</v>
      </c>
      <c r="G44" s="456">
        <v>1600</v>
      </c>
      <c r="H44" s="456">
        <f>G44-F44</f>
        <v>1600</v>
      </c>
      <c r="I44" s="665"/>
    </row>
    <row r="45" spans="1:9" ht="12.75">
      <c r="A45" s="4"/>
      <c r="B45" s="260"/>
      <c r="C45" s="261">
        <v>633006</v>
      </c>
      <c r="D45" s="127" t="s">
        <v>134</v>
      </c>
      <c r="E45" s="143">
        <v>500</v>
      </c>
      <c r="F45" s="143">
        <v>500</v>
      </c>
      <c r="G45" s="143">
        <v>500</v>
      </c>
      <c r="H45" s="143">
        <v>0</v>
      </c>
      <c r="I45" s="210"/>
    </row>
    <row r="46" spans="1:9" ht="12.75">
      <c r="A46" s="4"/>
      <c r="B46" s="454"/>
      <c r="C46" s="455">
        <v>633006</v>
      </c>
      <c r="D46" s="401" t="s">
        <v>348</v>
      </c>
      <c r="E46" s="456">
        <v>1000</v>
      </c>
      <c r="F46" s="456">
        <v>1000</v>
      </c>
      <c r="G46" s="456">
        <v>1000</v>
      </c>
      <c r="H46" s="456">
        <v>0</v>
      </c>
      <c r="I46" s="457"/>
    </row>
    <row r="47" spans="1:9" ht="12.75">
      <c r="A47" s="4"/>
      <c r="B47" s="260"/>
      <c r="C47" s="261">
        <v>633009</v>
      </c>
      <c r="D47" s="127" t="s">
        <v>71</v>
      </c>
      <c r="E47" s="143">
        <v>20</v>
      </c>
      <c r="F47" s="143">
        <v>20</v>
      </c>
      <c r="G47" s="143">
        <v>20</v>
      </c>
      <c r="H47" s="143">
        <v>0</v>
      </c>
      <c r="I47" s="210"/>
    </row>
    <row r="48" spans="1:9" ht="12.75">
      <c r="A48" s="4"/>
      <c r="B48" s="260"/>
      <c r="C48" s="261">
        <v>633010</v>
      </c>
      <c r="D48" s="127" t="s">
        <v>135</v>
      </c>
      <c r="E48" s="143">
        <v>0</v>
      </c>
      <c r="F48" s="143">
        <v>0</v>
      </c>
      <c r="G48" s="143">
        <v>0</v>
      </c>
      <c r="H48" s="143">
        <v>0</v>
      </c>
      <c r="I48" s="221"/>
    </row>
    <row r="49" spans="1:9" ht="12.75">
      <c r="A49" s="4"/>
      <c r="B49" s="260"/>
      <c r="C49" s="261">
        <v>633011</v>
      </c>
      <c r="D49" s="127" t="s">
        <v>399</v>
      </c>
      <c r="E49" s="143">
        <v>0</v>
      </c>
      <c r="F49" s="143">
        <f>19000+1408</f>
        <v>20408</v>
      </c>
      <c r="G49" s="143">
        <v>20408</v>
      </c>
      <c r="H49" s="143">
        <v>0</v>
      </c>
      <c r="I49" s="221"/>
    </row>
    <row r="50" spans="1:9" ht="12.75">
      <c r="A50" s="4"/>
      <c r="B50" s="260"/>
      <c r="C50" s="261">
        <v>633013</v>
      </c>
      <c r="D50" s="127" t="s">
        <v>73</v>
      </c>
      <c r="E50" s="143">
        <v>40</v>
      </c>
      <c r="F50" s="143">
        <v>40</v>
      </c>
      <c r="G50" s="143">
        <v>40</v>
      </c>
      <c r="H50" s="143">
        <v>0</v>
      </c>
      <c r="I50" s="210"/>
    </row>
    <row r="51" spans="1:9" ht="12.75">
      <c r="A51" s="4"/>
      <c r="B51" s="260"/>
      <c r="C51" s="261">
        <v>633015</v>
      </c>
      <c r="D51" s="127" t="s">
        <v>74</v>
      </c>
      <c r="E51" s="143">
        <v>0</v>
      </c>
      <c r="F51" s="143">
        <v>0</v>
      </c>
      <c r="G51" s="143">
        <v>0</v>
      </c>
      <c r="H51" s="143">
        <v>0</v>
      </c>
      <c r="I51" s="210"/>
    </row>
    <row r="52" spans="1:9" ht="12.75">
      <c r="A52" s="4"/>
      <c r="B52" s="309"/>
      <c r="C52" s="316">
        <v>634</v>
      </c>
      <c r="D52" s="28" t="s">
        <v>76</v>
      </c>
      <c r="E52" s="325">
        <f>SUM(E53)</f>
        <v>4</v>
      </c>
      <c r="F52" s="325">
        <f>SUM(F53)</f>
        <v>4</v>
      </c>
      <c r="G52" s="325">
        <f>SUM(G53)</f>
        <v>4</v>
      </c>
      <c r="H52" s="325">
        <v>0</v>
      </c>
      <c r="I52" s="209"/>
    </row>
    <row r="53" spans="1:9" ht="12.75">
      <c r="A53" s="4"/>
      <c r="B53" s="123"/>
      <c r="C53" s="254">
        <v>634004</v>
      </c>
      <c r="D53" s="29" t="s">
        <v>76</v>
      </c>
      <c r="E53" s="138">
        <v>4</v>
      </c>
      <c r="F53" s="138">
        <v>4</v>
      </c>
      <c r="G53" s="138">
        <v>4</v>
      </c>
      <c r="H53" s="138">
        <v>0</v>
      </c>
      <c r="I53" s="90"/>
    </row>
    <row r="54" spans="1:9" ht="12.75">
      <c r="A54" s="4"/>
      <c r="B54" s="309"/>
      <c r="C54" s="316">
        <v>635</v>
      </c>
      <c r="D54" s="28" t="s">
        <v>136</v>
      </c>
      <c r="E54" s="325">
        <f>SUM(E55:E60)</f>
        <v>2560</v>
      </c>
      <c r="F54" s="325">
        <f>SUM(F55:F60)</f>
        <v>2560</v>
      </c>
      <c r="G54" s="325">
        <f>SUM(G55:G60)</f>
        <v>960</v>
      </c>
      <c r="H54" s="325">
        <f>SUM(H55:H60)</f>
        <v>-1600</v>
      </c>
      <c r="I54" s="209"/>
    </row>
    <row r="55" spans="1:9" ht="12.75">
      <c r="A55" s="4"/>
      <c r="B55" s="260"/>
      <c r="C55" s="261">
        <v>635001</v>
      </c>
      <c r="D55" s="127" t="s">
        <v>137</v>
      </c>
      <c r="E55" s="143">
        <v>80</v>
      </c>
      <c r="F55" s="143">
        <v>80</v>
      </c>
      <c r="G55" s="143">
        <v>80</v>
      </c>
      <c r="H55" s="143">
        <v>0</v>
      </c>
      <c r="I55" s="210"/>
    </row>
    <row r="56" spans="1:9" ht="12.75">
      <c r="A56" s="4"/>
      <c r="B56" s="260"/>
      <c r="C56" s="261">
        <v>635002</v>
      </c>
      <c r="D56" s="127" t="s">
        <v>138</v>
      </c>
      <c r="E56" s="143">
        <v>300</v>
      </c>
      <c r="F56" s="143">
        <v>300</v>
      </c>
      <c r="G56" s="143">
        <v>300</v>
      </c>
      <c r="H56" s="143">
        <v>0</v>
      </c>
      <c r="I56" s="210"/>
    </row>
    <row r="57" spans="1:9" ht="12.75">
      <c r="A57" s="4"/>
      <c r="B57" s="260"/>
      <c r="C57" s="261">
        <v>635004</v>
      </c>
      <c r="D57" s="127" t="s">
        <v>139</v>
      </c>
      <c r="E57" s="143">
        <v>400</v>
      </c>
      <c r="F57" s="143">
        <v>400</v>
      </c>
      <c r="G57" s="143">
        <v>400</v>
      </c>
      <c r="H57" s="143">
        <v>0</v>
      </c>
      <c r="I57" s="210"/>
    </row>
    <row r="58" spans="1:9" ht="12.75">
      <c r="A58" s="4"/>
      <c r="B58" s="260"/>
      <c r="C58" s="261">
        <v>635006</v>
      </c>
      <c r="D58" s="127" t="s">
        <v>80</v>
      </c>
      <c r="E58" s="143">
        <v>80</v>
      </c>
      <c r="F58" s="143">
        <v>80</v>
      </c>
      <c r="G58" s="143">
        <v>80</v>
      </c>
      <c r="H58" s="143">
        <v>0</v>
      </c>
      <c r="I58" s="210"/>
    </row>
    <row r="59" spans="1:9" ht="12.75">
      <c r="A59" s="4"/>
      <c r="B59" s="454"/>
      <c r="C59" s="455">
        <v>635006</v>
      </c>
      <c r="D59" s="401" t="s">
        <v>347</v>
      </c>
      <c r="E59" s="456">
        <v>1600</v>
      </c>
      <c r="F59" s="456">
        <v>1600</v>
      </c>
      <c r="G59" s="456">
        <v>0</v>
      </c>
      <c r="H59" s="456">
        <f>G59-F59</f>
        <v>-1600</v>
      </c>
      <c r="I59" s="457"/>
    </row>
    <row r="60" spans="1:9" ht="12.75">
      <c r="A60" s="4"/>
      <c r="B60" s="260"/>
      <c r="C60" s="261">
        <v>635009</v>
      </c>
      <c r="D60" s="127" t="s">
        <v>81</v>
      </c>
      <c r="E60" s="143">
        <v>100</v>
      </c>
      <c r="F60" s="143">
        <v>100</v>
      </c>
      <c r="G60" s="143">
        <v>100</v>
      </c>
      <c r="H60" s="143">
        <v>0</v>
      </c>
      <c r="I60" s="210"/>
    </row>
    <row r="61" spans="1:9" ht="12.75">
      <c r="A61" s="4"/>
      <c r="B61" s="309"/>
      <c r="C61" s="316">
        <v>637</v>
      </c>
      <c r="D61" s="28" t="s">
        <v>82</v>
      </c>
      <c r="E61" s="325">
        <f>SUM(E62:E71)</f>
        <v>940</v>
      </c>
      <c r="F61" s="325">
        <f>SUM(F62:F71)</f>
        <v>2040</v>
      </c>
      <c r="G61" s="325">
        <f>SUM(G62:G71)</f>
        <v>2040</v>
      </c>
      <c r="H61" s="325">
        <v>0</v>
      </c>
      <c r="I61" s="209"/>
    </row>
    <row r="62" spans="1:9" ht="12.75">
      <c r="A62" s="4"/>
      <c r="B62" s="260"/>
      <c r="C62" s="261">
        <v>637001</v>
      </c>
      <c r="D62" s="127" t="s">
        <v>83</v>
      </c>
      <c r="E62" s="143">
        <v>20</v>
      </c>
      <c r="F62" s="143">
        <v>20</v>
      </c>
      <c r="G62" s="143">
        <v>20</v>
      </c>
      <c r="H62" s="143">
        <v>0</v>
      </c>
      <c r="I62" s="210"/>
    </row>
    <row r="63" spans="1:9" ht="12.75">
      <c r="A63" s="4"/>
      <c r="B63" s="260"/>
      <c r="C63" s="261">
        <v>637004</v>
      </c>
      <c r="D63" s="127" t="s">
        <v>84</v>
      </c>
      <c r="E63" s="143">
        <v>140</v>
      </c>
      <c r="F63" s="143">
        <v>140</v>
      </c>
      <c r="G63" s="143">
        <v>140</v>
      </c>
      <c r="H63" s="143">
        <v>0</v>
      </c>
      <c r="I63" s="210"/>
    </row>
    <row r="64" spans="1:9" ht="12.75">
      <c r="A64" s="4"/>
      <c r="B64" s="260"/>
      <c r="C64" s="261">
        <v>637005</v>
      </c>
      <c r="D64" s="127" t="s">
        <v>85</v>
      </c>
      <c r="E64" s="143">
        <v>0</v>
      </c>
      <c r="F64" s="143">
        <v>0</v>
      </c>
      <c r="G64" s="143">
        <v>0</v>
      </c>
      <c r="H64" s="143">
        <v>0</v>
      </c>
      <c r="I64" s="210"/>
    </row>
    <row r="65" spans="1:9" ht="12.75">
      <c r="A65" s="4"/>
      <c r="B65" s="260"/>
      <c r="C65" s="261">
        <v>637012</v>
      </c>
      <c r="D65" s="127" t="s">
        <v>86</v>
      </c>
      <c r="E65" s="143">
        <v>60</v>
      </c>
      <c r="F65" s="143">
        <v>60</v>
      </c>
      <c r="G65" s="143">
        <v>60</v>
      </c>
      <c r="H65" s="143">
        <v>0</v>
      </c>
      <c r="I65" s="210"/>
    </row>
    <row r="66" spans="1:9" ht="12.75">
      <c r="A66" s="4"/>
      <c r="B66" s="260"/>
      <c r="C66" s="261">
        <v>637012</v>
      </c>
      <c r="D66" s="127" t="s">
        <v>400</v>
      </c>
      <c r="E66" s="143">
        <v>0</v>
      </c>
      <c r="F66" s="143">
        <v>1100</v>
      </c>
      <c r="G66" s="143">
        <v>1100</v>
      </c>
      <c r="H66" s="143">
        <v>0</v>
      </c>
      <c r="I66" s="210"/>
    </row>
    <row r="67" spans="1:9" ht="12.75">
      <c r="A67" s="4"/>
      <c r="B67" s="260"/>
      <c r="C67" s="261">
        <v>637014</v>
      </c>
      <c r="D67" s="127" t="s">
        <v>125</v>
      </c>
      <c r="E67" s="143">
        <v>600</v>
      </c>
      <c r="F67" s="143">
        <v>600</v>
      </c>
      <c r="G67" s="143">
        <v>600</v>
      </c>
      <c r="H67" s="143">
        <v>0</v>
      </c>
      <c r="I67" s="210"/>
    </row>
    <row r="68" spans="1:9" ht="12.75">
      <c r="A68" s="4"/>
      <c r="B68" s="260"/>
      <c r="C68" s="261">
        <v>637015</v>
      </c>
      <c r="D68" s="127" t="s">
        <v>87</v>
      </c>
      <c r="E68" s="143">
        <v>0</v>
      </c>
      <c r="F68" s="143">
        <v>0</v>
      </c>
      <c r="G68" s="143">
        <v>0</v>
      </c>
      <c r="H68" s="143">
        <v>0</v>
      </c>
      <c r="I68" s="210"/>
    </row>
    <row r="69" spans="1:9" ht="12.75">
      <c r="A69" s="4"/>
      <c r="B69" s="260"/>
      <c r="C69" s="261">
        <v>637016</v>
      </c>
      <c r="D69" s="127" t="s">
        <v>88</v>
      </c>
      <c r="E69" s="143">
        <v>120</v>
      </c>
      <c r="F69" s="143">
        <v>120</v>
      </c>
      <c r="G69" s="143">
        <v>120</v>
      </c>
      <c r="H69" s="143">
        <v>0</v>
      </c>
      <c r="I69" s="84"/>
    </row>
    <row r="70" spans="1:9" ht="12.75">
      <c r="A70" s="4"/>
      <c r="B70" s="260"/>
      <c r="C70" s="261">
        <v>637027</v>
      </c>
      <c r="D70" s="127" t="s">
        <v>184</v>
      </c>
      <c r="E70" s="143">
        <v>0</v>
      </c>
      <c r="F70" s="143">
        <v>0</v>
      </c>
      <c r="G70" s="143">
        <v>0</v>
      </c>
      <c r="H70" s="143">
        <v>0</v>
      </c>
      <c r="I70" s="84"/>
    </row>
    <row r="71" spans="1:9" ht="13.5" thickBot="1">
      <c r="A71" s="4"/>
      <c r="B71" s="293"/>
      <c r="C71" s="317">
        <v>637035</v>
      </c>
      <c r="D71" s="132" t="s">
        <v>89</v>
      </c>
      <c r="E71" s="282">
        <v>0</v>
      </c>
      <c r="F71" s="282">
        <v>0</v>
      </c>
      <c r="G71" s="282">
        <v>0</v>
      </c>
      <c r="H71" s="282">
        <v>0</v>
      </c>
      <c r="I71" s="259"/>
    </row>
    <row r="72" spans="1:9" ht="13.5" thickBot="1">
      <c r="A72" s="4"/>
      <c r="B72" s="302"/>
      <c r="C72" s="318">
        <v>640</v>
      </c>
      <c r="D72" s="284" t="s">
        <v>90</v>
      </c>
      <c r="E72" s="363">
        <f>SUM(E73:E74)</f>
        <v>100</v>
      </c>
      <c r="F72" s="363">
        <f>SUM(F73:F74)</f>
        <v>100</v>
      </c>
      <c r="G72" s="363">
        <f>SUM(G73:G74)</f>
        <v>700</v>
      </c>
      <c r="H72" s="363">
        <f>G72-F72</f>
        <v>600</v>
      </c>
      <c r="I72" s="271"/>
    </row>
    <row r="73" spans="1:9" ht="12.75">
      <c r="A73" s="4"/>
      <c r="B73" s="310"/>
      <c r="C73" s="319">
        <v>642013</v>
      </c>
      <c r="D73" s="307" t="s">
        <v>141</v>
      </c>
      <c r="E73" s="326">
        <v>0</v>
      </c>
      <c r="F73" s="326">
        <v>0</v>
      </c>
      <c r="G73" s="326">
        <v>600</v>
      </c>
      <c r="H73" s="326">
        <v>0</v>
      </c>
      <c r="I73" s="165"/>
    </row>
    <row r="74" spans="1:9" ht="13.5" thickBot="1">
      <c r="A74" s="4"/>
      <c r="B74" s="124"/>
      <c r="C74" s="255">
        <v>642015</v>
      </c>
      <c r="D74" s="50" t="s">
        <v>94</v>
      </c>
      <c r="E74" s="327">
        <v>100</v>
      </c>
      <c r="F74" s="327">
        <v>100</v>
      </c>
      <c r="G74" s="327">
        <v>100</v>
      </c>
      <c r="H74" s="327">
        <v>0</v>
      </c>
      <c r="I74" s="85"/>
    </row>
    <row r="75" spans="1:9" ht="13.5" thickBot="1">
      <c r="A75" s="4"/>
      <c r="B75" s="311"/>
      <c r="C75" s="320">
        <v>600</v>
      </c>
      <c r="D75" s="308" t="s">
        <v>142</v>
      </c>
      <c r="E75" s="328">
        <f>SUM(E72,E29,E19,E13)</f>
        <v>35328</v>
      </c>
      <c r="F75" s="328">
        <f>SUM(F72,F29,F19,F13)</f>
        <v>56836</v>
      </c>
      <c r="G75" s="328">
        <f>SUM(G72,G29,G19,G13)</f>
        <v>60036</v>
      </c>
      <c r="H75" s="328">
        <f>SUM(H72,H29,H19,H13)</f>
        <v>3200</v>
      </c>
      <c r="I75" s="272"/>
    </row>
    <row r="76" spans="1:9" ht="13.5" thickBot="1">
      <c r="A76" s="4"/>
      <c r="B76" s="300"/>
      <c r="C76" s="321">
        <v>700</v>
      </c>
      <c r="D76" s="301" t="s">
        <v>96</v>
      </c>
      <c r="E76" s="306">
        <v>0</v>
      </c>
      <c r="F76" s="306">
        <v>0</v>
      </c>
      <c r="G76" s="306">
        <v>0</v>
      </c>
      <c r="H76" s="306">
        <v>0</v>
      </c>
      <c r="I76" s="221"/>
    </row>
    <row r="77" spans="1:9" ht="13.5" thickBot="1">
      <c r="A77" s="7"/>
      <c r="B77" s="386"/>
      <c r="C77" s="389">
        <v>717002</v>
      </c>
      <c r="D77" s="390" t="s">
        <v>143</v>
      </c>
      <c r="E77" s="387">
        <v>0</v>
      </c>
      <c r="F77" s="387">
        <v>0</v>
      </c>
      <c r="G77" s="387">
        <v>0</v>
      </c>
      <c r="H77" s="387">
        <v>0</v>
      </c>
      <c r="I77" s="391"/>
    </row>
    <row r="78" spans="2:9" ht="13.5" thickBot="1">
      <c r="B78" s="388"/>
      <c r="C78" s="392">
        <v>713004</v>
      </c>
      <c r="D78" s="393" t="s">
        <v>205</v>
      </c>
      <c r="E78" s="374">
        <v>0</v>
      </c>
      <c r="F78" s="374">
        <v>0</v>
      </c>
      <c r="G78" s="374">
        <v>0</v>
      </c>
      <c r="H78" s="374">
        <v>0</v>
      </c>
      <c r="I78" s="394"/>
    </row>
  </sheetData>
  <sheetProtection/>
  <printOptions/>
  <pageMargins left="0.75" right="0.75" top="1" bottom="1" header="0.4921259845" footer="0.4921259845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zoomScalePageLayoutView="0" workbookViewId="0" topLeftCell="A4">
      <selection activeCell="K21" sqref="K21"/>
    </sheetView>
  </sheetViews>
  <sheetFormatPr defaultColWidth="9.140625" defaultRowHeight="12.75"/>
  <cols>
    <col min="3" max="3" width="9.421875" style="0" customWidth="1"/>
    <col min="4" max="4" width="30.57421875" style="0" customWidth="1"/>
    <col min="5" max="8" width="11.140625" style="0" customWidth="1"/>
    <col min="9" max="9" width="22.7109375" style="0" customWidth="1"/>
    <col min="12" max="12" width="12.421875" style="0" customWidth="1"/>
  </cols>
  <sheetData>
    <row r="1" spans="1:4" ht="12.75">
      <c r="A1" s="51" t="s">
        <v>2</v>
      </c>
      <c r="B1" s="34"/>
      <c r="C1" s="34"/>
      <c r="D1" s="34"/>
    </row>
    <row r="2" spans="1:4" ht="13.5" thickBot="1">
      <c r="A2" s="36"/>
      <c r="B2" s="36"/>
      <c r="C2" s="36"/>
      <c r="D2" s="36"/>
    </row>
    <row r="3" spans="1:9" ht="13.5" thickBot="1">
      <c r="A3" s="1" t="s">
        <v>3</v>
      </c>
      <c r="B3" s="2" t="s">
        <v>4</v>
      </c>
      <c r="C3" s="80" t="s">
        <v>5</v>
      </c>
      <c r="D3" s="3"/>
      <c r="E3" s="92" t="s">
        <v>9</v>
      </c>
      <c r="F3" s="92" t="s">
        <v>9</v>
      </c>
      <c r="G3" s="92" t="s">
        <v>9</v>
      </c>
      <c r="H3" s="92" t="s">
        <v>9</v>
      </c>
      <c r="I3" s="278" t="s">
        <v>168</v>
      </c>
    </row>
    <row r="4" spans="1:9" ht="12.75">
      <c r="A4" s="4" t="s">
        <v>6</v>
      </c>
      <c r="B4" s="56" t="s">
        <v>7</v>
      </c>
      <c r="C4" s="36" t="s">
        <v>8</v>
      </c>
      <c r="D4" s="57" t="s">
        <v>1</v>
      </c>
      <c r="E4" s="37" t="s">
        <v>112</v>
      </c>
      <c r="F4" s="37" t="s">
        <v>392</v>
      </c>
      <c r="G4" s="37" t="s">
        <v>267</v>
      </c>
      <c r="H4" s="37" t="s">
        <v>367</v>
      </c>
      <c r="I4" s="279" t="s">
        <v>171</v>
      </c>
    </row>
    <row r="5" spans="1:9" ht="13.5" thickBot="1">
      <c r="A5" s="4" t="s">
        <v>10</v>
      </c>
      <c r="B5" s="56" t="s">
        <v>11</v>
      </c>
      <c r="C5" s="81" t="s">
        <v>12</v>
      </c>
      <c r="D5" s="22"/>
      <c r="E5" s="49">
        <v>2018</v>
      </c>
      <c r="F5" s="49">
        <v>2018</v>
      </c>
      <c r="G5" s="49">
        <v>2018</v>
      </c>
      <c r="H5" s="49">
        <v>2018</v>
      </c>
      <c r="I5" s="280">
        <v>2018</v>
      </c>
    </row>
    <row r="6" spans="1:9" ht="15">
      <c r="A6" s="83"/>
      <c r="B6" s="331" t="s">
        <v>2</v>
      </c>
      <c r="C6" s="332"/>
      <c r="D6" s="62"/>
      <c r="E6" s="333"/>
      <c r="F6" s="333"/>
      <c r="G6" s="333"/>
      <c r="H6" s="333"/>
      <c r="I6" s="334"/>
    </row>
    <row r="7" spans="1:9" ht="12.75">
      <c r="A7" s="12" t="s">
        <v>13</v>
      </c>
      <c r="B7" s="12" t="s">
        <v>14</v>
      </c>
      <c r="C7" s="63"/>
      <c r="D7" s="63"/>
      <c r="E7" s="136">
        <f>SUM(E14,E20,E30,E63)</f>
        <v>66809</v>
      </c>
      <c r="F7" s="136">
        <f>SUM(F14,F20,F30,F63)</f>
        <v>66809</v>
      </c>
      <c r="G7" s="136">
        <f>SUM(G14,G20,G30,G63)</f>
        <v>70809</v>
      </c>
      <c r="H7" s="136">
        <f>SUM(H14,H20,H30,H63)</f>
        <v>4000</v>
      </c>
      <c r="I7" s="335"/>
    </row>
    <row r="8" spans="1:9" ht="12.75">
      <c r="A8" s="12" t="s">
        <v>15</v>
      </c>
      <c r="B8" s="12" t="s">
        <v>16</v>
      </c>
      <c r="C8" s="63"/>
      <c r="D8" s="63"/>
      <c r="E8" s="136">
        <f>0</f>
        <v>0</v>
      </c>
      <c r="F8" s="136">
        <f>0</f>
        <v>0</v>
      </c>
      <c r="G8" s="136">
        <f>0</f>
        <v>0</v>
      </c>
      <c r="H8" s="136">
        <f>0</f>
        <v>0</v>
      </c>
      <c r="I8" s="335"/>
    </row>
    <row r="9" spans="1:9" ht="13.5" thickBot="1">
      <c r="A9" s="14"/>
      <c r="B9" s="336" t="s">
        <v>17</v>
      </c>
      <c r="C9" s="68"/>
      <c r="D9" s="69"/>
      <c r="E9" s="137">
        <f>SUM(E7:E8)</f>
        <v>66809</v>
      </c>
      <c r="F9" s="137">
        <f>SUM(F7:F8)</f>
        <v>66809</v>
      </c>
      <c r="G9" s="137">
        <f>SUM(G7:G8)</f>
        <v>70809</v>
      </c>
      <c r="H9" s="137">
        <f>SUM(H7:H8)</f>
        <v>4000</v>
      </c>
      <c r="I9" s="337"/>
    </row>
    <row r="10" spans="1:9" ht="12.75">
      <c r="A10" s="16">
        <v>4</v>
      </c>
      <c r="B10" s="338" t="s">
        <v>145</v>
      </c>
      <c r="C10" s="3"/>
      <c r="D10" s="339"/>
      <c r="E10" s="322"/>
      <c r="F10" s="322"/>
      <c r="G10" s="322"/>
      <c r="H10" s="322"/>
      <c r="I10" s="208"/>
    </row>
    <row r="11" spans="1:9" ht="12.75">
      <c r="A11" s="16"/>
      <c r="B11" s="340" t="s">
        <v>146</v>
      </c>
      <c r="C11" s="341" t="s">
        <v>145</v>
      </c>
      <c r="D11" s="36"/>
      <c r="E11" s="194"/>
      <c r="F11" s="194"/>
      <c r="G11" s="194"/>
      <c r="H11" s="194"/>
      <c r="I11" s="208"/>
    </row>
    <row r="12" spans="1:9" ht="12.75">
      <c r="A12" s="4"/>
      <c r="B12" s="74"/>
      <c r="C12" s="22" t="s">
        <v>19</v>
      </c>
      <c r="D12" s="36"/>
      <c r="E12" s="194"/>
      <c r="F12" s="194"/>
      <c r="G12" s="194"/>
      <c r="H12" s="194"/>
      <c r="I12" s="208"/>
    </row>
    <row r="13" spans="1:9" ht="13.5" thickBot="1">
      <c r="A13" s="4"/>
      <c r="B13" s="74" t="s">
        <v>147</v>
      </c>
      <c r="C13" s="22" t="s">
        <v>148</v>
      </c>
      <c r="D13" s="36"/>
      <c r="E13" s="194"/>
      <c r="F13" s="194"/>
      <c r="G13" s="194"/>
      <c r="H13" s="194"/>
      <c r="I13" s="208"/>
    </row>
    <row r="14" spans="1:9" ht="12.75">
      <c r="A14" s="4"/>
      <c r="B14" s="304"/>
      <c r="C14" s="312">
        <v>610</v>
      </c>
      <c r="D14" s="139" t="s">
        <v>20</v>
      </c>
      <c r="E14" s="367">
        <f>SUM(E15:E16,E19:E19)</f>
        <v>38872</v>
      </c>
      <c r="F14" s="367">
        <f>SUM(F15:F16,F19:F19)</f>
        <v>38872</v>
      </c>
      <c r="G14" s="367">
        <f>SUM(G15:G16,G19:G19)</f>
        <v>41832</v>
      </c>
      <c r="H14" s="367">
        <f aca="true" t="shared" si="0" ref="H14:H20">G14-F14</f>
        <v>2960</v>
      </c>
      <c r="I14" s="268"/>
    </row>
    <row r="15" spans="1:9" ht="12.75">
      <c r="A15" s="4"/>
      <c r="B15" s="349"/>
      <c r="C15" s="345">
        <v>611</v>
      </c>
      <c r="D15" s="344" t="s">
        <v>106</v>
      </c>
      <c r="E15" s="371">
        <v>34672</v>
      </c>
      <c r="F15" s="371">
        <v>34672</v>
      </c>
      <c r="G15" s="371">
        <v>35932</v>
      </c>
      <c r="H15" s="371">
        <f t="shared" si="0"/>
        <v>1260</v>
      </c>
      <c r="I15" s="396" t="s">
        <v>206</v>
      </c>
    </row>
    <row r="16" spans="1:9" ht="12.75">
      <c r="A16" s="4"/>
      <c r="B16" s="350"/>
      <c r="C16" s="346">
        <v>612</v>
      </c>
      <c r="D16" s="329" t="s">
        <v>132</v>
      </c>
      <c r="E16" s="372">
        <v>3200</v>
      </c>
      <c r="F16" s="372">
        <v>3200</v>
      </c>
      <c r="G16" s="372">
        <f>SUM(G17:G18)</f>
        <v>4400</v>
      </c>
      <c r="H16" s="372">
        <f t="shared" si="0"/>
        <v>1200</v>
      </c>
      <c r="I16" s="90"/>
    </row>
    <row r="17" spans="1:9" ht="12.75">
      <c r="A17" s="4"/>
      <c r="B17" s="123"/>
      <c r="C17" s="254">
        <v>612001</v>
      </c>
      <c r="D17" s="29" t="s">
        <v>24</v>
      </c>
      <c r="E17" s="372">
        <v>3000</v>
      </c>
      <c r="F17" s="372">
        <v>3000</v>
      </c>
      <c r="G17" s="372">
        <v>4200</v>
      </c>
      <c r="H17" s="372">
        <f t="shared" si="0"/>
        <v>1200</v>
      </c>
      <c r="I17" s="90"/>
    </row>
    <row r="18" spans="1:9" ht="12.75">
      <c r="A18" s="4"/>
      <c r="B18" s="123"/>
      <c r="C18" s="254">
        <v>612002</v>
      </c>
      <c r="D18" s="29" t="s">
        <v>27</v>
      </c>
      <c r="E18" s="372">
        <v>200</v>
      </c>
      <c r="F18" s="372">
        <v>200</v>
      </c>
      <c r="G18" s="372">
        <v>200</v>
      </c>
      <c r="H18" s="372">
        <f t="shared" si="0"/>
        <v>0</v>
      </c>
      <c r="I18" s="90"/>
    </row>
    <row r="19" spans="1:9" ht="12.75">
      <c r="A19" s="4"/>
      <c r="B19" s="123"/>
      <c r="C19" s="254">
        <v>614</v>
      </c>
      <c r="D19" s="29" t="s">
        <v>28</v>
      </c>
      <c r="E19" s="372">
        <v>1000</v>
      </c>
      <c r="F19" s="372">
        <v>1000</v>
      </c>
      <c r="G19" s="372">
        <v>1500</v>
      </c>
      <c r="H19" s="372">
        <f t="shared" si="0"/>
        <v>500</v>
      </c>
      <c r="I19" s="90"/>
    </row>
    <row r="20" spans="1:9" ht="12.75">
      <c r="A20" s="4"/>
      <c r="B20" s="303"/>
      <c r="C20" s="313">
        <v>620</v>
      </c>
      <c r="D20" s="140" t="s">
        <v>31</v>
      </c>
      <c r="E20" s="366">
        <f>SUM(E21,E22,E23)</f>
        <v>13687</v>
      </c>
      <c r="F20" s="366">
        <f>SUM(F21,F22,F23)</f>
        <v>13687</v>
      </c>
      <c r="G20" s="366">
        <f>SUM(G21,G22,G23)</f>
        <v>14727</v>
      </c>
      <c r="H20" s="366">
        <f t="shared" si="0"/>
        <v>1040</v>
      </c>
      <c r="I20" s="269"/>
    </row>
    <row r="21" spans="1:9" ht="12.75">
      <c r="A21" s="4"/>
      <c r="B21" s="123"/>
      <c r="C21" s="254">
        <v>621</v>
      </c>
      <c r="D21" s="29" t="s">
        <v>32</v>
      </c>
      <c r="E21" s="138">
        <v>1700</v>
      </c>
      <c r="F21" s="138">
        <v>1700</v>
      </c>
      <c r="G21" s="138">
        <v>1800</v>
      </c>
      <c r="H21" s="138">
        <v>100</v>
      </c>
      <c r="I21" s="90"/>
    </row>
    <row r="22" spans="1:9" ht="12.75">
      <c r="A22" s="4"/>
      <c r="B22" s="123"/>
      <c r="C22" s="254">
        <v>623</v>
      </c>
      <c r="D22" s="29" t="s">
        <v>36</v>
      </c>
      <c r="E22" s="138">
        <v>2000</v>
      </c>
      <c r="F22" s="138">
        <v>2000</v>
      </c>
      <c r="G22" s="138">
        <v>2196</v>
      </c>
      <c r="H22" s="138">
        <v>196</v>
      </c>
      <c r="I22" s="90"/>
    </row>
    <row r="23" spans="1:9" ht="12.75">
      <c r="A23" s="4"/>
      <c r="B23" s="349"/>
      <c r="C23" s="345">
        <v>625</v>
      </c>
      <c r="D23" s="342" t="s">
        <v>133</v>
      </c>
      <c r="E23" s="370">
        <f>SUM(E24:E29)</f>
        <v>9987</v>
      </c>
      <c r="F23" s="370">
        <f>SUM(F24:F29)</f>
        <v>9987</v>
      </c>
      <c r="G23" s="370">
        <f>SUM(G24:G29)</f>
        <v>10731</v>
      </c>
      <c r="H23" s="370">
        <f aca="true" t="shared" si="1" ref="H23:H29">G23-F23</f>
        <v>744</v>
      </c>
      <c r="I23" s="343"/>
    </row>
    <row r="24" spans="1:9" ht="12.75">
      <c r="A24" s="4"/>
      <c r="B24" s="123"/>
      <c r="C24" s="314">
        <v>625001</v>
      </c>
      <c r="D24" s="29" t="s">
        <v>39</v>
      </c>
      <c r="E24" s="138">
        <v>550</v>
      </c>
      <c r="F24" s="138">
        <v>550</v>
      </c>
      <c r="G24" s="138">
        <v>596</v>
      </c>
      <c r="H24" s="138">
        <f t="shared" si="1"/>
        <v>46</v>
      </c>
      <c r="I24" s="90"/>
    </row>
    <row r="25" spans="1:9" ht="12.75">
      <c r="A25" s="4"/>
      <c r="B25" s="123"/>
      <c r="C25" s="254">
        <v>625002</v>
      </c>
      <c r="D25" s="29" t="s">
        <v>42</v>
      </c>
      <c r="E25" s="138">
        <v>5612</v>
      </c>
      <c r="F25" s="138">
        <v>5612</v>
      </c>
      <c r="G25" s="138">
        <v>6026</v>
      </c>
      <c r="H25" s="138">
        <f t="shared" si="1"/>
        <v>414</v>
      </c>
      <c r="I25" s="90"/>
    </row>
    <row r="26" spans="1:9" ht="12.75">
      <c r="A26" s="4"/>
      <c r="B26" s="123"/>
      <c r="C26" s="254">
        <v>625003</v>
      </c>
      <c r="D26" s="29" t="s">
        <v>46</v>
      </c>
      <c r="E26" s="138">
        <v>325</v>
      </c>
      <c r="F26" s="138">
        <v>325</v>
      </c>
      <c r="G26" s="138">
        <v>349</v>
      </c>
      <c r="H26" s="138">
        <f t="shared" si="1"/>
        <v>24</v>
      </c>
      <c r="I26" s="90"/>
    </row>
    <row r="27" spans="1:9" ht="12.75">
      <c r="A27" s="4"/>
      <c r="B27" s="123"/>
      <c r="C27" s="254">
        <v>625004</v>
      </c>
      <c r="D27" s="29" t="s">
        <v>50</v>
      </c>
      <c r="E27" s="138">
        <v>1200</v>
      </c>
      <c r="F27" s="138">
        <v>1200</v>
      </c>
      <c r="G27" s="138">
        <v>1289</v>
      </c>
      <c r="H27" s="138">
        <f t="shared" si="1"/>
        <v>89</v>
      </c>
      <c r="I27" s="90"/>
    </row>
    <row r="28" spans="1:9" ht="12.75">
      <c r="A28" s="4"/>
      <c r="B28" s="123"/>
      <c r="C28" s="254">
        <v>625005</v>
      </c>
      <c r="D28" s="29" t="s">
        <v>54</v>
      </c>
      <c r="E28" s="138">
        <v>400</v>
      </c>
      <c r="F28" s="138">
        <v>400</v>
      </c>
      <c r="G28" s="138">
        <v>430</v>
      </c>
      <c r="H28" s="138">
        <f t="shared" si="1"/>
        <v>30</v>
      </c>
      <c r="I28" s="90"/>
    </row>
    <row r="29" spans="1:9" ht="12.75">
      <c r="A29" s="4"/>
      <c r="B29" s="123"/>
      <c r="C29" s="254">
        <v>625007</v>
      </c>
      <c r="D29" s="29" t="s">
        <v>57</v>
      </c>
      <c r="E29" s="138">
        <v>1900</v>
      </c>
      <c r="F29" s="138">
        <v>1900</v>
      </c>
      <c r="G29" s="138">
        <v>2041</v>
      </c>
      <c r="H29" s="138">
        <f t="shared" si="1"/>
        <v>141</v>
      </c>
      <c r="I29" s="90"/>
    </row>
    <row r="30" spans="1:9" ht="12.75">
      <c r="A30" s="4"/>
      <c r="B30" s="303"/>
      <c r="C30" s="313">
        <v>630</v>
      </c>
      <c r="D30" s="140" t="s">
        <v>60</v>
      </c>
      <c r="E30" s="366">
        <f>SUM(E31,E33,E39,E49,E55)</f>
        <v>14100</v>
      </c>
      <c r="F30" s="366">
        <f>SUM(F31,F33,F39,F49,F55)</f>
        <v>14100</v>
      </c>
      <c r="G30" s="366">
        <f>SUM(G31,G33,G39,G49,G55)</f>
        <v>14100</v>
      </c>
      <c r="H30" s="366">
        <f>F30-E30</f>
        <v>0</v>
      </c>
      <c r="I30" s="269"/>
    </row>
    <row r="31" spans="1:9" ht="12.75">
      <c r="A31" s="4"/>
      <c r="B31" s="349"/>
      <c r="C31" s="345">
        <v>631</v>
      </c>
      <c r="D31" s="342" t="s">
        <v>61</v>
      </c>
      <c r="E31" s="373">
        <f>SUM(E32)</f>
        <v>20</v>
      </c>
      <c r="F31" s="373">
        <f>SUM(F32)</f>
        <v>20</v>
      </c>
      <c r="G31" s="373">
        <f>SUM(G32)</f>
        <v>20</v>
      </c>
      <c r="H31" s="373">
        <v>0</v>
      </c>
      <c r="I31" s="343"/>
    </row>
    <row r="32" spans="1:9" ht="12.75">
      <c r="A32" s="4"/>
      <c r="B32" s="123"/>
      <c r="C32" s="254">
        <v>631001</v>
      </c>
      <c r="D32" s="29" t="s">
        <v>62</v>
      </c>
      <c r="E32" s="138">
        <v>20</v>
      </c>
      <c r="F32" s="138">
        <v>20</v>
      </c>
      <c r="G32" s="138">
        <v>20</v>
      </c>
      <c r="H32" s="138">
        <v>0</v>
      </c>
      <c r="I32" s="90"/>
    </row>
    <row r="33" spans="1:16" ht="12.75">
      <c r="A33" s="4"/>
      <c r="B33" s="349"/>
      <c r="C33" s="345">
        <v>632</v>
      </c>
      <c r="D33" s="342" t="s">
        <v>64</v>
      </c>
      <c r="E33" s="373">
        <f>SUM(E34:E38)</f>
        <v>2960</v>
      </c>
      <c r="F33" s="373">
        <f>SUM(F34:F38)</f>
        <v>2960</v>
      </c>
      <c r="G33" s="373">
        <f>SUM(G34:G38)</f>
        <v>2960</v>
      </c>
      <c r="H33" s="373">
        <v>0</v>
      </c>
      <c r="I33" s="343"/>
      <c r="N33" s="77"/>
      <c r="O33" s="77"/>
      <c r="P33" s="77"/>
    </row>
    <row r="34" spans="1:16" ht="12.75">
      <c r="A34" s="4"/>
      <c r="B34" s="123"/>
      <c r="C34" s="254">
        <v>632001</v>
      </c>
      <c r="D34" s="29" t="s">
        <v>249</v>
      </c>
      <c r="E34" s="138">
        <v>1700</v>
      </c>
      <c r="F34" s="138">
        <v>1700</v>
      </c>
      <c r="G34" s="138">
        <v>1700</v>
      </c>
      <c r="H34" s="138">
        <v>0</v>
      </c>
      <c r="I34" s="90"/>
      <c r="N34" s="77"/>
      <c r="O34" s="77"/>
      <c r="P34" s="77"/>
    </row>
    <row r="35" spans="1:16" ht="12.75">
      <c r="A35" s="4"/>
      <c r="B35" s="123"/>
      <c r="C35" s="254">
        <v>632001</v>
      </c>
      <c r="D35" s="29" t="s">
        <v>266</v>
      </c>
      <c r="E35" s="138">
        <v>700</v>
      </c>
      <c r="F35" s="138">
        <v>700</v>
      </c>
      <c r="G35" s="138">
        <v>700</v>
      </c>
      <c r="H35" s="138">
        <v>0</v>
      </c>
      <c r="I35" s="90"/>
      <c r="K35" s="592"/>
      <c r="L35" s="592"/>
      <c r="M35" s="592"/>
      <c r="N35" s="592"/>
      <c r="O35" s="77"/>
      <c r="P35" s="77"/>
    </row>
    <row r="36" spans="1:16" ht="12.75">
      <c r="A36" s="4"/>
      <c r="B36" s="123"/>
      <c r="C36" s="254">
        <v>632002</v>
      </c>
      <c r="D36" s="29" t="s">
        <v>65</v>
      </c>
      <c r="E36" s="138">
        <v>500</v>
      </c>
      <c r="F36" s="138">
        <v>500</v>
      </c>
      <c r="G36" s="138">
        <v>500</v>
      </c>
      <c r="H36" s="138">
        <v>0</v>
      </c>
      <c r="I36" s="90"/>
      <c r="K36" s="593"/>
      <c r="L36" s="594"/>
      <c r="M36" s="593"/>
      <c r="N36" s="594"/>
      <c r="O36" s="577"/>
      <c r="P36" s="77"/>
    </row>
    <row r="37" spans="1:16" ht="12.75">
      <c r="A37" s="4"/>
      <c r="B37" s="123"/>
      <c r="C37" s="254">
        <v>632003</v>
      </c>
      <c r="D37" s="29" t="s">
        <v>345</v>
      </c>
      <c r="E37" s="138">
        <v>10</v>
      </c>
      <c r="F37" s="138">
        <v>10</v>
      </c>
      <c r="G37" s="138">
        <v>10</v>
      </c>
      <c r="H37" s="138">
        <v>0</v>
      </c>
      <c r="I37" s="90"/>
      <c r="K37" s="595"/>
      <c r="L37" s="593"/>
      <c r="M37" s="593"/>
      <c r="N37" s="594"/>
      <c r="O37" s="577"/>
      <c r="P37" s="77"/>
    </row>
    <row r="38" spans="1:16" ht="12.75">
      <c r="A38" s="4"/>
      <c r="B38" s="123"/>
      <c r="C38" s="254">
        <v>632005</v>
      </c>
      <c r="D38" s="29" t="s">
        <v>351</v>
      </c>
      <c r="E38" s="138">
        <v>50</v>
      </c>
      <c r="F38" s="138">
        <v>50</v>
      </c>
      <c r="G38" s="138">
        <v>50</v>
      </c>
      <c r="H38" s="138">
        <v>0</v>
      </c>
      <c r="I38" s="90"/>
      <c r="K38" s="595"/>
      <c r="L38" s="593"/>
      <c r="M38" s="594"/>
      <c r="N38" s="594"/>
      <c r="O38" s="577"/>
      <c r="P38" s="77"/>
    </row>
    <row r="39" spans="1:16" ht="12.75">
      <c r="A39" s="4"/>
      <c r="B39" s="349"/>
      <c r="C39" s="345">
        <v>633</v>
      </c>
      <c r="D39" s="342" t="s">
        <v>66</v>
      </c>
      <c r="E39" s="373">
        <f>SUM(E40:E48)</f>
        <v>8610</v>
      </c>
      <c r="F39" s="373">
        <f>SUM(F40:F48)</f>
        <v>8610</v>
      </c>
      <c r="G39" s="373">
        <f>SUM(G40:G48)</f>
        <v>8610</v>
      </c>
      <c r="H39" s="373">
        <v>0</v>
      </c>
      <c r="I39" s="343"/>
      <c r="K39" s="592"/>
      <c r="L39" s="592"/>
      <c r="M39" s="592"/>
      <c r="N39" s="592"/>
      <c r="O39" s="77"/>
      <c r="P39" s="77"/>
    </row>
    <row r="40" spans="1:16" ht="12.75">
      <c r="A40" s="4"/>
      <c r="B40" s="123"/>
      <c r="C40" s="254" t="s">
        <v>261</v>
      </c>
      <c r="D40" s="29" t="s">
        <v>67</v>
      </c>
      <c r="E40" s="138">
        <v>1960</v>
      </c>
      <c r="F40" s="138">
        <v>1960</v>
      </c>
      <c r="G40" s="138">
        <v>1960</v>
      </c>
      <c r="H40" s="138">
        <v>0</v>
      </c>
      <c r="I40" s="90"/>
      <c r="K40" s="592"/>
      <c r="L40" s="592"/>
      <c r="M40" s="592"/>
      <c r="N40" s="592"/>
      <c r="O40" s="77"/>
      <c r="P40" s="77"/>
    </row>
    <row r="41" spans="1:9" s="592" customFormat="1" ht="12.75">
      <c r="A41" s="596"/>
      <c r="B41" s="350"/>
      <c r="C41" s="346" t="s">
        <v>260</v>
      </c>
      <c r="D41" s="329" t="s">
        <v>257</v>
      </c>
      <c r="E41" s="372">
        <v>3000</v>
      </c>
      <c r="F41" s="372">
        <v>3000</v>
      </c>
      <c r="G41" s="372">
        <v>1000</v>
      </c>
      <c r="H41" s="372">
        <v>0</v>
      </c>
      <c r="I41" s="597"/>
    </row>
    <row r="42" spans="1:9" ht="12.75">
      <c r="A42" s="4"/>
      <c r="B42" s="123"/>
      <c r="C42" s="254">
        <v>633002</v>
      </c>
      <c r="D42" s="29" t="s">
        <v>68</v>
      </c>
      <c r="E42" s="138">
        <v>500</v>
      </c>
      <c r="F42" s="138">
        <v>500</v>
      </c>
      <c r="G42" s="138">
        <v>500</v>
      </c>
      <c r="H42" s="138">
        <v>0</v>
      </c>
      <c r="I42" s="90"/>
    </row>
    <row r="43" spans="1:9" ht="12.75">
      <c r="A43" s="4"/>
      <c r="B43" s="123"/>
      <c r="C43" s="254">
        <v>633004</v>
      </c>
      <c r="D43" s="29" t="s">
        <v>70</v>
      </c>
      <c r="E43" s="138">
        <v>0</v>
      </c>
      <c r="F43" s="138">
        <v>0</v>
      </c>
      <c r="G43" s="138">
        <v>0</v>
      </c>
      <c r="H43" s="138">
        <v>0</v>
      </c>
      <c r="I43" s="90"/>
    </row>
    <row r="44" spans="1:9" ht="12.75">
      <c r="A44" s="4"/>
      <c r="B44" s="123"/>
      <c r="C44" s="254">
        <v>633006</v>
      </c>
      <c r="D44" s="29" t="s">
        <v>134</v>
      </c>
      <c r="E44" s="138">
        <v>2700</v>
      </c>
      <c r="F44" s="138">
        <v>2700</v>
      </c>
      <c r="G44" s="138">
        <v>4700</v>
      </c>
      <c r="H44" s="138">
        <v>0</v>
      </c>
      <c r="I44" s="90"/>
    </row>
    <row r="45" spans="1:9" ht="12.75">
      <c r="A45" s="4"/>
      <c r="B45" s="123"/>
      <c r="C45" s="254">
        <v>633009</v>
      </c>
      <c r="D45" s="29" t="s">
        <v>71</v>
      </c>
      <c r="E45" s="138">
        <v>50</v>
      </c>
      <c r="F45" s="138">
        <v>50</v>
      </c>
      <c r="G45" s="138">
        <v>50</v>
      </c>
      <c r="H45" s="138">
        <v>0</v>
      </c>
      <c r="I45" s="90"/>
    </row>
    <row r="46" spans="1:9" ht="12.75">
      <c r="A46" s="4"/>
      <c r="B46" s="123"/>
      <c r="C46" s="254">
        <v>633010</v>
      </c>
      <c r="D46" s="29" t="s">
        <v>135</v>
      </c>
      <c r="E46" s="138">
        <v>0</v>
      </c>
      <c r="F46" s="138">
        <v>0</v>
      </c>
      <c r="G46" s="138">
        <v>0</v>
      </c>
      <c r="H46" s="138">
        <v>0</v>
      </c>
      <c r="I46" s="90"/>
    </row>
    <row r="47" spans="1:9" ht="12.75">
      <c r="A47" s="4"/>
      <c r="B47" s="123"/>
      <c r="C47" s="254">
        <v>633013</v>
      </c>
      <c r="D47" s="29" t="s">
        <v>73</v>
      </c>
      <c r="E47" s="138">
        <v>100</v>
      </c>
      <c r="F47" s="138">
        <v>100</v>
      </c>
      <c r="G47" s="138">
        <v>100</v>
      </c>
      <c r="H47" s="138">
        <v>0</v>
      </c>
      <c r="I47" s="90"/>
    </row>
    <row r="48" spans="1:9" ht="12.75">
      <c r="A48" s="4"/>
      <c r="B48" s="123"/>
      <c r="C48" s="254">
        <v>633016</v>
      </c>
      <c r="D48" s="29" t="s">
        <v>75</v>
      </c>
      <c r="E48" s="138">
        <v>300</v>
      </c>
      <c r="F48" s="138">
        <v>300</v>
      </c>
      <c r="G48" s="138">
        <v>300</v>
      </c>
      <c r="H48" s="138">
        <v>0</v>
      </c>
      <c r="I48" s="90"/>
    </row>
    <row r="49" spans="1:9" ht="12.75">
      <c r="A49" s="4"/>
      <c r="B49" s="349"/>
      <c r="C49" s="345">
        <v>635</v>
      </c>
      <c r="D49" s="342" t="s">
        <v>77</v>
      </c>
      <c r="E49" s="373">
        <f>SUM(E50:E54)</f>
        <v>1510</v>
      </c>
      <c r="F49" s="373">
        <f>SUM(F50:F54)</f>
        <v>1510</v>
      </c>
      <c r="G49" s="373">
        <f>SUM(G50:G54)</f>
        <v>1510</v>
      </c>
      <c r="H49" s="373">
        <v>0</v>
      </c>
      <c r="I49" s="343"/>
    </row>
    <row r="50" spans="1:9" ht="12.75">
      <c r="A50" s="4"/>
      <c r="B50" s="123"/>
      <c r="C50" s="254">
        <v>635001</v>
      </c>
      <c r="D50" s="29" t="s">
        <v>137</v>
      </c>
      <c r="E50" s="138">
        <v>0</v>
      </c>
      <c r="F50" s="138">
        <v>0</v>
      </c>
      <c r="G50" s="138">
        <v>0</v>
      </c>
      <c r="H50" s="138">
        <v>0</v>
      </c>
      <c r="I50" s="90"/>
    </row>
    <row r="51" spans="1:9" ht="12.75">
      <c r="A51" s="4"/>
      <c r="B51" s="123"/>
      <c r="C51" s="254">
        <v>635002</v>
      </c>
      <c r="D51" s="330" t="s">
        <v>138</v>
      </c>
      <c r="E51" s="138">
        <v>810</v>
      </c>
      <c r="F51" s="138">
        <v>810</v>
      </c>
      <c r="G51" s="138">
        <v>810</v>
      </c>
      <c r="H51" s="138">
        <v>0</v>
      </c>
      <c r="I51" s="90"/>
    </row>
    <row r="52" spans="1:9" ht="12.75">
      <c r="A52" s="4"/>
      <c r="B52" s="123"/>
      <c r="C52" s="254">
        <v>635004</v>
      </c>
      <c r="D52" s="29" t="s">
        <v>149</v>
      </c>
      <c r="E52" s="138">
        <v>0</v>
      </c>
      <c r="F52" s="138">
        <v>0</v>
      </c>
      <c r="G52" s="138">
        <v>0</v>
      </c>
      <c r="H52" s="138">
        <v>0</v>
      </c>
      <c r="I52" s="90"/>
    </row>
    <row r="53" spans="1:9" ht="12.75">
      <c r="A53" s="4"/>
      <c r="B53" s="123"/>
      <c r="C53" s="254">
        <v>635006</v>
      </c>
      <c r="D53" s="29" t="s">
        <v>150</v>
      </c>
      <c r="E53" s="138">
        <v>500</v>
      </c>
      <c r="F53" s="138">
        <v>500</v>
      </c>
      <c r="G53" s="138">
        <v>500</v>
      </c>
      <c r="H53" s="138">
        <v>0</v>
      </c>
      <c r="I53" s="90"/>
    </row>
    <row r="54" spans="1:9" ht="12.75">
      <c r="A54" s="4"/>
      <c r="B54" s="123"/>
      <c r="C54" s="254">
        <v>635009</v>
      </c>
      <c r="D54" s="29" t="s">
        <v>81</v>
      </c>
      <c r="E54" s="138">
        <v>200</v>
      </c>
      <c r="F54" s="138">
        <v>200</v>
      </c>
      <c r="G54" s="138">
        <v>200</v>
      </c>
      <c r="H54" s="138">
        <v>0</v>
      </c>
      <c r="I54" s="90"/>
    </row>
    <row r="55" spans="1:9" ht="12.75">
      <c r="A55" s="4"/>
      <c r="B55" s="349"/>
      <c r="C55" s="345">
        <v>637</v>
      </c>
      <c r="D55" s="342" t="s">
        <v>82</v>
      </c>
      <c r="E55" s="373">
        <f>SUM(E56:E62)</f>
        <v>1000</v>
      </c>
      <c r="F55" s="373">
        <f>SUM(F56:F62)</f>
        <v>1000</v>
      </c>
      <c r="G55" s="373">
        <f>SUM(G56:G62)</f>
        <v>1000</v>
      </c>
      <c r="H55" s="373">
        <v>0</v>
      </c>
      <c r="I55" s="343"/>
    </row>
    <row r="56" spans="1:9" ht="12.75">
      <c r="A56" s="4"/>
      <c r="B56" s="123"/>
      <c r="C56" s="254">
        <v>637001</v>
      </c>
      <c r="D56" s="29" t="s">
        <v>83</v>
      </c>
      <c r="E56" s="138">
        <v>50</v>
      </c>
      <c r="F56" s="138">
        <v>50</v>
      </c>
      <c r="G56" s="138">
        <v>50</v>
      </c>
      <c r="H56" s="138">
        <v>0</v>
      </c>
      <c r="I56" s="90"/>
    </row>
    <row r="57" spans="1:9" ht="12.75">
      <c r="A57" s="4"/>
      <c r="B57" s="123"/>
      <c r="C57" s="254">
        <v>637004</v>
      </c>
      <c r="D57" s="29" t="s">
        <v>84</v>
      </c>
      <c r="E57" s="138">
        <v>80</v>
      </c>
      <c r="F57" s="138">
        <v>80</v>
      </c>
      <c r="G57" s="138">
        <v>80</v>
      </c>
      <c r="H57" s="138">
        <v>0</v>
      </c>
      <c r="I57" s="90"/>
    </row>
    <row r="58" spans="1:10" ht="12.75">
      <c r="A58" s="4"/>
      <c r="B58" s="123"/>
      <c r="C58" s="254">
        <v>637005</v>
      </c>
      <c r="D58" s="29" t="s">
        <v>85</v>
      </c>
      <c r="E58" s="138">
        <v>0</v>
      </c>
      <c r="F58" s="138">
        <v>0</v>
      </c>
      <c r="G58" s="138">
        <v>0</v>
      </c>
      <c r="H58" s="138">
        <v>0</v>
      </c>
      <c r="I58" s="90"/>
      <c r="J58" s="77"/>
    </row>
    <row r="59" spans="1:9" ht="12.75">
      <c r="A59" s="4"/>
      <c r="B59" s="123"/>
      <c r="C59" s="254">
        <v>637015</v>
      </c>
      <c r="D59" s="29" t="s">
        <v>87</v>
      </c>
      <c r="E59" s="138">
        <v>0</v>
      </c>
      <c r="F59" s="138">
        <v>0</v>
      </c>
      <c r="G59" s="138">
        <v>0</v>
      </c>
      <c r="H59" s="138">
        <v>0</v>
      </c>
      <c r="I59" s="90"/>
    </row>
    <row r="60" spans="1:9" ht="12.75">
      <c r="A60" s="4"/>
      <c r="B60" s="123"/>
      <c r="C60" s="254">
        <v>637014</v>
      </c>
      <c r="D60" s="29" t="s">
        <v>144</v>
      </c>
      <c r="E60" s="138">
        <v>600</v>
      </c>
      <c r="F60" s="138">
        <v>600</v>
      </c>
      <c r="G60" s="138">
        <v>600</v>
      </c>
      <c r="H60" s="138">
        <v>0</v>
      </c>
      <c r="I60" s="90"/>
    </row>
    <row r="61" spans="1:9" ht="12.75">
      <c r="A61" s="36"/>
      <c r="B61" s="123"/>
      <c r="C61" s="254">
        <v>637016</v>
      </c>
      <c r="D61" s="29" t="s">
        <v>88</v>
      </c>
      <c r="E61" s="138">
        <v>270</v>
      </c>
      <c r="F61" s="138">
        <v>270</v>
      </c>
      <c r="G61" s="138">
        <v>270</v>
      </c>
      <c r="H61" s="138">
        <v>0</v>
      </c>
      <c r="I61" s="90"/>
    </row>
    <row r="62" spans="1:9" ht="13.5" thickBot="1">
      <c r="A62" s="36"/>
      <c r="B62" s="124"/>
      <c r="C62" s="255">
        <v>637027</v>
      </c>
      <c r="D62" s="50" t="s">
        <v>151</v>
      </c>
      <c r="E62" s="327">
        <v>0</v>
      </c>
      <c r="F62" s="327">
        <v>0</v>
      </c>
      <c r="G62" s="327">
        <v>0</v>
      </c>
      <c r="H62" s="138">
        <v>0</v>
      </c>
      <c r="I62" s="213"/>
    </row>
    <row r="63" spans="1:9" ht="13.5" thickBot="1">
      <c r="A63" s="36"/>
      <c r="B63" s="302"/>
      <c r="C63" s="318">
        <v>640</v>
      </c>
      <c r="D63" s="284" t="s">
        <v>90</v>
      </c>
      <c r="E63" s="368">
        <f>SUM(E64:E65)</f>
        <v>150</v>
      </c>
      <c r="F63" s="368">
        <f>SUM(F64:F65)</f>
        <v>150</v>
      </c>
      <c r="G63" s="368">
        <f>SUM(G64:G65)</f>
        <v>150</v>
      </c>
      <c r="H63" s="368">
        <v>0</v>
      </c>
      <c r="I63" s="271"/>
    </row>
    <row r="64" spans="1:9" ht="12.75">
      <c r="A64" s="36"/>
      <c r="B64" s="243"/>
      <c r="C64" s="253">
        <v>642012</v>
      </c>
      <c r="D64" s="205" t="s">
        <v>91</v>
      </c>
      <c r="E64" s="141">
        <v>0</v>
      </c>
      <c r="F64" s="141">
        <v>0</v>
      </c>
      <c r="G64" s="141">
        <v>0</v>
      </c>
      <c r="H64" s="141">
        <v>0</v>
      </c>
      <c r="I64" s="211"/>
    </row>
    <row r="65" spans="1:9" ht="13.5" thickBot="1">
      <c r="A65" s="78"/>
      <c r="B65" s="351"/>
      <c r="C65" s="347">
        <v>642015</v>
      </c>
      <c r="D65" s="75" t="s">
        <v>152</v>
      </c>
      <c r="E65" s="142">
        <v>150</v>
      </c>
      <c r="F65" s="142">
        <v>150</v>
      </c>
      <c r="G65" s="142">
        <v>150</v>
      </c>
      <c r="H65" s="142">
        <v>0</v>
      </c>
      <c r="I65" s="212"/>
    </row>
    <row r="66" spans="1:9" ht="13.5" thickBot="1">
      <c r="A66" s="78"/>
      <c r="B66" s="352"/>
      <c r="C66" s="348">
        <v>600</v>
      </c>
      <c r="D66" s="264"/>
      <c r="E66" s="369">
        <f>SUM(E63,E30,E20,E14)</f>
        <v>66809</v>
      </c>
      <c r="F66" s="369">
        <f>SUM(F63,F30,F20,F14)</f>
        <v>66809</v>
      </c>
      <c r="G66" s="369">
        <f>SUM(G63,G30,G20,G14)</f>
        <v>70809</v>
      </c>
      <c r="H66" s="369">
        <f>SUM(H63,H30,H20,H14)</f>
        <v>4000</v>
      </c>
      <c r="I66" s="272"/>
    </row>
    <row r="67" spans="1:4" ht="15">
      <c r="A67" s="79"/>
      <c r="B67" s="79"/>
      <c r="C67" s="79"/>
      <c r="D67" s="82"/>
    </row>
    <row r="68" ht="12.75">
      <c r="D68" s="39"/>
    </row>
    <row r="69" ht="12.75">
      <c r="D69" s="39"/>
    </row>
    <row r="70" ht="12.75">
      <c r="D70" s="39"/>
    </row>
    <row r="71" ht="12.75">
      <c r="D71" s="39"/>
    </row>
    <row r="72" ht="12.75">
      <c r="D72" s="39"/>
    </row>
    <row r="73" ht="12.75">
      <c r="D73" s="39"/>
    </row>
    <row r="74" ht="12.75">
      <c r="D74" s="39"/>
    </row>
    <row r="75" spans="4:8" ht="12.75">
      <c r="D75" s="39"/>
      <c r="E75" s="39"/>
      <c r="F75" s="39"/>
      <c r="G75" s="39"/>
      <c r="H75" s="39"/>
    </row>
    <row r="76" spans="4:8" ht="12.75">
      <c r="D76" s="39"/>
      <c r="E76" s="39"/>
      <c r="F76" s="39"/>
      <c r="G76" s="39"/>
      <c r="H76" s="39"/>
    </row>
    <row r="77" spans="4:8" ht="12.75">
      <c r="D77" s="39"/>
      <c r="E77" s="39"/>
      <c r="F77" s="39"/>
      <c r="G77" s="39"/>
      <c r="H77" s="39"/>
    </row>
    <row r="78" spans="4:8" ht="12.75">
      <c r="D78" s="39"/>
      <c r="E78" s="39"/>
      <c r="F78" s="39"/>
      <c r="G78" s="39"/>
      <c r="H78" s="39"/>
    </row>
    <row r="79" spans="4:8" ht="12.75">
      <c r="D79" s="39"/>
      <c r="E79" s="39"/>
      <c r="F79" s="39"/>
      <c r="G79" s="39"/>
      <c r="H79" s="39"/>
    </row>
    <row r="80" spans="4:8" ht="12.75">
      <c r="D80" s="39"/>
      <c r="E80" s="39"/>
      <c r="F80" s="39"/>
      <c r="G80" s="39"/>
      <c r="H80" s="39"/>
    </row>
    <row r="81" spans="4:8" ht="12.75">
      <c r="D81" s="39"/>
      <c r="E81" s="39"/>
      <c r="F81" s="39"/>
      <c r="G81" s="39"/>
      <c r="H81" s="39"/>
    </row>
  </sheetData>
  <sheetProtection/>
  <printOptions/>
  <pageMargins left="0.75" right="0.75" top="1" bottom="1" header="0.4921259845" footer="0.4921259845"/>
  <pageSetup fitToHeight="0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42"/>
  <sheetViews>
    <sheetView zoomScalePageLayoutView="0" workbookViewId="0" topLeftCell="A10">
      <selection activeCell="J96" sqref="J96"/>
    </sheetView>
  </sheetViews>
  <sheetFormatPr defaultColWidth="8.7109375" defaultRowHeight="12.75" customHeight="1"/>
  <cols>
    <col min="1" max="1" width="4.140625" style="34" customWidth="1"/>
    <col min="2" max="2" width="7.421875" style="34" customWidth="1"/>
    <col min="3" max="3" width="7.7109375" style="34" customWidth="1"/>
    <col min="4" max="4" width="6.57421875" style="34" customWidth="1"/>
    <col min="5" max="5" width="29.8515625" style="34" customWidth="1"/>
    <col min="6" max="6" width="8.57421875" style="34" customWidth="1"/>
    <col min="7" max="7" width="9.57421875" style="34" customWidth="1"/>
    <col min="8" max="8" width="10.00390625" style="34" customWidth="1"/>
    <col min="9" max="9" width="9.8515625" style="34" customWidth="1"/>
    <col min="10" max="10" width="42.421875" style="34" customWidth="1"/>
    <col min="11" max="11" width="8.57421875" style="34" customWidth="1"/>
    <col min="12" max="12" width="8.421875" style="34" customWidth="1"/>
    <col min="13" max="13" width="8.57421875" style="34" customWidth="1"/>
    <col min="14" max="16384" width="8.7109375" style="34" customWidth="1"/>
  </cols>
  <sheetData>
    <row r="1" spans="2:12" ht="12.75" customHeight="1">
      <c r="B1" s="670" t="s">
        <v>403</v>
      </c>
      <c r="K1" s="671" t="s">
        <v>404</v>
      </c>
      <c r="L1" s="672"/>
    </row>
    <row r="2" spans="2:11" ht="14.25" customHeight="1" thickBot="1">
      <c r="B2" s="673" t="s">
        <v>405</v>
      </c>
      <c r="K2" s="671"/>
    </row>
    <row r="3" spans="6:14" ht="12.75" customHeight="1">
      <c r="F3" s="674">
        <v>2018</v>
      </c>
      <c r="G3" s="675">
        <v>2018</v>
      </c>
      <c r="H3" s="675">
        <v>2018</v>
      </c>
      <c r="I3" s="674">
        <v>2018</v>
      </c>
      <c r="J3" s="674"/>
      <c r="K3" s="676"/>
      <c r="L3" s="677"/>
      <c r="M3" s="678"/>
      <c r="N3" s="78"/>
    </row>
    <row r="4" spans="6:14" ht="12.75" customHeight="1">
      <c r="F4" s="679" t="s">
        <v>406</v>
      </c>
      <c r="G4" s="680" t="s">
        <v>9</v>
      </c>
      <c r="H4" s="681" t="s">
        <v>407</v>
      </c>
      <c r="I4" s="679" t="s">
        <v>408</v>
      </c>
      <c r="J4" s="679"/>
      <c r="K4" s="682"/>
      <c r="L4" s="678"/>
      <c r="M4" s="678"/>
      <c r="N4" s="78"/>
    </row>
    <row r="5" spans="6:14" ht="12.75" customHeight="1">
      <c r="F5" s="683" t="s">
        <v>409</v>
      </c>
      <c r="G5" s="684" t="s">
        <v>392</v>
      </c>
      <c r="H5" s="684" t="s">
        <v>410</v>
      </c>
      <c r="I5" s="683" t="s">
        <v>411</v>
      </c>
      <c r="J5" s="683"/>
      <c r="K5" s="682"/>
      <c r="L5" s="685"/>
      <c r="M5" s="685"/>
      <c r="N5" s="78"/>
    </row>
    <row r="6" spans="2:14" ht="12.75" customHeight="1" thickBot="1">
      <c r="B6" s="686" t="s">
        <v>412</v>
      </c>
      <c r="F6" s="687"/>
      <c r="G6" s="688" t="s">
        <v>413</v>
      </c>
      <c r="H6" s="688" t="s">
        <v>392</v>
      </c>
      <c r="I6" s="689" t="s">
        <v>414</v>
      </c>
      <c r="J6" s="689"/>
      <c r="K6" s="682"/>
      <c r="L6" s="678"/>
      <c r="M6" s="678"/>
      <c r="N6" s="78"/>
    </row>
    <row r="7" spans="5:14" ht="12.75" customHeight="1">
      <c r="E7" s="690" t="s">
        <v>415</v>
      </c>
      <c r="F7" s="691">
        <v>356156</v>
      </c>
      <c r="G7" s="692">
        <v>356551</v>
      </c>
      <c r="H7" s="692">
        <v>9482</v>
      </c>
      <c r="I7" s="691">
        <f>G7+H7</f>
        <v>366033</v>
      </c>
      <c r="J7" s="693" t="s">
        <v>416</v>
      </c>
      <c r="K7" s="694"/>
      <c r="L7" s="695"/>
      <c r="M7" s="678"/>
      <c r="N7" s="78"/>
    </row>
    <row r="8" spans="5:14" ht="12.75" customHeight="1">
      <c r="E8" s="696" t="s">
        <v>417</v>
      </c>
      <c r="F8" s="697">
        <v>0</v>
      </c>
      <c r="G8" s="698">
        <v>395</v>
      </c>
      <c r="H8" s="698">
        <v>0</v>
      </c>
      <c r="I8" s="699">
        <f aca="true" t="shared" si="0" ref="I8:I14">G8+H8</f>
        <v>395</v>
      </c>
      <c r="J8" s="700" t="s">
        <v>418</v>
      </c>
      <c r="K8" s="694"/>
      <c r="L8" s="695"/>
      <c r="M8" s="678"/>
      <c r="N8" s="78"/>
    </row>
    <row r="9" spans="5:14" ht="12.75" customHeight="1">
      <c r="E9" s="696" t="s">
        <v>419</v>
      </c>
      <c r="F9" s="697">
        <v>0</v>
      </c>
      <c r="G9" s="701">
        <v>0</v>
      </c>
      <c r="H9" s="701">
        <v>0</v>
      </c>
      <c r="I9" s="699">
        <f t="shared" si="0"/>
        <v>0</v>
      </c>
      <c r="J9" s="697"/>
      <c r="K9" s="694"/>
      <c r="L9" s="695"/>
      <c r="M9" s="678"/>
      <c r="N9" s="78"/>
    </row>
    <row r="10" spans="5:14" ht="12.75" customHeight="1">
      <c r="E10" s="702" t="s">
        <v>420</v>
      </c>
      <c r="F10" s="703">
        <v>28400</v>
      </c>
      <c r="G10" s="704">
        <v>28737</v>
      </c>
      <c r="H10" s="704">
        <v>0</v>
      </c>
      <c r="I10" s="703">
        <f t="shared" si="0"/>
        <v>28737</v>
      </c>
      <c r="J10" s="703"/>
      <c r="K10" s="694"/>
      <c r="L10" s="705"/>
      <c r="M10" s="678"/>
      <c r="N10" s="78"/>
    </row>
    <row r="11" spans="5:14" ht="12.75" customHeight="1">
      <c r="E11" s="706" t="s">
        <v>421</v>
      </c>
      <c r="F11" s="699">
        <v>26000</v>
      </c>
      <c r="G11" s="707">
        <v>26000</v>
      </c>
      <c r="H11" s="707">
        <v>0</v>
      </c>
      <c r="I11" s="699">
        <f t="shared" si="0"/>
        <v>26000</v>
      </c>
      <c r="J11" s="699"/>
      <c r="K11" s="694"/>
      <c r="L11" s="708"/>
      <c r="M11" s="678"/>
      <c r="N11" s="78"/>
    </row>
    <row r="12" spans="5:14" ht="12.75" customHeight="1">
      <c r="E12" s="706" t="s">
        <v>422</v>
      </c>
      <c r="F12" s="699">
        <v>2400</v>
      </c>
      <c r="G12" s="707">
        <v>2400</v>
      </c>
      <c r="H12" s="707">
        <v>0</v>
      </c>
      <c r="I12" s="699">
        <f t="shared" si="0"/>
        <v>2400</v>
      </c>
      <c r="J12" s="699"/>
      <c r="K12" s="694"/>
      <c r="L12" s="708"/>
      <c r="M12" s="678"/>
      <c r="N12" s="78"/>
    </row>
    <row r="13" spans="5:14" ht="12.75" customHeight="1">
      <c r="E13" s="706" t="s">
        <v>423</v>
      </c>
      <c r="F13" s="699">
        <v>0</v>
      </c>
      <c r="G13" s="707">
        <v>0</v>
      </c>
      <c r="H13" s="707">
        <v>0</v>
      </c>
      <c r="I13" s="699">
        <f t="shared" si="0"/>
        <v>0</v>
      </c>
      <c r="J13" s="699"/>
      <c r="K13" s="694"/>
      <c r="L13" s="709"/>
      <c r="M13" s="678"/>
      <c r="N13" s="78"/>
    </row>
    <row r="14" spans="5:14" ht="12.75" customHeight="1">
      <c r="E14" s="710" t="s">
        <v>424</v>
      </c>
      <c r="F14" s="294">
        <v>0</v>
      </c>
      <c r="G14" s="711">
        <v>137</v>
      </c>
      <c r="H14" s="711">
        <v>0</v>
      </c>
      <c r="I14" s="712">
        <f t="shared" si="0"/>
        <v>137</v>
      </c>
      <c r="J14" s="713" t="s">
        <v>425</v>
      </c>
      <c r="K14" s="694"/>
      <c r="L14" s="709"/>
      <c r="M14" s="678"/>
      <c r="N14" s="78"/>
    </row>
    <row r="15" spans="5:14" ht="12.75" customHeight="1" thickBot="1">
      <c r="E15" s="714" t="s">
        <v>426</v>
      </c>
      <c r="F15" s="715">
        <v>0</v>
      </c>
      <c r="G15" s="716">
        <v>200</v>
      </c>
      <c r="H15" s="716">
        <v>0</v>
      </c>
      <c r="I15" s="715">
        <v>200</v>
      </c>
      <c r="J15" s="717" t="s">
        <v>427</v>
      </c>
      <c r="K15" s="694"/>
      <c r="L15" s="705"/>
      <c r="M15" s="678"/>
      <c r="N15" s="78"/>
    </row>
    <row r="16" spans="5:14" ht="12.75" customHeight="1" thickBot="1">
      <c r="E16" s="718" t="s">
        <v>428</v>
      </c>
      <c r="F16" s="719">
        <v>384556</v>
      </c>
      <c r="G16" s="720">
        <v>385288</v>
      </c>
      <c r="H16" s="720">
        <f>SUM(H7:H15)</f>
        <v>9482</v>
      </c>
      <c r="I16" s="719">
        <f>I7+I10</f>
        <v>394770</v>
      </c>
      <c r="J16" s="719"/>
      <c r="K16" s="694"/>
      <c r="L16" s="705"/>
      <c r="M16" s="678"/>
      <c r="N16" s="78"/>
    </row>
    <row r="17" spans="11:15" ht="12.75" customHeight="1" thickBot="1">
      <c r="K17" s="721"/>
      <c r="L17" s="678"/>
      <c r="M17" s="678"/>
      <c r="N17" s="78"/>
      <c r="O17" s="722"/>
    </row>
    <row r="18" spans="6:14" ht="12.75" customHeight="1">
      <c r="F18" s="674">
        <v>2018</v>
      </c>
      <c r="G18" s="675">
        <v>2018</v>
      </c>
      <c r="H18" s="675">
        <v>2018</v>
      </c>
      <c r="I18" s="674">
        <v>2018</v>
      </c>
      <c r="J18" s="674"/>
      <c r="K18" s="676"/>
      <c r="L18" s="678"/>
      <c r="M18" s="678"/>
      <c r="N18" s="78"/>
    </row>
    <row r="19" spans="6:14" ht="12.75" customHeight="1">
      <c r="F19" s="679" t="s">
        <v>406</v>
      </c>
      <c r="G19" s="680" t="s">
        <v>9</v>
      </c>
      <c r="H19" s="681" t="s">
        <v>407</v>
      </c>
      <c r="I19" s="679" t="s">
        <v>408</v>
      </c>
      <c r="J19" s="679"/>
      <c r="K19" s="682"/>
      <c r="L19" s="678"/>
      <c r="M19" s="678"/>
      <c r="N19" s="78"/>
    </row>
    <row r="20" spans="6:14" ht="12.75" customHeight="1">
      <c r="F20" s="683" t="s">
        <v>409</v>
      </c>
      <c r="G20" s="684" t="s">
        <v>392</v>
      </c>
      <c r="H20" s="684" t="s">
        <v>410</v>
      </c>
      <c r="I20" s="683" t="s">
        <v>411</v>
      </c>
      <c r="J20" s="683"/>
      <c r="K20" s="682"/>
      <c r="L20" s="685"/>
      <c r="M20" s="678"/>
      <c r="N20" s="78"/>
    </row>
    <row r="21" spans="2:14" ht="12.75" customHeight="1" thickBot="1">
      <c r="B21" s="686" t="s">
        <v>429</v>
      </c>
      <c r="F21" s="687"/>
      <c r="G21" s="688" t="s">
        <v>413</v>
      </c>
      <c r="H21" s="688" t="s">
        <v>392</v>
      </c>
      <c r="I21" s="689" t="s">
        <v>414</v>
      </c>
      <c r="J21" s="689"/>
      <c r="K21" s="682"/>
      <c r="L21" s="678"/>
      <c r="M21" s="678"/>
      <c r="N21" s="78"/>
    </row>
    <row r="22" spans="5:14" ht="12.75" customHeight="1">
      <c r="E22" s="690" t="s">
        <v>415</v>
      </c>
      <c r="F22" s="723">
        <v>0</v>
      </c>
      <c r="G22" s="724">
        <v>0</v>
      </c>
      <c r="H22" s="724">
        <v>0</v>
      </c>
      <c r="I22" s="724">
        <v>0</v>
      </c>
      <c r="J22" s="724"/>
      <c r="K22" s="725"/>
      <c r="L22" s="678"/>
      <c r="M22" s="678"/>
      <c r="N22" s="78"/>
    </row>
    <row r="23" spans="5:14" ht="12.75" customHeight="1" thickBot="1">
      <c r="E23" s="726" t="s">
        <v>430</v>
      </c>
      <c r="F23" s="124">
        <v>0</v>
      </c>
      <c r="G23" s="154">
        <v>0</v>
      </c>
      <c r="H23" s="154">
        <v>0</v>
      </c>
      <c r="I23" s="154">
        <v>0</v>
      </c>
      <c r="J23" s="154"/>
      <c r="K23" s="725"/>
      <c r="L23" s="678"/>
      <c r="M23" s="678"/>
      <c r="N23" s="78"/>
    </row>
    <row r="24" spans="5:14" ht="12.75" customHeight="1" thickBot="1">
      <c r="E24" s="727" t="s">
        <v>431</v>
      </c>
      <c r="F24" s="719">
        <v>0</v>
      </c>
      <c r="G24" s="728">
        <v>0</v>
      </c>
      <c r="H24" s="728">
        <v>0</v>
      </c>
      <c r="I24" s="728">
        <v>0</v>
      </c>
      <c r="J24" s="728"/>
      <c r="K24" s="725"/>
      <c r="L24" s="678"/>
      <c r="M24" s="678"/>
      <c r="N24" s="78"/>
    </row>
    <row r="25" spans="5:14" ht="12.75" customHeight="1" thickBot="1">
      <c r="E25" s="729" t="s">
        <v>432</v>
      </c>
      <c r="F25" s="730">
        <v>384556</v>
      </c>
      <c r="G25" s="731">
        <v>385288</v>
      </c>
      <c r="H25" s="730">
        <v>9482</v>
      </c>
      <c r="I25" s="732">
        <f>G25+H25</f>
        <v>394770</v>
      </c>
      <c r="J25" s="730"/>
      <c r="K25" s="733"/>
      <c r="L25" s="678"/>
      <c r="M25" s="678"/>
      <c r="N25" s="78"/>
    </row>
    <row r="26" spans="2:14" ht="15" customHeight="1" thickBot="1">
      <c r="B26" s="673" t="s">
        <v>433</v>
      </c>
      <c r="K26" s="721"/>
      <c r="L26" s="678"/>
      <c r="M26" s="678"/>
      <c r="N26" s="78"/>
    </row>
    <row r="27" spans="6:14" ht="12.75" customHeight="1">
      <c r="F27" s="674">
        <v>2018</v>
      </c>
      <c r="G27" s="675">
        <v>2018</v>
      </c>
      <c r="H27" s="675">
        <v>2018</v>
      </c>
      <c r="I27" s="674">
        <v>2018</v>
      </c>
      <c r="J27" s="674"/>
      <c r="K27" s="676"/>
      <c r="L27" s="678"/>
      <c r="M27" s="678"/>
      <c r="N27" s="78"/>
    </row>
    <row r="28" spans="6:14" ht="12.75" customHeight="1">
      <c r="F28" s="679" t="s">
        <v>406</v>
      </c>
      <c r="G28" s="680" t="s">
        <v>9</v>
      </c>
      <c r="H28" s="681" t="s">
        <v>407</v>
      </c>
      <c r="I28" s="679" t="s">
        <v>408</v>
      </c>
      <c r="J28" s="679"/>
      <c r="K28" s="682"/>
      <c r="L28" s="678"/>
      <c r="M28" s="678"/>
      <c r="N28" s="78"/>
    </row>
    <row r="29" spans="6:14" ht="12.75" customHeight="1">
      <c r="F29" s="683" t="s">
        <v>409</v>
      </c>
      <c r="G29" s="684" t="s">
        <v>392</v>
      </c>
      <c r="H29" s="684" t="s">
        <v>410</v>
      </c>
      <c r="I29" s="683" t="s">
        <v>411</v>
      </c>
      <c r="J29" s="683"/>
      <c r="K29" s="682"/>
      <c r="L29" s="685"/>
      <c r="M29" s="678"/>
      <c r="N29" s="78"/>
    </row>
    <row r="30" spans="2:14" ht="12.75" customHeight="1" thickBot="1">
      <c r="B30" s="686" t="s">
        <v>434</v>
      </c>
      <c r="F30" s="687"/>
      <c r="G30" s="688" t="s">
        <v>413</v>
      </c>
      <c r="H30" s="688" t="s">
        <v>392</v>
      </c>
      <c r="I30" s="689" t="s">
        <v>414</v>
      </c>
      <c r="J30" s="689"/>
      <c r="K30" s="734"/>
      <c r="L30" s="678"/>
      <c r="M30" s="678"/>
      <c r="N30" s="78"/>
    </row>
    <row r="31" spans="5:14" ht="12.75" customHeight="1">
      <c r="E31" s="735">
        <v>610</v>
      </c>
      <c r="F31" s="723">
        <v>245023</v>
      </c>
      <c r="G31" s="723">
        <v>245023</v>
      </c>
      <c r="H31" s="723">
        <v>6103</v>
      </c>
      <c r="I31" s="723">
        <f>G31+H31</f>
        <v>251126</v>
      </c>
      <c r="J31" s="723"/>
      <c r="K31" s="733"/>
      <c r="L31" s="678"/>
      <c r="M31" s="678"/>
      <c r="N31" s="78"/>
    </row>
    <row r="32" spans="5:14" ht="12.75" customHeight="1">
      <c r="E32" s="736">
        <v>620</v>
      </c>
      <c r="F32" s="699">
        <v>86160</v>
      </c>
      <c r="G32" s="699">
        <v>86160</v>
      </c>
      <c r="H32" s="699">
        <v>1327</v>
      </c>
      <c r="I32" s="699">
        <f>G32+H32</f>
        <v>87487</v>
      </c>
      <c r="J32" s="699"/>
      <c r="K32" s="733"/>
      <c r="L32" s="678"/>
      <c r="M32" s="678"/>
      <c r="N32" s="678"/>
    </row>
    <row r="33" spans="5:14" ht="12.75" customHeight="1">
      <c r="E33" s="737">
        <v>630</v>
      </c>
      <c r="F33" s="699">
        <v>52623</v>
      </c>
      <c r="G33" s="699">
        <v>53355</v>
      </c>
      <c r="H33" s="699">
        <v>2052</v>
      </c>
      <c r="I33" s="699">
        <f>G33+H33</f>
        <v>55407</v>
      </c>
      <c r="J33" s="699"/>
      <c r="K33" s="733"/>
      <c r="L33" s="678"/>
      <c r="M33" s="678"/>
      <c r="N33" s="78"/>
    </row>
    <row r="34" spans="5:14" ht="12.75" customHeight="1" thickBot="1">
      <c r="E34" s="738">
        <v>640</v>
      </c>
      <c r="F34" s="712">
        <v>750</v>
      </c>
      <c r="G34" s="712">
        <v>750</v>
      </c>
      <c r="H34" s="712">
        <v>0</v>
      </c>
      <c r="I34" s="739">
        <f>G34+H34</f>
        <v>750</v>
      </c>
      <c r="J34" s="712"/>
      <c r="K34" s="733"/>
      <c r="L34" s="678"/>
      <c r="M34" s="678"/>
      <c r="N34" s="78"/>
    </row>
    <row r="35" spans="5:14" ht="12.75" customHeight="1" thickBot="1">
      <c r="E35" s="740">
        <v>600</v>
      </c>
      <c r="F35" s="719">
        <f>SUM(F31:F34)</f>
        <v>384556</v>
      </c>
      <c r="G35" s="720">
        <v>385288</v>
      </c>
      <c r="H35" s="719">
        <f>SUM(H31:H34)</f>
        <v>9482</v>
      </c>
      <c r="I35" s="719">
        <f>SUM(I31:I34)</f>
        <v>394770</v>
      </c>
      <c r="J35" s="719"/>
      <c r="K35" s="733"/>
      <c r="L35" s="678"/>
      <c r="M35" s="678"/>
      <c r="N35" s="78"/>
    </row>
    <row r="36" spans="5:14" ht="12.75" customHeight="1">
      <c r="E36" s="741"/>
      <c r="F36" s="742"/>
      <c r="G36" s="742"/>
      <c r="H36" s="742"/>
      <c r="I36" s="742"/>
      <c r="J36" s="742"/>
      <c r="K36" s="743"/>
      <c r="L36" s="678"/>
      <c r="M36" s="678"/>
      <c r="N36" s="78"/>
    </row>
    <row r="37" spans="2:14" ht="12.75" customHeight="1" thickBot="1">
      <c r="B37" s="686" t="s">
        <v>435</v>
      </c>
      <c r="K37" s="744"/>
      <c r="L37" s="678"/>
      <c r="M37" s="678"/>
      <c r="N37" s="78"/>
    </row>
    <row r="38" spans="6:14" ht="12.75" customHeight="1">
      <c r="F38" s="674">
        <v>2018</v>
      </c>
      <c r="G38" s="675">
        <v>2018</v>
      </c>
      <c r="H38" s="675">
        <v>2018</v>
      </c>
      <c r="I38" s="674">
        <v>2018</v>
      </c>
      <c r="J38" s="674"/>
      <c r="K38" s="676"/>
      <c r="L38" s="678"/>
      <c r="M38" s="678"/>
      <c r="N38" s="78"/>
    </row>
    <row r="39" spans="6:14" ht="12.75" customHeight="1">
      <c r="F39" s="679" t="s">
        <v>406</v>
      </c>
      <c r="G39" s="680" t="s">
        <v>9</v>
      </c>
      <c r="H39" s="681" t="s">
        <v>407</v>
      </c>
      <c r="I39" s="679" t="s">
        <v>408</v>
      </c>
      <c r="J39" s="679"/>
      <c r="K39" s="682"/>
      <c r="L39" s="678"/>
      <c r="M39" s="678"/>
      <c r="N39" s="78"/>
    </row>
    <row r="40" spans="6:14" ht="12.75" customHeight="1">
      <c r="F40" s="683" t="s">
        <v>409</v>
      </c>
      <c r="G40" s="684" t="s">
        <v>392</v>
      </c>
      <c r="H40" s="684" t="s">
        <v>410</v>
      </c>
      <c r="I40" s="683" t="s">
        <v>411</v>
      </c>
      <c r="J40" s="683"/>
      <c r="K40" s="682"/>
      <c r="L40" s="685"/>
      <c r="M40" s="678"/>
      <c r="N40" s="78"/>
    </row>
    <row r="41" spans="5:14" ht="12.75" customHeight="1" thickBot="1">
      <c r="E41" s="745"/>
      <c r="F41" s="746"/>
      <c r="G41" s="688" t="s">
        <v>413</v>
      </c>
      <c r="H41" s="688" t="s">
        <v>392</v>
      </c>
      <c r="I41" s="689" t="s">
        <v>414</v>
      </c>
      <c r="J41" s="689"/>
      <c r="K41" s="734"/>
      <c r="L41" s="678"/>
      <c r="M41" s="678"/>
      <c r="N41" s="78"/>
    </row>
    <row r="42" spans="5:14" ht="12.75" customHeight="1">
      <c r="E42" s="747">
        <v>713</v>
      </c>
      <c r="F42" s="748">
        <v>0</v>
      </c>
      <c r="G42" s="748">
        <v>0</v>
      </c>
      <c r="H42" s="748">
        <v>0</v>
      </c>
      <c r="I42" s="748">
        <v>0</v>
      </c>
      <c r="J42" s="749"/>
      <c r="K42" s="725"/>
      <c r="L42" s="678"/>
      <c r="M42" s="678"/>
      <c r="N42" s="78"/>
    </row>
    <row r="43" spans="5:14" ht="12.75" customHeight="1" thickBot="1">
      <c r="E43" s="738">
        <v>717</v>
      </c>
      <c r="F43" s="750">
        <v>0</v>
      </c>
      <c r="G43" s="750">
        <v>0</v>
      </c>
      <c r="H43" s="750">
        <v>0</v>
      </c>
      <c r="I43" s="750">
        <v>0</v>
      </c>
      <c r="J43" s="751"/>
      <c r="K43" s="725"/>
      <c r="L43" s="752"/>
      <c r="M43" s="752"/>
      <c r="N43" s="78"/>
    </row>
    <row r="44" spans="5:14" ht="12.75" customHeight="1" thickBot="1">
      <c r="E44" s="740">
        <v>700</v>
      </c>
      <c r="F44" s="719">
        <v>0</v>
      </c>
      <c r="G44" s="719">
        <v>0</v>
      </c>
      <c r="H44" s="719">
        <v>0</v>
      </c>
      <c r="I44" s="719">
        <v>0</v>
      </c>
      <c r="J44" s="728"/>
      <c r="K44" s="725"/>
      <c r="L44" s="752"/>
      <c r="M44" s="752"/>
      <c r="N44" s="78"/>
    </row>
    <row r="45" spans="5:14" ht="12.75" customHeight="1" thickBot="1">
      <c r="E45" s="729" t="s">
        <v>436</v>
      </c>
      <c r="F45" s="730">
        <v>384556</v>
      </c>
      <c r="G45" s="731">
        <v>385288</v>
      </c>
      <c r="H45" s="730">
        <v>9482</v>
      </c>
      <c r="I45" s="732">
        <f>G45+H45</f>
        <v>394770</v>
      </c>
      <c r="J45" s="730"/>
      <c r="K45" s="725"/>
      <c r="L45" s="678"/>
      <c r="M45" s="678"/>
      <c r="N45" s="78"/>
    </row>
    <row r="46" spans="5:13" ht="12.75" customHeight="1">
      <c r="E46" s="685"/>
      <c r="F46" s="742"/>
      <c r="G46" s="742"/>
      <c r="H46" s="742"/>
      <c r="I46" s="742"/>
      <c r="J46" s="742"/>
      <c r="K46" s="753"/>
      <c r="M46" s="678"/>
    </row>
    <row r="47" spans="5:13" ht="12.75" customHeight="1">
      <c r="E47" s="685"/>
      <c r="F47" s="742"/>
      <c r="G47" s="742"/>
      <c r="H47" s="742"/>
      <c r="I47" s="742"/>
      <c r="J47" s="742"/>
      <c r="K47" s="753"/>
      <c r="M47" s="678"/>
    </row>
    <row r="48" spans="5:13" ht="12.75" customHeight="1">
      <c r="E48" s="754"/>
      <c r="F48" s="755"/>
      <c r="G48" s="755"/>
      <c r="H48" s="755"/>
      <c r="I48" s="755"/>
      <c r="J48" s="755"/>
      <c r="K48" s="753" t="s">
        <v>437</v>
      </c>
      <c r="L48" s="672"/>
      <c r="M48" s="678"/>
    </row>
    <row r="49" spans="1:13" ht="13.5" customHeight="1">
      <c r="A49" s="51" t="s">
        <v>2</v>
      </c>
      <c r="K49" s="721"/>
      <c r="M49" s="678"/>
    </row>
    <row r="50" spans="1:13" ht="13.5" customHeight="1" thickBot="1">
      <c r="A50" s="51"/>
      <c r="K50" s="721"/>
      <c r="M50" s="678"/>
    </row>
    <row r="51" spans="1:14" ht="15" customHeight="1">
      <c r="A51" s="756" t="s">
        <v>3</v>
      </c>
      <c r="B51" s="757" t="s">
        <v>4</v>
      </c>
      <c r="C51" s="757" t="s">
        <v>5</v>
      </c>
      <c r="D51" s="757"/>
      <c r="E51" s="758"/>
      <c r="F51" s="674">
        <v>2018</v>
      </c>
      <c r="G51" s="675">
        <v>2018</v>
      </c>
      <c r="H51" s="675">
        <v>2018</v>
      </c>
      <c r="I51" s="674">
        <v>2018</v>
      </c>
      <c r="J51" s="674"/>
      <c r="K51" s="676"/>
      <c r="L51" s="678"/>
      <c r="M51" s="678"/>
      <c r="N51" s="78"/>
    </row>
    <row r="52" spans="1:14" ht="15" customHeight="1">
      <c r="A52" s="759" t="s">
        <v>6</v>
      </c>
      <c r="B52" s="81" t="s">
        <v>7</v>
      </c>
      <c r="C52" s="81" t="s">
        <v>8</v>
      </c>
      <c r="D52" s="81"/>
      <c r="E52" s="57" t="s">
        <v>1</v>
      </c>
      <c r="F52" s="679" t="s">
        <v>406</v>
      </c>
      <c r="G52" s="680" t="s">
        <v>9</v>
      </c>
      <c r="H52" s="681" t="s">
        <v>407</v>
      </c>
      <c r="I52" s="679" t="s">
        <v>408</v>
      </c>
      <c r="J52" s="679"/>
      <c r="K52" s="682"/>
      <c r="L52" s="678"/>
      <c r="M52" s="678"/>
      <c r="N52" s="78"/>
    </row>
    <row r="53" spans="1:14" ht="15" customHeight="1">
      <c r="A53" s="759" t="s">
        <v>10</v>
      </c>
      <c r="B53" s="81" t="s">
        <v>11</v>
      </c>
      <c r="C53" s="81" t="s">
        <v>12</v>
      </c>
      <c r="D53" s="81"/>
      <c r="E53" s="22"/>
      <c r="F53" s="683" t="s">
        <v>409</v>
      </c>
      <c r="G53" s="684" t="s">
        <v>392</v>
      </c>
      <c r="H53" s="684" t="s">
        <v>410</v>
      </c>
      <c r="I53" s="683" t="s">
        <v>411</v>
      </c>
      <c r="J53" s="683"/>
      <c r="K53" s="682"/>
      <c r="L53" s="685"/>
      <c r="M53" s="685"/>
      <c r="N53" s="78"/>
    </row>
    <row r="54" spans="1:14" ht="15" customHeight="1" thickBot="1">
      <c r="A54" s="760"/>
      <c r="B54" s="761"/>
      <c r="C54" s="761"/>
      <c r="D54" s="761"/>
      <c r="E54" s="762"/>
      <c r="F54" s="687"/>
      <c r="G54" s="688" t="s">
        <v>413</v>
      </c>
      <c r="H54" s="688" t="s">
        <v>392</v>
      </c>
      <c r="I54" s="689" t="s">
        <v>414</v>
      </c>
      <c r="J54" s="689"/>
      <c r="K54" s="734"/>
      <c r="L54" s="678"/>
      <c r="M54" s="678"/>
      <c r="N54" s="78"/>
    </row>
    <row r="55" spans="1:14" ht="15" customHeight="1">
      <c r="A55" s="763"/>
      <c r="B55" s="764" t="s">
        <v>438</v>
      </c>
      <c r="C55" s="765"/>
      <c r="D55" s="765"/>
      <c r="E55" s="63"/>
      <c r="F55" s="766"/>
      <c r="G55" s="63"/>
      <c r="H55" s="63"/>
      <c r="I55" s="63"/>
      <c r="J55" s="63"/>
      <c r="K55" s="682"/>
      <c r="L55" s="678"/>
      <c r="M55" s="678"/>
      <c r="N55" s="78"/>
    </row>
    <row r="56" spans="1:14" ht="15" customHeight="1">
      <c r="A56" s="767" t="s">
        <v>13</v>
      </c>
      <c r="B56" s="764" t="s">
        <v>14</v>
      </c>
      <c r="C56" s="63"/>
      <c r="D56" s="63"/>
      <c r="E56" s="63"/>
      <c r="F56" s="768">
        <v>384556</v>
      </c>
      <c r="G56" s="768">
        <v>385288</v>
      </c>
      <c r="H56" s="768">
        <v>9482</v>
      </c>
      <c r="I56" s="769">
        <f>G56+H56</f>
        <v>394770</v>
      </c>
      <c r="J56" s="768"/>
      <c r="K56" s="725"/>
      <c r="L56" s="678"/>
      <c r="M56" s="678"/>
      <c r="N56" s="78"/>
    </row>
    <row r="57" spans="1:14" ht="15" customHeight="1">
      <c r="A57" s="763" t="s">
        <v>15</v>
      </c>
      <c r="B57" s="770" t="s">
        <v>16</v>
      </c>
      <c r="C57" s="65"/>
      <c r="D57" s="66"/>
      <c r="E57" s="66"/>
      <c r="F57" s="771">
        <v>0</v>
      </c>
      <c r="G57" s="771">
        <v>0</v>
      </c>
      <c r="H57" s="771">
        <v>0</v>
      </c>
      <c r="I57" s="771">
        <v>0</v>
      </c>
      <c r="J57" s="771"/>
      <c r="K57" s="725"/>
      <c r="L57" s="678"/>
      <c r="M57" s="678"/>
      <c r="N57" s="78"/>
    </row>
    <row r="58" spans="1:14" ht="15" customHeight="1" thickBot="1">
      <c r="A58" s="772"/>
      <c r="B58" s="773" t="s">
        <v>17</v>
      </c>
      <c r="C58" s="774"/>
      <c r="D58" s="775"/>
      <c r="E58" s="775"/>
      <c r="F58" s="776">
        <v>0</v>
      </c>
      <c r="G58" s="776">
        <v>0</v>
      </c>
      <c r="H58" s="776">
        <v>0</v>
      </c>
      <c r="I58" s="776">
        <v>0</v>
      </c>
      <c r="J58" s="776"/>
      <c r="K58" s="725"/>
      <c r="L58" s="678"/>
      <c r="M58" s="678"/>
      <c r="N58" s="78"/>
    </row>
    <row r="59" spans="1:14" ht="15" customHeight="1" thickTop="1">
      <c r="A59" s="777" t="s">
        <v>439</v>
      </c>
      <c r="B59" s="778"/>
      <c r="C59" s="71"/>
      <c r="D59" s="18"/>
      <c r="E59" s="779"/>
      <c r="F59" s="780"/>
      <c r="G59" s="780"/>
      <c r="H59" s="780"/>
      <c r="I59" s="780"/>
      <c r="J59" s="780"/>
      <c r="K59" s="682"/>
      <c r="L59" s="678"/>
      <c r="M59" s="678"/>
      <c r="N59" s="78"/>
    </row>
    <row r="60" spans="1:14" ht="15" customHeight="1">
      <c r="A60" s="777"/>
      <c r="B60" s="781" t="s">
        <v>440</v>
      </c>
      <c r="C60" s="73" t="s">
        <v>441</v>
      </c>
      <c r="D60" s="73"/>
      <c r="E60" s="18"/>
      <c r="F60" s="780"/>
      <c r="G60" s="780"/>
      <c r="H60" s="780"/>
      <c r="I60" s="780"/>
      <c r="J60" s="780"/>
      <c r="K60" s="682"/>
      <c r="L60" s="678"/>
      <c r="M60" s="678"/>
      <c r="N60" s="78"/>
    </row>
    <row r="61" spans="1:14" ht="15" customHeight="1">
      <c r="A61" s="759"/>
      <c r="B61" s="782"/>
      <c r="C61" s="18" t="s">
        <v>19</v>
      </c>
      <c r="D61" s="18"/>
      <c r="E61" s="22"/>
      <c r="F61" s="780"/>
      <c r="G61" s="780"/>
      <c r="H61" s="780"/>
      <c r="I61" s="780"/>
      <c r="J61" s="780"/>
      <c r="K61" s="682"/>
      <c r="L61" s="685"/>
      <c r="M61" s="678"/>
      <c r="N61" s="78"/>
    </row>
    <row r="62" spans="1:14" ht="15" customHeight="1" thickBot="1">
      <c r="A62" s="759"/>
      <c r="B62" s="783" t="s">
        <v>442</v>
      </c>
      <c r="C62" s="18" t="s">
        <v>443</v>
      </c>
      <c r="D62" s="18"/>
      <c r="E62" s="22"/>
      <c r="F62" s="784"/>
      <c r="G62" s="780"/>
      <c r="H62" s="780"/>
      <c r="I62" s="780"/>
      <c r="J62" s="780"/>
      <c r="K62" s="682"/>
      <c r="L62" s="678"/>
      <c r="M62" s="678"/>
      <c r="N62" s="78"/>
    </row>
    <row r="63" spans="1:14" ht="15" customHeight="1">
      <c r="A63" s="759"/>
      <c r="B63" s="782"/>
      <c r="C63" s="785">
        <v>611</v>
      </c>
      <c r="D63" s="786" t="s">
        <v>444</v>
      </c>
      <c r="E63" s="787" t="s">
        <v>106</v>
      </c>
      <c r="F63" s="788">
        <v>203304</v>
      </c>
      <c r="G63" s="788">
        <v>203304</v>
      </c>
      <c r="H63" s="789">
        <v>5206</v>
      </c>
      <c r="I63" s="790">
        <f aca="true" t="shared" si="1" ref="I63:I77">G63+H63</f>
        <v>208510</v>
      </c>
      <c r="J63" s="789"/>
      <c r="K63" s="725"/>
      <c r="L63" s="678"/>
      <c r="M63" s="678"/>
      <c r="N63" s="78"/>
    </row>
    <row r="64" spans="1:14" ht="15" customHeight="1">
      <c r="A64" s="759"/>
      <c r="B64" s="782"/>
      <c r="C64" s="791">
        <v>612001</v>
      </c>
      <c r="D64" s="792" t="s">
        <v>444</v>
      </c>
      <c r="E64" s="793" t="s">
        <v>445</v>
      </c>
      <c r="F64" s="794">
        <v>11370</v>
      </c>
      <c r="G64" s="794">
        <v>11370</v>
      </c>
      <c r="H64" s="795">
        <v>0</v>
      </c>
      <c r="I64" s="796">
        <f t="shared" si="1"/>
        <v>11370</v>
      </c>
      <c r="J64" s="795"/>
      <c r="K64" s="725"/>
      <c r="L64" s="678"/>
      <c r="M64" s="678"/>
      <c r="N64" s="78"/>
    </row>
    <row r="65" spans="1:14" ht="15" customHeight="1">
      <c r="A65" s="759"/>
      <c r="B65" s="782"/>
      <c r="C65" s="791">
        <v>612002</v>
      </c>
      <c r="D65" s="792" t="s">
        <v>444</v>
      </c>
      <c r="E65" s="797" t="s">
        <v>446</v>
      </c>
      <c r="F65" s="794">
        <v>20729</v>
      </c>
      <c r="G65" s="794">
        <v>20729</v>
      </c>
      <c r="H65" s="795">
        <v>897</v>
      </c>
      <c r="I65" s="796">
        <f t="shared" si="1"/>
        <v>21626</v>
      </c>
      <c r="J65" s="795"/>
      <c r="K65" s="725"/>
      <c r="L65" s="678"/>
      <c r="M65" s="678"/>
      <c r="N65" s="78"/>
    </row>
    <row r="66" spans="1:14" ht="15" customHeight="1">
      <c r="A66" s="759"/>
      <c r="B66" s="782"/>
      <c r="C66" s="791">
        <v>614</v>
      </c>
      <c r="D66" s="792" t="s">
        <v>444</v>
      </c>
      <c r="E66" s="797" t="s">
        <v>28</v>
      </c>
      <c r="F66" s="794">
        <v>9620</v>
      </c>
      <c r="G66" s="794">
        <v>9620</v>
      </c>
      <c r="H66" s="795">
        <v>0</v>
      </c>
      <c r="I66" s="796">
        <f t="shared" si="1"/>
        <v>9620</v>
      </c>
      <c r="J66" s="795"/>
      <c r="K66" s="725"/>
      <c r="L66" s="678"/>
      <c r="M66" s="678"/>
      <c r="N66" s="78"/>
    </row>
    <row r="67" spans="1:14" ht="15" customHeight="1" thickBot="1">
      <c r="A67" s="759"/>
      <c r="B67" s="782"/>
      <c r="C67" s="791">
        <v>616</v>
      </c>
      <c r="D67" s="792" t="s">
        <v>444</v>
      </c>
      <c r="E67" s="797" t="s">
        <v>447</v>
      </c>
      <c r="F67" s="794">
        <v>0</v>
      </c>
      <c r="G67" s="794">
        <v>0</v>
      </c>
      <c r="H67" s="795">
        <v>0</v>
      </c>
      <c r="I67" s="798">
        <f t="shared" si="1"/>
        <v>0</v>
      </c>
      <c r="J67" s="795"/>
      <c r="K67" s="725"/>
      <c r="L67" s="678"/>
      <c r="M67" s="678"/>
      <c r="N67" s="78"/>
    </row>
    <row r="68" spans="1:14" ht="15" customHeight="1" thickBot="1">
      <c r="A68" s="759"/>
      <c r="B68" s="782"/>
      <c r="C68" s="799">
        <v>610</v>
      </c>
      <c r="D68" s="800"/>
      <c r="E68" s="801" t="s">
        <v>448</v>
      </c>
      <c r="F68" s="802">
        <v>245023</v>
      </c>
      <c r="G68" s="803">
        <v>245023</v>
      </c>
      <c r="H68" s="803">
        <f>SUM(H63:H67)</f>
        <v>6103</v>
      </c>
      <c r="I68" s="804">
        <f t="shared" si="1"/>
        <v>251126</v>
      </c>
      <c r="J68" s="805" t="s">
        <v>449</v>
      </c>
      <c r="K68" s="725"/>
      <c r="L68" s="678"/>
      <c r="M68" s="678"/>
      <c r="N68" s="78"/>
    </row>
    <row r="69" spans="1:14" ht="15" customHeight="1">
      <c r="A69" s="759"/>
      <c r="B69" s="782"/>
      <c r="C69" s="791">
        <v>621</v>
      </c>
      <c r="D69" s="786" t="s">
        <v>444</v>
      </c>
      <c r="E69" s="797" t="s">
        <v>32</v>
      </c>
      <c r="F69" s="794">
        <v>24652</v>
      </c>
      <c r="G69" s="794">
        <v>24652</v>
      </c>
      <c r="H69" s="795">
        <v>120</v>
      </c>
      <c r="I69" s="790">
        <f t="shared" si="1"/>
        <v>24772</v>
      </c>
      <c r="J69" s="795"/>
      <c r="K69" s="725"/>
      <c r="L69" s="678"/>
      <c r="M69" s="678"/>
      <c r="N69" s="78"/>
    </row>
    <row r="70" spans="1:14" ht="15" customHeight="1">
      <c r="A70" s="759"/>
      <c r="B70" s="782"/>
      <c r="C70" s="791">
        <v>623</v>
      </c>
      <c r="D70" s="792" t="s">
        <v>444</v>
      </c>
      <c r="E70" s="797" t="s">
        <v>450</v>
      </c>
      <c r="F70" s="794">
        <v>0</v>
      </c>
      <c r="G70" s="794">
        <v>0</v>
      </c>
      <c r="H70" s="795">
        <v>130</v>
      </c>
      <c r="I70" s="796">
        <f t="shared" si="1"/>
        <v>130</v>
      </c>
      <c r="J70" s="795"/>
      <c r="K70" s="725"/>
      <c r="L70" s="678"/>
      <c r="M70" s="678"/>
      <c r="N70" s="78"/>
    </row>
    <row r="71" spans="1:14" ht="15" customHeight="1">
      <c r="A71" s="759"/>
      <c r="B71" s="782"/>
      <c r="C71" s="806">
        <v>625001</v>
      </c>
      <c r="D71" s="792" t="s">
        <v>444</v>
      </c>
      <c r="E71" s="797" t="s">
        <v>39</v>
      </c>
      <c r="F71" s="794">
        <v>3452</v>
      </c>
      <c r="G71" s="794">
        <v>3452</v>
      </c>
      <c r="H71" s="795">
        <v>58</v>
      </c>
      <c r="I71" s="796">
        <f t="shared" si="1"/>
        <v>3510</v>
      </c>
      <c r="J71" s="795"/>
      <c r="K71" s="725"/>
      <c r="L71" s="678"/>
      <c r="M71" s="678"/>
      <c r="N71" s="78"/>
    </row>
    <row r="72" spans="1:14" ht="15" customHeight="1">
      <c r="A72" s="759"/>
      <c r="B72" s="782"/>
      <c r="C72" s="791">
        <v>625002</v>
      </c>
      <c r="D72" s="792" t="s">
        <v>444</v>
      </c>
      <c r="E72" s="797" t="s">
        <v>42</v>
      </c>
      <c r="F72" s="794">
        <v>34513</v>
      </c>
      <c r="G72" s="794">
        <v>34513</v>
      </c>
      <c r="H72" s="795">
        <v>64</v>
      </c>
      <c r="I72" s="796">
        <f t="shared" si="1"/>
        <v>34577</v>
      </c>
      <c r="J72" s="795"/>
      <c r="K72" s="725"/>
      <c r="L72" s="678"/>
      <c r="M72" s="678"/>
      <c r="N72" s="78"/>
    </row>
    <row r="73" spans="1:14" ht="15" customHeight="1">
      <c r="A73" s="759"/>
      <c r="B73" s="782"/>
      <c r="C73" s="791">
        <v>625003</v>
      </c>
      <c r="D73" s="792" t="s">
        <v>444</v>
      </c>
      <c r="E73" s="797" t="s">
        <v>46</v>
      </c>
      <c r="F73" s="794">
        <v>1972</v>
      </c>
      <c r="G73" s="794">
        <v>1972</v>
      </c>
      <c r="H73" s="795">
        <v>643</v>
      </c>
      <c r="I73" s="796">
        <f t="shared" si="1"/>
        <v>2615</v>
      </c>
      <c r="J73" s="795"/>
      <c r="K73" s="725"/>
      <c r="L73" s="678"/>
      <c r="M73" s="678"/>
      <c r="N73" s="78"/>
    </row>
    <row r="74" spans="1:14" ht="15" customHeight="1">
      <c r="A74" s="759"/>
      <c r="B74" s="782"/>
      <c r="C74" s="791">
        <v>625004</v>
      </c>
      <c r="D74" s="792" t="s">
        <v>444</v>
      </c>
      <c r="E74" s="797" t="s">
        <v>50</v>
      </c>
      <c r="F74" s="794">
        <v>7396</v>
      </c>
      <c r="G74" s="794">
        <v>7396</v>
      </c>
      <c r="H74" s="795">
        <v>85</v>
      </c>
      <c r="I74" s="796">
        <f t="shared" si="1"/>
        <v>7481</v>
      </c>
      <c r="J74" s="795"/>
      <c r="K74" s="725"/>
      <c r="L74" s="678"/>
      <c r="M74" s="678"/>
      <c r="N74" s="78"/>
    </row>
    <row r="75" spans="1:14" ht="15" customHeight="1">
      <c r="A75" s="759"/>
      <c r="B75" s="782"/>
      <c r="C75" s="791">
        <v>625005</v>
      </c>
      <c r="D75" s="792" t="s">
        <v>444</v>
      </c>
      <c r="E75" s="797" t="s">
        <v>54</v>
      </c>
      <c r="F75" s="794">
        <v>2465</v>
      </c>
      <c r="G75" s="794">
        <v>2465</v>
      </c>
      <c r="H75" s="795">
        <v>37</v>
      </c>
      <c r="I75" s="796">
        <f t="shared" si="1"/>
        <v>2502</v>
      </c>
      <c r="J75" s="795"/>
      <c r="K75" s="725"/>
      <c r="L75" s="678"/>
      <c r="M75" s="678"/>
      <c r="N75" s="78"/>
    </row>
    <row r="76" spans="1:14" ht="15" customHeight="1" thickBot="1">
      <c r="A76" s="759"/>
      <c r="B76" s="782"/>
      <c r="C76" s="791">
        <v>625007</v>
      </c>
      <c r="D76" s="792" t="s">
        <v>444</v>
      </c>
      <c r="E76" s="797" t="s">
        <v>57</v>
      </c>
      <c r="F76" s="794">
        <v>11710</v>
      </c>
      <c r="G76" s="794">
        <v>11710</v>
      </c>
      <c r="H76" s="795">
        <v>190</v>
      </c>
      <c r="I76" s="798">
        <f t="shared" si="1"/>
        <v>11900</v>
      </c>
      <c r="J76" s="795"/>
      <c r="K76" s="725"/>
      <c r="L76" s="678"/>
      <c r="M76" s="678"/>
      <c r="N76" s="78"/>
    </row>
    <row r="77" spans="1:14" ht="15" customHeight="1" thickBot="1">
      <c r="A77" s="807"/>
      <c r="B77" s="808"/>
      <c r="C77" s="799">
        <v>620</v>
      </c>
      <c r="D77" s="800"/>
      <c r="E77" s="801" t="s">
        <v>31</v>
      </c>
      <c r="F77" s="802">
        <v>86160</v>
      </c>
      <c r="G77" s="803">
        <v>86160</v>
      </c>
      <c r="H77" s="803">
        <f>SUM(H69:H76)</f>
        <v>1327</v>
      </c>
      <c r="I77" s="809">
        <f t="shared" si="1"/>
        <v>87487</v>
      </c>
      <c r="J77" s="805" t="s">
        <v>451</v>
      </c>
      <c r="K77" s="725"/>
      <c r="L77" s="678"/>
      <c r="M77" s="678"/>
      <c r="N77" s="78"/>
    </row>
    <row r="78" spans="1:14" ht="15" customHeight="1">
      <c r="A78" s="36"/>
      <c r="B78" s="780"/>
      <c r="C78" s="810"/>
      <c r="D78" s="810"/>
      <c r="E78" s="811"/>
      <c r="F78" s="812"/>
      <c r="G78" s="812"/>
      <c r="H78" s="812"/>
      <c r="I78" s="812"/>
      <c r="J78" s="812"/>
      <c r="K78" s="813"/>
      <c r="L78" s="678"/>
      <c r="M78" s="678"/>
      <c r="N78" s="78"/>
    </row>
    <row r="79" spans="1:14" ht="15" customHeight="1">
      <c r="A79" s="36"/>
      <c r="B79" s="780"/>
      <c r="C79" s="810"/>
      <c r="D79" s="810"/>
      <c r="E79" s="811"/>
      <c r="F79" s="812"/>
      <c r="G79" s="812"/>
      <c r="H79" s="812"/>
      <c r="I79" s="812"/>
      <c r="J79" s="812"/>
      <c r="K79" s="753"/>
      <c r="L79" s="678"/>
      <c r="M79" s="678"/>
      <c r="N79" s="78"/>
    </row>
    <row r="80" spans="1:14" ht="15" customHeight="1">
      <c r="A80" s="36"/>
      <c r="B80" s="780"/>
      <c r="C80" s="810"/>
      <c r="D80" s="810"/>
      <c r="E80" s="811"/>
      <c r="F80" s="812"/>
      <c r="G80" s="812"/>
      <c r="H80" s="812"/>
      <c r="I80" s="812"/>
      <c r="J80" s="812"/>
      <c r="K80" s="753"/>
      <c r="L80" s="678"/>
      <c r="M80" s="678"/>
      <c r="N80" s="78"/>
    </row>
    <row r="81" spans="1:14" ht="15" customHeight="1">
      <c r="A81" s="36"/>
      <c r="B81" s="780"/>
      <c r="C81" s="810"/>
      <c r="D81" s="810"/>
      <c r="E81" s="811"/>
      <c r="F81" s="812"/>
      <c r="G81" s="812"/>
      <c r="H81" s="812"/>
      <c r="I81" s="812"/>
      <c r="J81" s="812"/>
      <c r="K81" s="753"/>
      <c r="L81" s="678"/>
      <c r="M81" s="678"/>
      <c r="N81" s="78"/>
    </row>
    <row r="82" spans="1:14" ht="15" customHeight="1">
      <c r="A82" s="36"/>
      <c r="B82" s="780"/>
      <c r="C82" s="810"/>
      <c r="D82" s="810"/>
      <c r="E82" s="811"/>
      <c r="F82" s="812"/>
      <c r="G82" s="812"/>
      <c r="H82" s="812"/>
      <c r="I82" s="812"/>
      <c r="J82" s="812"/>
      <c r="K82" s="753"/>
      <c r="L82" s="678"/>
      <c r="M82" s="678"/>
      <c r="N82" s="78"/>
    </row>
    <row r="83" spans="1:14" ht="15" customHeight="1">
      <c r="A83" s="36"/>
      <c r="B83" s="780"/>
      <c r="C83" s="810"/>
      <c r="D83" s="810"/>
      <c r="E83" s="811"/>
      <c r="F83" s="812"/>
      <c r="G83" s="812"/>
      <c r="H83" s="812"/>
      <c r="I83" s="812"/>
      <c r="J83" s="812"/>
      <c r="K83" s="753"/>
      <c r="L83" s="678"/>
      <c r="M83" s="678"/>
      <c r="N83" s="78"/>
    </row>
    <row r="84" spans="1:14" ht="15" customHeight="1">
      <c r="A84" s="36"/>
      <c r="B84" s="780"/>
      <c r="C84" s="810"/>
      <c r="D84" s="810"/>
      <c r="E84" s="811"/>
      <c r="F84" s="812"/>
      <c r="G84" s="812"/>
      <c r="H84" s="812"/>
      <c r="I84" s="812"/>
      <c r="J84" s="812"/>
      <c r="K84" s="753"/>
      <c r="L84" s="678"/>
      <c r="M84" s="678"/>
      <c r="N84" s="78"/>
    </row>
    <row r="85" spans="1:14" ht="15" customHeight="1" thickBot="1">
      <c r="A85" s="36"/>
      <c r="B85" s="780"/>
      <c r="C85" s="810"/>
      <c r="D85" s="810"/>
      <c r="E85" s="811"/>
      <c r="F85" s="812"/>
      <c r="G85" s="812"/>
      <c r="H85" s="812"/>
      <c r="I85" s="812"/>
      <c r="J85" s="812"/>
      <c r="K85" s="753" t="s">
        <v>452</v>
      </c>
      <c r="L85" s="754"/>
      <c r="M85" s="678"/>
      <c r="N85" s="78"/>
    </row>
    <row r="86" spans="1:14" ht="15" customHeight="1">
      <c r="A86" s="756" t="s">
        <v>3</v>
      </c>
      <c r="B86" s="757" t="s">
        <v>4</v>
      </c>
      <c r="C86" s="757" t="s">
        <v>5</v>
      </c>
      <c r="D86" s="757"/>
      <c r="E86" s="758"/>
      <c r="F86" s="674">
        <v>2018</v>
      </c>
      <c r="G86" s="675">
        <v>2018</v>
      </c>
      <c r="H86" s="675">
        <v>2018</v>
      </c>
      <c r="I86" s="674">
        <v>2018</v>
      </c>
      <c r="J86" s="674"/>
      <c r="K86" s="676"/>
      <c r="L86" s="678"/>
      <c r="M86" s="678"/>
      <c r="N86" s="78"/>
    </row>
    <row r="87" spans="1:14" ht="15" customHeight="1">
      <c r="A87" s="759" t="s">
        <v>6</v>
      </c>
      <c r="B87" s="81" t="s">
        <v>7</v>
      </c>
      <c r="C87" s="81" t="s">
        <v>8</v>
      </c>
      <c r="D87" s="81"/>
      <c r="E87" s="57" t="s">
        <v>1</v>
      </c>
      <c r="F87" s="679" t="s">
        <v>406</v>
      </c>
      <c r="G87" s="680" t="s">
        <v>9</v>
      </c>
      <c r="H87" s="681" t="s">
        <v>407</v>
      </c>
      <c r="I87" s="679" t="s">
        <v>408</v>
      </c>
      <c r="J87" s="679"/>
      <c r="K87" s="682"/>
      <c r="L87" s="678"/>
      <c r="M87" s="678"/>
      <c r="N87" s="78"/>
    </row>
    <row r="88" spans="1:14" ht="15" customHeight="1">
      <c r="A88" s="759"/>
      <c r="B88" s="81"/>
      <c r="C88" s="81"/>
      <c r="D88" s="81"/>
      <c r="E88" s="57"/>
      <c r="F88" s="683" t="s">
        <v>409</v>
      </c>
      <c r="G88" s="684" t="s">
        <v>392</v>
      </c>
      <c r="H88" s="684" t="s">
        <v>410</v>
      </c>
      <c r="I88" s="683" t="s">
        <v>411</v>
      </c>
      <c r="J88" s="683"/>
      <c r="K88" s="682"/>
      <c r="L88" s="685"/>
      <c r="M88" s="685"/>
      <c r="N88" s="78"/>
    </row>
    <row r="89" spans="1:14" ht="15" customHeight="1" thickBot="1">
      <c r="A89" s="814" t="s">
        <v>10</v>
      </c>
      <c r="B89" s="815" t="s">
        <v>11</v>
      </c>
      <c r="C89" s="815" t="s">
        <v>12</v>
      </c>
      <c r="D89" s="815"/>
      <c r="E89" s="816"/>
      <c r="F89" s="817"/>
      <c r="G89" s="818" t="s">
        <v>413</v>
      </c>
      <c r="H89" s="818" t="s">
        <v>392</v>
      </c>
      <c r="I89" s="819" t="s">
        <v>414</v>
      </c>
      <c r="J89" s="819"/>
      <c r="K89" s="682"/>
      <c r="L89" s="678"/>
      <c r="M89" s="678"/>
      <c r="N89" s="78"/>
    </row>
    <row r="90" spans="1:14" ht="15" customHeight="1" thickTop="1">
      <c r="A90" s="759"/>
      <c r="B90" s="782"/>
      <c r="C90" s="791">
        <v>631001</v>
      </c>
      <c r="D90" s="791" t="s">
        <v>444</v>
      </c>
      <c r="E90" s="797" t="s">
        <v>62</v>
      </c>
      <c r="F90" s="820">
        <v>500</v>
      </c>
      <c r="G90" s="821">
        <v>500</v>
      </c>
      <c r="H90" s="821">
        <v>0</v>
      </c>
      <c r="I90" s="822">
        <f aca="true" t="shared" si="2" ref="I90:I120">G90+H90</f>
        <v>500</v>
      </c>
      <c r="J90" s="821"/>
      <c r="K90" s="725"/>
      <c r="L90" s="678"/>
      <c r="M90" s="678"/>
      <c r="N90" s="78"/>
    </row>
    <row r="91" spans="1:14" ht="15" customHeight="1">
      <c r="A91" s="759"/>
      <c r="B91" s="782"/>
      <c r="C91" s="791">
        <v>931002</v>
      </c>
      <c r="D91" s="791" t="s">
        <v>444</v>
      </c>
      <c r="E91" s="797" t="s">
        <v>63</v>
      </c>
      <c r="F91" s="820">
        <v>0</v>
      </c>
      <c r="G91" s="821">
        <v>0</v>
      </c>
      <c r="H91" s="821">
        <v>250</v>
      </c>
      <c r="I91" s="796">
        <f t="shared" si="2"/>
        <v>250</v>
      </c>
      <c r="J91" s="823" t="s">
        <v>453</v>
      </c>
      <c r="K91" s="725"/>
      <c r="L91" s="678"/>
      <c r="M91" s="678"/>
      <c r="N91" s="78"/>
    </row>
    <row r="92" spans="1:14" ht="15" customHeight="1">
      <c r="A92" s="759"/>
      <c r="B92" s="782"/>
      <c r="C92" s="824">
        <v>631</v>
      </c>
      <c r="D92" s="824"/>
      <c r="E92" s="825" t="s">
        <v>61</v>
      </c>
      <c r="F92" s="826">
        <v>500</v>
      </c>
      <c r="G92" s="827">
        <v>500</v>
      </c>
      <c r="H92" s="827">
        <f>H90+H91</f>
        <v>250</v>
      </c>
      <c r="I92" s="827">
        <f>I90+I91</f>
        <v>750</v>
      </c>
      <c r="J92" s="827"/>
      <c r="K92" s="725"/>
      <c r="L92" s="678"/>
      <c r="M92" s="678"/>
      <c r="N92" s="78"/>
    </row>
    <row r="93" spans="1:14" ht="15" customHeight="1">
      <c r="A93" s="759"/>
      <c r="B93" s="782"/>
      <c r="C93" s="791" t="s">
        <v>454</v>
      </c>
      <c r="D93" s="791" t="s">
        <v>444</v>
      </c>
      <c r="E93" s="797" t="s">
        <v>455</v>
      </c>
      <c r="F93" s="828">
        <v>0</v>
      </c>
      <c r="G93" s="828">
        <v>0</v>
      </c>
      <c r="H93" s="828">
        <v>0</v>
      </c>
      <c r="I93" s="796">
        <v>0</v>
      </c>
      <c r="J93" s="829"/>
      <c r="K93" s="725"/>
      <c r="L93" s="678"/>
      <c r="M93" s="678"/>
      <c r="N93" s="78"/>
    </row>
    <row r="94" spans="1:14" ht="15" customHeight="1">
      <c r="A94" s="759"/>
      <c r="B94" s="782" t="s">
        <v>456</v>
      </c>
      <c r="C94" s="791" t="s">
        <v>454</v>
      </c>
      <c r="D94" s="791" t="s">
        <v>457</v>
      </c>
      <c r="E94" s="797" t="s">
        <v>458</v>
      </c>
      <c r="F94" s="794">
        <v>9000</v>
      </c>
      <c r="G94" s="794">
        <v>9000</v>
      </c>
      <c r="H94" s="794">
        <v>0</v>
      </c>
      <c r="I94" s="796">
        <f t="shared" si="2"/>
        <v>9000</v>
      </c>
      <c r="J94" s="795"/>
      <c r="K94" s="725"/>
      <c r="L94" s="678"/>
      <c r="M94" s="678"/>
      <c r="N94" s="78"/>
    </row>
    <row r="95" spans="1:14" ht="15" customHeight="1">
      <c r="A95" s="759"/>
      <c r="B95" s="782"/>
      <c r="C95" s="791" t="s">
        <v>459</v>
      </c>
      <c r="D95" s="791" t="s">
        <v>457</v>
      </c>
      <c r="E95" s="797" t="s">
        <v>460</v>
      </c>
      <c r="F95" s="794">
        <v>600</v>
      </c>
      <c r="G95" s="830">
        <v>737</v>
      </c>
      <c r="H95" s="831">
        <v>0</v>
      </c>
      <c r="I95" s="796">
        <f t="shared" si="2"/>
        <v>737</v>
      </c>
      <c r="J95" s="795"/>
      <c r="K95" s="725"/>
      <c r="L95" s="678"/>
      <c r="M95" s="678"/>
      <c r="N95" s="78"/>
    </row>
    <row r="96" spans="1:14" ht="15" customHeight="1">
      <c r="A96" s="759"/>
      <c r="B96" s="782"/>
      <c r="C96" s="791" t="s">
        <v>459</v>
      </c>
      <c r="D96" s="791" t="s">
        <v>461</v>
      </c>
      <c r="E96" s="797" t="s">
        <v>460</v>
      </c>
      <c r="F96" s="794">
        <v>2400</v>
      </c>
      <c r="G96" s="832">
        <v>2400</v>
      </c>
      <c r="H96" s="794">
        <v>0</v>
      </c>
      <c r="I96" s="796">
        <f t="shared" si="2"/>
        <v>2400</v>
      </c>
      <c r="J96" s="795"/>
      <c r="K96" s="725"/>
      <c r="L96" s="678"/>
      <c r="M96" s="678"/>
      <c r="N96" s="78"/>
    </row>
    <row r="97" spans="1:14" ht="15" customHeight="1">
      <c r="A97" s="759"/>
      <c r="B97" s="782"/>
      <c r="C97" s="791">
        <v>632002</v>
      </c>
      <c r="D97" s="791" t="s">
        <v>444</v>
      </c>
      <c r="E97" s="797" t="s">
        <v>65</v>
      </c>
      <c r="F97" s="794">
        <v>0</v>
      </c>
      <c r="G97" s="832">
        <v>0</v>
      </c>
      <c r="H97" s="794">
        <v>0</v>
      </c>
      <c r="I97" s="796">
        <f t="shared" si="2"/>
        <v>0</v>
      </c>
      <c r="J97" s="795"/>
      <c r="K97" s="725"/>
      <c r="L97" s="678"/>
      <c r="M97" s="678"/>
      <c r="N97" s="78"/>
    </row>
    <row r="98" spans="1:14" ht="15" customHeight="1">
      <c r="A98" s="759"/>
      <c r="B98" s="782"/>
      <c r="C98" s="791">
        <v>632002</v>
      </c>
      <c r="D98" s="791" t="s">
        <v>457</v>
      </c>
      <c r="E98" s="797" t="s">
        <v>65</v>
      </c>
      <c r="F98" s="794">
        <v>1200</v>
      </c>
      <c r="G98" s="832">
        <v>1200</v>
      </c>
      <c r="H98" s="794">
        <v>0</v>
      </c>
      <c r="I98" s="796">
        <f t="shared" si="2"/>
        <v>1200</v>
      </c>
      <c r="J98" s="795"/>
      <c r="K98" s="725"/>
      <c r="L98" s="678"/>
      <c r="M98" s="678"/>
      <c r="N98" s="78"/>
    </row>
    <row r="99" spans="1:14" ht="15" customHeight="1">
      <c r="A99" s="759"/>
      <c r="B99" s="782"/>
      <c r="C99" s="791">
        <v>632003</v>
      </c>
      <c r="D99" s="791" t="s">
        <v>444</v>
      </c>
      <c r="E99" s="797" t="s">
        <v>462</v>
      </c>
      <c r="F99" s="794">
        <v>0</v>
      </c>
      <c r="G99" s="832">
        <v>0</v>
      </c>
      <c r="H99" s="794">
        <v>0</v>
      </c>
      <c r="I99" s="796">
        <f t="shared" si="2"/>
        <v>0</v>
      </c>
      <c r="J99" s="795"/>
      <c r="K99" s="725"/>
      <c r="L99" s="678"/>
      <c r="M99" s="678"/>
      <c r="N99" s="78"/>
    </row>
    <row r="100" spans="1:14" ht="15" customHeight="1">
      <c r="A100" s="759"/>
      <c r="B100" s="782"/>
      <c r="C100" s="791">
        <v>632003</v>
      </c>
      <c r="D100" s="791" t="s">
        <v>457</v>
      </c>
      <c r="E100" s="797" t="s">
        <v>462</v>
      </c>
      <c r="F100" s="794">
        <v>250</v>
      </c>
      <c r="G100" s="832">
        <v>250</v>
      </c>
      <c r="H100" s="794">
        <v>0</v>
      </c>
      <c r="I100" s="796">
        <f t="shared" si="2"/>
        <v>250</v>
      </c>
      <c r="J100" s="795"/>
      <c r="K100" s="725"/>
      <c r="L100" s="678"/>
      <c r="M100" s="678"/>
      <c r="N100" s="78"/>
    </row>
    <row r="101" spans="1:14" ht="15" customHeight="1">
      <c r="A101" s="759"/>
      <c r="B101" s="782"/>
      <c r="C101" s="791">
        <v>632004</v>
      </c>
      <c r="D101" s="791" t="s">
        <v>444</v>
      </c>
      <c r="E101" s="797" t="s">
        <v>463</v>
      </c>
      <c r="F101" s="794">
        <v>0</v>
      </c>
      <c r="G101" s="832">
        <v>0</v>
      </c>
      <c r="H101" s="794">
        <v>0</v>
      </c>
      <c r="I101" s="796">
        <f t="shared" si="2"/>
        <v>0</v>
      </c>
      <c r="J101" s="795"/>
      <c r="K101" s="725"/>
      <c r="L101" s="678"/>
      <c r="M101" s="678"/>
      <c r="N101" s="78"/>
    </row>
    <row r="102" spans="1:14" ht="15" customHeight="1">
      <c r="A102" s="759"/>
      <c r="B102" s="782"/>
      <c r="C102" s="791">
        <v>632004</v>
      </c>
      <c r="D102" s="791" t="s">
        <v>457</v>
      </c>
      <c r="E102" s="797" t="s">
        <v>463</v>
      </c>
      <c r="F102" s="820">
        <v>204</v>
      </c>
      <c r="G102" s="833">
        <v>204</v>
      </c>
      <c r="H102" s="820">
        <v>0</v>
      </c>
      <c r="I102" s="796">
        <f t="shared" si="2"/>
        <v>204</v>
      </c>
      <c r="J102" s="821"/>
      <c r="K102" s="725"/>
      <c r="L102" s="678"/>
      <c r="M102" s="678"/>
      <c r="N102" s="78"/>
    </row>
    <row r="103" spans="1:14" ht="15" customHeight="1">
      <c r="A103" s="759"/>
      <c r="B103" s="782"/>
      <c r="C103" s="791">
        <v>632005</v>
      </c>
      <c r="D103" s="791" t="s">
        <v>457</v>
      </c>
      <c r="E103" s="797" t="s">
        <v>464</v>
      </c>
      <c r="F103" s="820">
        <v>900</v>
      </c>
      <c r="G103" s="833">
        <v>900</v>
      </c>
      <c r="H103" s="820">
        <v>0</v>
      </c>
      <c r="I103" s="796">
        <f t="shared" si="2"/>
        <v>900</v>
      </c>
      <c r="J103" s="821"/>
      <c r="K103" s="725"/>
      <c r="L103" s="678"/>
      <c r="M103" s="678"/>
      <c r="N103" s="78"/>
    </row>
    <row r="104" spans="1:14" ht="15" customHeight="1">
      <c r="A104" s="759"/>
      <c r="B104" s="782"/>
      <c r="C104" s="824">
        <v>632</v>
      </c>
      <c r="D104" s="824"/>
      <c r="E104" s="825" t="s">
        <v>64</v>
      </c>
      <c r="F104" s="834">
        <f>SUM(F93:F103)</f>
        <v>14554</v>
      </c>
      <c r="G104" s="835">
        <v>14691</v>
      </c>
      <c r="H104" s="835">
        <f>SUM(H93:H103)</f>
        <v>0</v>
      </c>
      <c r="I104" s="836">
        <f>SUM(I93:I103)</f>
        <v>14691</v>
      </c>
      <c r="J104" s="835"/>
      <c r="K104" s="725"/>
      <c r="L104" s="678"/>
      <c r="M104" s="678"/>
      <c r="N104" s="78"/>
    </row>
    <row r="105" spans="1:14" ht="15" customHeight="1">
      <c r="A105" s="759"/>
      <c r="B105" s="782" t="s">
        <v>456</v>
      </c>
      <c r="C105" s="791">
        <v>633001</v>
      </c>
      <c r="D105" s="791" t="s">
        <v>444</v>
      </c>
      <c r="E105" s="837" t="s">
        <v>67</v>
      </c>
      <c r="F105" s="794">
        <v>0</v>
      </c>
      <c r="G105" s="838">
        <v>500</v>
      </c>
      <c r="H105" s="795">
        <v>-268</v>
      </c>
      <c r="I105" s="796">
        <f t="shared" si="2"/>
        <v>232</v>
      </c>
      <c r="J105" s="839" t="s">
        <v>465</v>
      </c>
      <c r="K105" s="725"/>
      <c r="L105" s="678"/>
      <c r="M105" s="678"/>
      <c r="N105" s="78"/>
    </row>
    <row r="106" spans="1:14" ht="15" customHeight="1">
      <c r="A106" s="759"/>
      <c r="B106" s="782"/>
      <c r="C106" s="791">
        <v>633002</v>
      </c>
      <c r="D106" s="791" t="s">
        <v>444</v>
      </c>
      <c r="E106" s="837" t="s">
        <v>68</v>
      </c>
      <c r="F106" s="794">
        <v>0</v>
      </c>
      <c r="G106" s="838">
        <v>0</v>
      </c>
      <c r="H106" s="795">
        <v>0</v>
      </c>
      <c r="I106" s="796">
        <f t="shared" si="2"/>
        <v>0</v>
      </c>
      <c r="J106" s="795"/>
      <c r="K106" s="725"/>
      <c r="L106" s="678"/>
      <c r="M106" s="678"/>
      <c r="N106" s="78"/>
    </row>
    <row r="107" spans="1:14" ht="15" customHeight="1">
      <c r="A107" s="759"/>
      <c r="B107" s="782"/>
      <c r="C107" s="791">
        <v>633003</v>
      </c>
      <c r="D107" s="791" t="s">
        <v>444</v>
      </c>
      <c r="E107" s="837" t="s">
        <v>69</v>
      </c>
      <c r="F107" s="794">
        <v>0</v>
      </c>
      <c r="G107" s="838">
        <v>0</v>
      </c>
      <c r="H107" s="795">
        <v>0</v>
      </c>
      <c r="I107" s="796">
        <f t="shared" si="2"/>
        <v>0</v>
      </c>
      <c r="J107" s="795"/>
      <c r="K107" s="725"/>
      <c r="L107" s="678"/>
      <c r="M107" s="678"/>
      <c r="N107" s="78"/>
    </row>
    <row r="108" spans="1:14" ht="15" customHeight="1">
      <c r="A108" s="759"/>
      <c r="B108" s="782"/>
      <c r="C108" s="791">
        <v>633004</v>
      </c>
      <c r="D108" s="791" t="s">
        <v>444</v>
      </c>
      <c r="E108" s="837" t="s">
        <v>466</v>
      </c>
      <c r="F108" s="794">
        <v>355</v>
      </c>
      <c r="G108" s="838">
        <v>300</v>
      </c>
      <c r="H108" s="795">
        <v>0</v>
      </c>
      <c r="I108" s="796">
        <f t="shared" si="2"/>
        <v>300</v>
      </c>
      <c r="J108" s="795"/>
      <c r="K108" s="725"/>
      <c r="L108" s="678"/>
      <c r="M108" s="678"/>
      <c r="N108" s="78"/>
    </row>
    <row r="109" spans="1:14" ht="15" customHeight="1">
      <c r="A109" s="759"/>
      <c r="B109" s="782"/>
      <c r="C109" s="791" t="s">
        <v>467</v>
      </c>
      <c r="D109" s="791" t="s">
        <v>444</v>
      </c>
      <c r="E109" s="837" t="s">
        <v>468</v>
      </c>
      <c r="F109" s="794">
        <v>0</v>
      </c>
      <c r="G109" s="838">
        <v>395</v>
      </c>
      <c r="H109" s="795">
        <v>0</v>
      </c>
      <c r="I109" s="796">
        <f t="shared" si="2"/>
        <v>395</v>
      </c>
      <c r="J109" s="795"/>
      <c r="K109" s="725"/>
      <c r="L109" s="678"/>
      <c r="M109" s="678"/>
      <c r="N109" s="78"/>
    </row>
    <row r="110" spans="1:14" ht="15" customHeight="1">
      <c r="A110" s="759"/>
      <c r="B110" s="782" t="s">
        <v>456</v>
      </c>
      <c r="C110" s="791" t="s">
        <v>467</v>
      </c>
      <c r="D110" s="791" t="s">
        <v>457</v>
      </c>
      <c r="E110" s="837" t="s">
        <v>468</v>
      </c>
      <c r="F110" s="794">
        <v>2000</v>
      </c>
      <c r="G110" s="838">
        <v>2000</v>
      </c>
      <c r="H110" s="795">
        <v>0</v>
      </c>
      <c r="I110" s="796">
        <f t="shared" si="2"/>
        <v>2000</v>
      </c>
      <c r="J110" s="795"/>
      <c r="K110" s="725"/>
      <c r="L110" s="678"/>
      <c r="M110" s="678"/>
      <c r="N110" s="78"/>
    </row>
    <row r="111" spans="1:14" ht="15" customHeight="1">
      <c r="A111" s="759"/>
      <c r="B111" s="782"/>
      <c r="C111" s="791">
        <v>633005</v>
      </c>
      <c r="D111" s="791" t="s">
        <v>444</v>
      </c>
      <c r="E111" s="837" t="s">
        <v>469</v>
      </c>
      <c r="F111" s="794">
        <v>0</v>
      </c>
      <c r="G111" s="838">
        <v>0</v>
      </c>
      <c r="H111" s="795">
        <v>0</v>
      </c>
      <c r="I111" s="796">
        <f t="shared" si="2"/>
        <v>0</v>
      </c>
      <c r="J111" s="795"/>
      <c r="K111" s="725"/>
      <c r="L111" s="678"/>
      <c r="M111" s="678"/>
      <c r="N111" s="78"/>
    </row>
    <row r="112" spans="1:14" ht="15" customHeight="1">
      <c r="A112" s="759"/>
      <c r="B112" s="782"/>
      <c r="C112" s="791">
        <v>633006</v>
      </c>
      <c r="D112" s="791" t="s">
        <v>444</v>
      </c>
      <c r="E112" s="837" t="s">
        <v>134</v>
      </c>
      <c r="F112" s="794">
        <v>3500</v>
      </c>
      <c r="G112" s="838">
        <v>3500</v>
      </c>
      <c r="H112" s="795">
        <v>0</v>
      </c>
      <c r="I112" s="796">
        <f t="shared" si="2"/>
        <v>3500</v>
      </c>
      <c r="J112" s="795"/>
      <c r="K112" s="725"/>
      <c r="L112" s="678"/>
      <c r="M112" s="678"/>
      <c r="N112" s="78"/>
    </row>
    <row r="113" spans="1:14" ht="15" customHeight="1">
      <c r="A113" s="759"/>
      <c r="B113" s="782"/>
      <c r="C113" s="791">
        <v>633009</v>
      </c>
      <c r="D113" s="791" t="s">
        <v>444</v>
      </c>
      <c r="E113" s="837" t="s">
        <v>470</v>
      </c>
      <c r="F113" s="794">
        <v>250</v>
      </c>
      <c r="G113" s="838">
        <v>250</v>
      </c>
      <c r="H113" s="795">
        <v>0</v>
      </c>
      <c r="I113" s="796">
        <f t="shared" si="2"/>
        <v>250</v>
      </c>
      <c r="J113" s="795"/>
      <c r="K113" s="725"/>
      <c r="L113" s="678"/>
      <c r="M113" s="678"/>
      <c r="N113" s="78"/>
    </row>
    <row r="114" spans="1:14" ht="15" customHeight="1">
      <c r="A114" s="759"/>
      <c r="B114" s="782" t="s">
        <v>456</v>
      </c>
      <c r="C114" s="791" t="s">
        <v>471</v>
      </c>
      <c r="D114" s="791" t="s">
        <v>457</v>
      </c>
      <c r="E114" s="837" t="s">
        <v>472</v>
      </c>
      <c r="F114" s="794">
        <v>2000</v>
      </c>
      <c r="G114" s="838">
        <v>1500</v>
      </c>
      <c r="H114" s="795">
        <v>0</v>
      </c>
      <c r="I114" s="796">
        <f t="shared" si="2"/>
        <v>1500</v>
      </c>
      <c r="J114" s="840"/>
      <c r="K114" s="725"/>
      <c r="L114" s="678"/>
      <c r="M114" s="678"/>
      <c r="N114" s="78"/>
    </row>
    <row r="115" spans="1:14" ht="15" customHeight="1">
      <c r="A115" s="759"/>
      <c r="B115" s="782"/>
      <c r="C115" s="791">
        <v>633010</v>
      </c>
      <c r="D115" s="791" t="s">
        <v>444</v>
      </c>
      <c r="E115" s="837" t="s">
        <v>473</v>
      </c>
      <c r="F115" s="794">
        <v>0</v>
      </c>
      <c r="G115" s="838">
        <v>55</v>
      </c>
      <c r="H115" s="795">
        <v>-15</v>
      </c>
      <c r="I115" s="796">
        <f t="shared" si="2"/>
        <v>40</v>
      </c>
      <c r="J115" s="840" t="s">
        <v>465</v>
      </c>
      <c r="K115" s="725"/>
      <c r="L115" s="678"/>
      <c r="M115" s="678"/>
      <c r="N115" s="78"/>
    </row>
    <row r="116" spans="1:14" ht="15" customHeight="1">
      <c r="A116" s="759"/>
      <c r="B116" s="782"/>
      <c r="C116" s="791">
        <v>633013</v>
      </c>
      <c r="D116" s="791" t="s">
        <v>444</v>
      </c>
      <c r="E116" s="797" t="s">
        <v>474</v>
      </c>
      <c r="F116" s="794">
        <v>0</v>
      </c>
      <c r="G116" s="838">
        <v>0</v>
      </c>
      <c r="H116" s="795">
        <v>0</v>
      </c>
      <c r="I116" s="796">
        <f t="shared" si="2"/>
        <v>0</v>
      </c>
      <c r="J116" s="795"/>
      <c r="K116" s="725"/>
      <c r="L116" s="678"/>
      <c r="M116" s="678"/>
      <c r="N116" s="78"/>
    </row>
    <row r="117" spans="1:14" ht="15" customHeight="1">
      <c r="A117" s="759"/>
      <c r="B117" s="782"/>
      <c r="C117" s="791">
        <v>633016</v>
      </c>
      <c r="D117" s="791" t="s">
        <v>444</v>
      </c>
      <c r="E117" s="797" t="s">
        <v>475</v>
      </c>
      <c r="F117" s="794">
        <v>0</v>
      </c>
      <c r="G117" s="838">
        <v>0</v>
      </c>
      <c r="H117" s="795">
        <v>0</v>
      </c>
      <c r="I117" s="796">
        <f t="shared" si="2"/>
        <v>0</v>
      </c>
      <c r="J117" s="795"/>
      <c r="K117" s="725"/>
      <c r="L117" s="678"/>
      <c r="M117" s="678"/>
      <c r="N117" s="78"/>
    </row>
    <row r="118" spans="1:14" ht="15" customHeight="1">
      <c r="A118" s="759"/>
      <c r="B118" s="782"/>
      <c r="C118" s="791">
        <v>633016</v>
      </c>
      <c r="D118" s="791" t="s">
        <v>476</v>
      </c>
      <c r="E118" s="797" t="s">
        <v>475</v>
      </c>
      <c r="F118" s="820">
        <v>0</v>
      </c>
      <c r="G118" s="841">
        <v>200</v>
      </c>
      <c r="H118" s="821">
        <v>0</v>
      </c>
      <c r="I118" s="796">
        <f t="shared" si="2"/>
        <v>200</v>
      </c>
      <c r="J118" s="821"/>
      <c r="K118" s="725"/>
      <c r="L118" s="678"/>
      <c r="M118" s="678"/>
      <c r="N118" s="78"/>
    </row>
    <row r="119" spans="1:14" ht="15" customHeight="1">
      <c r="A119" s="759"/>
      <c r="B119" s="782"/>
      <c r="C119" s="824">
        <v>633</v>
      </c>
      <c r="D119" s="824"/>
      <c r="E119" s="825" t="s">
        <v>477</v>
      </c>
      <c r="F119" s="834">
        <f>SUM(F105:F118)</f>
        <v>8105</v>
      </c>
      <c r="G119" s="835">
        <f>SUM(G105:G118)</f>
        <v>8700</v>
      </c>
      <c r="H119" s="835">
        <f>SUM(H105:H118)</f>
        <v>-283</v>
      </c>
      <c r="I119" s="836">
        <f>SUM(I105:I118)</f>
        <v>8417</v>
      </c>
      <c r="J119" s="835"/>
      <c r="K119" s="725"/>
      <c r="L119" s="678"/>
      <c r="M119" s="678"/>
      <c r="N119" s="78"/>
    </row>
    <row r="120" spans="1:14" ht="15" customHeight="1">
      <c r="A120" s="759"/>
      <c r="B120" s="782"/>
      <c r="C120" s="791">
        <v>634000</v>
      </c>
      <c r="D120" s="791" t="s">
        <v>444</v>
      </c>
      <c r="E120" s="797" t="s">
        <v>478</v>
      </c>
      <c r="F120" s="842">
        <v>1500</v>
      </c>
      <c r="G120" s="843">
        <v>1500</v>
      </c>
      <c r="H120" s="843">
        <v>0</v>
      </c>
      <c r="I120" s="796">
        <f t="shared" si="2"/>
        <v>1500</v>
      </c>
      <c r="J120" s="843"/>
      <c r="K120" s="725"/>
      <c r="L120" s="678"/>
      <c r="M120" s="678"/>
      <c r="N120" s="78"/>
    </row>
    <row r="121" spans="1:14" ht="15" customHeight="1" thickBot="1">
      <c r="A121" s="807"/>
      <c r="B121" s="782"/>
      <c r="C121" s="824">
        <v>634</v>
      </c>
      <c r="D121" s="824"/>
      <c r="E121" s="825" t="s">
        <v>479</v>
      </c>
      <c r="F121" s="844">
        <v>1500</v>
      </c>
      <c r="G121" s="845">
        <v>1500</v>
      </c>
      <c r="H121" s="845">
        <f>H120</f>
        <v>0</v>
      </c>
      <c r="I121" s="846">
        <f>I120</f>
        <v>1500</v>
      </c>
      <c r="J121" s="845"/>
      <c r="K121" s="725"/>
      <c r="L121" s="678"/>
      <c r="M121" s="678"/>
      <c r="N121" s="78"/>
    </row>
    <row r="122" spans="1:14" ht="15" customHeight="1">
      <c r="A122" s="847"/>
      <c r="B122" s="848"/>
      <c r="C122" s="849"/>
      <c r="D122" s="849"/>
      <c r="E122" s="850"/>
      <c r="F122" s="849"/>
      <c r="G122" s="849"/>
      <c r="H122" s="849"/>
      <c r="I122" s="849"/>
      <c r="J122" s="849"/>
      <c r="K122" s="743"/>
      <c r="L122" s="678"/>
      <c r="M122" s="678"/>
      <c r="N122" s="78"/>
    </row>
    <row r="123" spans="1:14" ht="15" customHeight="1" thickBot="1">
      <c r="A123" s="851"/>
      <c r="B123" s="852"/>
      <c r="C123" s="853"/>
      <c r="D123" s="853"/>
      <c r="E123" s="854"/>
      <c r="F123" s="853"/>
      <c r="G123" s="853"/>
      <c r="H123" s="853"/>
      <c r="I123" s="853"/>
      <c r="J123" s="853"/>
      <c r="K123" s="743" t="s">
        <v>480</v>
      </c>
      <c r="L123" s="678"/>
      <c r="M123" s="678"/>
      <c r="N123" s="78"/>
    </row>
    <row r="124" spans="1:14" ht="15" customHeight="1">
      <c r="A124" s="756" t="s">
        <v>3</v>
      </c>
      <c r="B124" s="757" t="s">
        <v>4</v>
      </c>
      <c r="C124" s="758" t="s">
        <v>5</v>
      </c>
      <c r="D124" s="757"/>
      <c r="E124" s="855"/>
      <c r="F124" s="674">
        <v>2018</v>
      </c>
      <c r="G124" s="675">
        <v>2018</v>
      </c>
      <c r="H124" s="675">
        <v>2018</v>
      </c>
      <c r="I124" s="674">
        <v>2018</v>
      </c>
      <c r="J124" s="674"/>
      <c r="K124" s="676"/>
      <c r="L124" s="678"/>
      <c r="M124" s="678"/>
      <c r="N124" s="78"/>
    </row>
    <row r="125" spans="1:14" ht="15" customHeight="1">
      <c r="A125" s="759" t="s">
        <v>6</v>
      </c>
      <c r="B125" s="81" t="s">
        <v>7</v>
      </c>
      <c r="C125" s="22" t="s">
        <v>8</v>
      </c>
      <c r="D125" s="81"/>
      <c r="E125" s="57" t="s">
        <v>1</v>
      </c>
      <c r="F125" s="679" t="s">
        <v>406</v>
      </c>
      <c r="G125" s="680" t="s">
        <v>9</v>
      </c>
      <c r="H125" s="681" t="s">
        <v>407</v>
      </c>
      <c r="I125" s="679" t="s">
        <v>408</v>
      </c>
      <c r="J125" s="679"/>
      <c r="K125" s="682"/>
      <c r="L125" s="678"/>
      <c r="M125" s="678"/>
      <c r="N125" s="78"/>
    </row>
    <row r="126" spans="1:14" ht="15" customHeight="1">
      <c r="A126" s="759"/>
      <c r="B126" s="81"/>
      <c r="C126" s="22"/>
      <c r="D126" s="81"/>
      <c r="E126" s="57"/>
      <c r="F126" s="683" t="s">
        <v>409</v>
      </c>
      <c r="G126" s="684" t="s">
        <v>392</v>
      </c>
      <c r="H126" s="684" t="s">
        <v>410</v>
      </c>
      <c r="I126" s="683" t="s">
        <v>411</v>
      </c>
      <c r="J126" s="683"/>
      <c r="K126" s="682"/>
      <c r="L126" s="685"/>
      <c r="M126" s="685"/>
      <c r="N126" s="78"/>
    </row>
    <row r="127" spans="1:14" ht="15" customHeight="1" thickBot="1">
      <c r="A127" s="814" t="s">
        <v>10</v>
      </c>
      <c r="B127" s="815" t="s">
        <v>11</v>
      </c>
      <c r="C127" s="816" t="s">
        <v>12</v>
      </c>
      <c r="D127" s="815"/>
      <c r="E127" s="856"/>
      <c r="F127" s="817"/>
      <c r="G127" s="818" t="s">
        <v>413</v>
      </c>
      <c r="H127" s="818" t="s">
        <v>392</v>
      </c>
      <c r="I127" s="819" t="s">
        <v>414</v>
      </c>
      <c r="J127" s="819"/>
      <c r="K127" s="682"/>
      <c r="L127" s="678"/>
      <c r="M127" s="678"/>
      <c r="N127" s="78"/>
    </row>
    <row r="128" spans="1:14" ht="15" customHeight="1" thickTop="1">
      <c r="A128" s="759"/>
      <c r="B128" s="782"/>
      <c r="C128" s="791">
        <v>635002</v>
      </c>
      <c r="D128" s="857" t="s">
        <v>444</v>
      </c>
      <c r="E128" s="797" t="s">
        <v>481</v>
      </c>
      <c r="F128" s="832">
        <v>0</v>
      </c>
      <c r="G128" s="832">
        <v>0</v>
      </c>
      <c r="H128" s="838">
        <v>0</v>
      </c>
      <c r="I128" s="822">
        <f aca="true" t="shared" si="3" ref="I128:I158">G128+H128</f>
        <v>0</v>
      </c>
      <c r="J128" s="838"/>
      <c r="K128" s="725"/>
      <c r="L128" s="678"/>
      <c r="M128" s="678"/>
      <c r="N128" s="78"/>
    </row>
    <row r="129" spans="1:14" ht="15" customHeight="1">
      <c r="A129" s="759"/>
      <c r="B129" s="782"/>
      <c r="C129" s="791">
        <v>635002</v>
      </c>
      <c r="D129" s="791" t="s">
        <v>457</v>
      </c>
      <c r="E129" s="837" t="s">
        <v>481</v>
      </c>
      <c r="F129" s="820">
        <v>100</v>
      </c>
      <c r="G129" s="820">
        <v>100</v>
      </c>
      <c r="H129" s="821">
        <v>-100</v>
      </c>
      <c r="I129" s="796">
        <f t="shared" si="3"/>
        <v>0</v>
      </c>
      <c r="J129" s="823" t="s">
        <v>465</v>
      </c>
      <c r="K129" s="725"/>
      <c r="L129" s="678"/>
      <c r="M129" s="678"/>
      <c r="N129" s="78"/>
    </row>
    <row r="130" spans="1:14" ht="15" customHeight="1">
      <c r="A130" s="759"/>
      <c r="B130" s="782"/>
      <c r="C130" s="791">
        <v>635004</v>
      </c>
      <c r="D130" s="857" t="s">
        <v>444</v>
      </c>
      <c r="E130" s="837" t="s">
        <v>482</v>
      </c>
      <c r="F130" s="820">
        <v>0</v>
      </c>
      <c r="G130" s="820">
        <v>0</v>
      </c>
      <c r="H130" s="821">
        <v>0</v>
      </c>
      <c r="I130" s="796">
        <f t="shared" si="3"/>
        <v>0</v>
      </c>
      <c r="J130" s="821"/>
      <c r="K130" s="725"/>
      <c r="L130" s="678"/>
      <c r="M130" s="678"/>
      <c r="N130" s="78"/>
    </row>
    <row r="131" spans="1:14" ht="15" customHeight="1">
      <c r="A131" s="759"/>
      <c r="B131" s="782"/>
      <c r="C131" s="791">
        <v>635004</v>
      </c>
      <c r="D131" s="791" t="s">
        <v>457</v>
      </c>
      <c r="E131" s="837" t="s">
        <v>482</v>
      </c>
      <c r="F131" s="820">
        <v>300</v>
      </c>
      <c r="G131" s="820">
        <v>300</v>
      </c>
      <c r="H131" s="821">
        <v>-300</v>
      </c>
      <c r="I131" s="796">
        <f t="shared" si="3"/>
        <v>0</v>
      </c>
      <c r="J131" s="823" t="s">
        <v>483</v>
      </c>
      <c r="K131" s="725"/>
      <c r="L131" s="678"/>
      <c r="M131" s="678"/>
      <c r="N131" s="78"/>
    </row>
    <row r="132" spans="1:14" ht="15" customHeight="1">
      <c r="A132" s="759"/>
      <c r="B132" s="782"/>
      <c r="C132" s="791">
        <v>635005</v>
      </c>
      <c r="D132" s="857" t="s">
        <v>444</v>
      </c>
      <c r="E132" s="837" t="s">
        <v>484</v>
      </c>
      <c r="F132" s="820">
        <v>0</v>
      </c>
      <c r="G132" s="820">
        <v>0</v>
      </c>
      <c r="H132" s="821">
        <v>0</v>
      </c>
      <c r="I132" s="796">
        <f t="shared" si="3"/>
        <v>0</v>
      </c>
      <c r="J132" s="821"/>
      <c r="K132" s="725"/>
      <c r="L132" s="678"/>
      <c r="M132" s="678"/>
      <c r="N132" s="78"/>
    </row>
    <row r="133" spans="1:14" ht="15" customHeight="1">
      <c r="A133" s="759"/>
      <c r="B133" s="782"/>
      <c r="C133" s="791">
        <v>635006</v>
      </c>
      <c r="D133" s="857" t="s">
        <v>444</v>
      </c>
      <c r="E133" s="858" t="s">
        <v>485</v>
      </c>
      <c r="F133" s="820">
        <v>0</v>
      </c>
      <c r="G133" s="820">
        <v>0</v>
      </c>
      <c r="H133" s="821">
        <v>0</v>
      </c>
      <c r="I133" s="796">
        <f t="shared" si="3"/>
        <v>0</v>
      </c>
      <c r="J133" s="859"/>
      <c r="K133" s="725"/>
      <c r="L133" s="678"/>
      <c r="M133" s="678"/>
      <c r="N133" s="78"/>
    </row>
    <row r="134" spans="1:14" ht="15" customHeight="1">
      <c r="A134" s="759"/>
      <c r="B134" s="860"/>
      <c r="C134" s="791">
        <v>635006</v>
      </c>
      <c r="D134" s="791" t="s">
        <v>457</v>
      </c>
      <c r="E134" s="858" t="s">
        <v>485</v>
      </c>
      <c r="F134" s="794">
        <v>5000</v>
      </c>
      <c r="G134" s="795">
        <v>5000</v>
      </c>
      <c r="H134" s="795">
        <v>1045</v>
      </c>
      <c r="I134" s="796">
        <f t="shared" si="3"/>
        <v>6045</v>
      </c>
      <c r="J134" s="839" t="s">
        <v>486</v>
      </c>
      <c r="K134" s="725"/>
      <c r="L134" s="678"/>
      <c r="M134" s="678"/>
      <c r="N134" s="78"/>
    </row>
    <row r="135" spans="1:14" ht="15" customHeight="1">
      <c r="A135" s="759"/>
      <c r="B135" s="860"/>
      <c r="C135" s="791">
        <v>635009</v>
      </c>
      <c r="D135" s="857" t="s">
        <v>444</v>
      </c>
      <c r="E135" s="837" t="s">
        <v>487</v>
      </c>
      <c r="F135" s="794">
        <v>0</v>
      </c>
      <c r="G135" s="794">
        <v>0</v>
      </c>
      <c r="H135" s="795">
        <v>0</v>
      </c>
      <c r="I135" s="796">
        <f t="shared" si="3"/>
        <v>0</v>
      </c>
      <c r="J135" s="795"/>
      <c r="K135" s="725"/>
      <c r="L135" s="678"/>
      <c r="M135" s="678"/>
      <c r="N135" s="78"/>
    </row>
    <row r="136" spans="1:14" ht="15" customHeight="1">
      <c r="A136" s="759"/>
      <c r="B136" s="782"/>
      <c r="C136" s="791">
        <v>635009</v>
      </c>
      <c r="D136" s="791" t="s">
        <v>457</v>
      </c>
      <c r="E136" s="837" t="s">
        <v>487</v>
      </c>
      <c r="F136" s="794">
        <v>600</v>
      </c>
      <c r="G136" s="794">
        <v>600</v>
      </c>
      <c r="H136" s="795">
        <v>0</v>
      </c>
      <c r="I136" s="796">
        <f t="shared" si="3"/>
        <v>600</v>
      </c>
      <c r="J136" s="795"/>
      <c r="K136" s="725"/>
      <c r="L136" s="678"/>
      <c r="M136" s="678"/>
      <c r="N136" s="78"/>
    </row>
    <row r="137" spans="1:14" ht="15" customHeight="1">
      <c r="A137" s="759"/>
      <c r="B137" s="782"/>
      <c r="C137" s="791">
        <v>635010</v>
      </c>
      <c r="D137" s="857" t="s">
        <v>444</v>
      </c>
      <c r="E137" s="837" t="s">
        <v>488</v>
      </c>
      <c r="F137" s="794">
        <v>0</v>
      </c>
      <c r="G137" s="794">
        <v>0</v>
      </c>
      <c r="H137" s="795">
        <v>0</v>
      </c>
      <c r="I137" s="796">
        <f t="shared" si="3"/>
        <v>0</v>
      </c>
      <c r="J137" s="795"/>
      <c r="K137" s="725"/>
      <c r="L137" s="678"/>
      <c r="M137" s="678"/>
      <c r="N137" s="78"/>
    </row>
    <row r="138" spans="1:14" ht="15" customHeight="1">
      <c r="A138" s="759"/>
      <c r="B138" s="782"/>
      <c r="C138" s="791">
        <v>635010</v>
      </c>
      <c r="D138" s="791" t="s">
        <v>457</v>
      </c>
      <c r="E138" s="837" t="s">
        <v>488</v>
      </c>
      <c r="F138" s="794">
        <v>0</v>
      </c>
      <c r="G138" s="794">
        <v>0</v>
      </c>
      <c r="H138" s="795">
        <v>0</v>
      </c>
      <c r="I138" s="796">
        <f t="shared" si="3"/>
        <v>0</v>
      </c>
      <c r="J138" s="795"/>
      <c r="K138" s="725"/>
      <c r="L138" s="678"/>
      <c r="M138" s="678"/>
      <c r="N138" s="78"/>
    </row>
    <row r="139" spans="1:14" ht="15" customHeight="1">
      <c r="A139" s="759"/>
      <c r="B139" s="782"/>
      <c r="C139" s="824">
        <v>635</v>
      </c>
      <c r="D139" s="824"/>
      <c r="E139" s="825" t="s">
        <v>77</v>
      </c>
      <c r="F139" s="834">
        <f>SUM(F128:F138)</f>
        <v>6000</v>
      </c>
      <c r="G139" s="835">
        <v>6000</v>
      </c>
      <c r="H139" s="835">
        <f>SUM(H128:H138)</f>
        <v>645</v>
      </c>
      <c r="I139" s="836">
        <f>SUM(I128:I138)</f>
        <v>6645</v>
      </c>
      <c r="J139" s="835"/>
      <c r="K139" s="725"/>
      <c r="L139" s="678"/>
      <c r="M139" s="678"/>
      <c r="N139" s="78"/>
    </row>
    <row r="140" spans="1:14" ht="15" customHeight="1">
      <c r="A140" s="759"/>
      <c r="B140" s="782"/>
      <c r="C140" s="791">
        <v>637001</v>
      </c>
      <c r="D140" s="791" t="s">
        <v>444</v>
      </c>
      <c r="E140" s="837" t="s">
        <v>489</v>
      </c>
      <c r="F140" s="820">
        <v>200</v>
      </c>
      <c r="G140" s="820">
        <v>200</v>
      </c>
      <c r="H140" s="841">
        <v>0</v>
      </c>
      <c r="I140" s="796">
        <f t="shared" si="3"/>
        <v>200</v>
      </c>
      <c r="J140" s="821"/>
      <c r="K140" s="725"/>
      <c r="L140" s="678"/>
      <c r="M140" s="678"/>
      <c r="N140" s="78"/>
    </row>
    <row r="141" spans="1:14" ht="15" customHeight="1">
      <c r="A141" s="759"/>
      <c r="B141" s="782"/>
      <c r="C141" s="791">
        <v>637002</v>
      </c>
      <c r="D141" s="791" t="s">
        <v>444</v>
      </c>
      <c r="E141" s="837" t="s">
        <v>490</v>
      </c>
      <c r="F141" s="820">
        <v>0</v>
      </c>
      <c r="G141" s="820">
        <v>0</v>
      </c>
      <c r="H141" s="841">
        <v>0</v>
      </c>
      <c r="I141" s="796">
        <f t="shared" si="3"/>
        <v>0</v>
      </c>
      <c r="J141" s="821"/>
      <c r="K141" s="725"/>
      <c r="L141" s="678"/>
      <c r="M141" s="678"/>
      <c r="N141" s="78"/>
    </row>
    <row r="142" spans="1:14" ht="15" customHeight="1">
      <c r="A142" s="759"/>
      <c r="B142" s="782" t="s">
        <v>456</v>
      </c>
      <c r="C142" s="791">
        <v>637002</v>
      </c>
      <c r="D142" s="791" t="s">
        <v>457</v>
      </c>
      <c r="E142" s="837" t="s">
        <v>490</v>
      </c>
      <c r="F142" s="820">
        <v>2000</v>
      </c>
      <c r="G142" s="820">
        <v>2000</v>
      </c>
      <c r="H142" s="841">
        <v>-500</v>
      </c>
      <c r="I142" s="796">
        <f t="shared" si="3"/>
        <v>1500</v>
      </c>
      <c r="J142" s="861" t="s">
        <v>465</v>
      </c>
      <c r="K142" s="725"/>
      <c r="L142" s="678"/>
      <c r="M142" s="678"/>
      <c r="N142" s="78"/>
    </row>
    <row r="143" spans="1:14" ht="15" customHeight="1">
      <c r="A143" s="759"/>
      <c r="B143" s="782"/>
      <c r="C143" s="791">
        <v>637002</v>
      </c>
      <c r="D143" s="791" t="s">
        <v>476</v>
      </c>
      <c r="E143" s="837" t="s">
        <v>490</v>
      </c>
      <c r="F143" s="820">
        <v>0</v>
      </c>
      <c r="G143" s="820">
        <v>0</v>
      </c>
      <c r="H143" s="841">
        <v>0</v>
      </c>
      <c r="I143" s="796">
        <f t="shared" si="3"/>
        <v>0</v>
      </c>
      <c r="J143" s="821"/>
      <c r="K143" s="725"/>
      <c r="L143" s="678"/>
      <c r="M143" s="678"/>
      <c r="N143" s="78"/>
    </row>
    <row r="144" spans="1:14" ht="15" customHeight="1">
      <c r="A144" s="759"/>
      <c r="B144" s="782"/>
      <c r="C144" s="791">
        <v>637003</v>
      </c>
      <c r="D144" s="791" t="s">
        <v>444</v>
      </c>
      <c r="E144" s="837" t="s">
        <v>491</v>
      </c>
      <c r="F144" s="820">
        <v>0</v>
      </c>
      <c r="G144" s="820">
        <v>0</v>
      </c>
      <c r="H144" s="841">
        <v>0</v>
      </c>
      <c r="I144" s="796">
        <f t="shared" si="3"/>
        <v>0</v>
      </c>
      <c r="J144" s="821"/>
      <c r="K144" s="725"/>
      <c r="L144" s="678"/>
      <c r="M144" s="678"/>
      <c r="N144" s="78"/>
    </row>
    <row r="145" spans="1:14" ht="15" customHeight="1">
      <c r="A145" s="759"/>
      <c r="B145" s="782"/>
      <c r="C145" s="791">
        <v>637004</v>
      </c>
      <c r="D145" s="791" t="s">
        <v>444</v>
      </c>
      <c r="E145" s="837" t="s">
        <v>84</v>
      </c>
      <c r="F145" s="794">
        <v>5600</v>
      </c>
      <c r="G145" s="794">
        <v>5600</v>
      </c>
      <c r="H145" s="838">
        <v>0</v>
      </c>
      <c r="I145" s="796">
        <f t="shared" si="3"/>
        <v>5600</v>
      </c>
      <c r="J145" s="862"/>
      <c r="K145" s="725"/>
      <c r="L145" s="678"/>
      <c r="M145" s="678"/>
      <c r="N145" s="78"/>
    </row>
    <row r="146" spans="1:14" ht="15" customHeight="1">
      <c r="A146" s="759"/>
      <c r="B146" s="782"/>
      <c r="C146" s="791">
        <v>637005</v>
      </c>
      <c r="D146" s="791" t="s">
        <v>444</v>
      </c>
      <c r="E146" s="837" t="s">
        <v>85</v>
      </c>
      <c r="F146" s="820">
        <v>192</v>
      </c>
      <c r="G146" s="821">
        <v>192</v>
      </c>
      <c r="H146" s="841">
        <v>1000</v>
      </c>
      <c r="I146" s="796">
        <f t="shared" si="3"/>
        <v>1192</v>
      </c>
      <c r="J146" s="823" t="s">
        <v>492</v>
      </c>
      <c r="K146" s="725"/>
      <c r="L146" s="677"/>
      <c r="M146" s="677"/>
      <c r="N146" s="78"/>
    </row>
    <row r="147" spans="1:14" ht="15" customHeight="1">
      <c r="A147" s="759"/>
      <c r="B147" s="782"/>
      <c r="C147" s="791">
        <v>637012</v>
      </c>
      <c r="D147" s="791" t="s">
        <v>444</v>
      </c>
      <c r="E147" s="837" t="s">
        <v>493</v>
      </c>
      <c r="F147" s="794">
        <v>800</v>
      </c>
      <c r="G147" s="795">
        <v>800</v>
      </c>
      <c r="H147" s="838">
        <v>-250</v>
      </c>
      <c r="I147" s="796">
        <f t="shared" si="3"/>
        <v>550</v>
      </c>
      <c r="J147" s="840" t="s">
        <v>494</v>
      </c>
      <c r="K147" s="725"/>
      <c r="L147" s="677"/>
      <c r="M147" s="677"/>
      <c r="N147" s="78"/>
    </row>
    <row r="148" spans="1:14" ht="15" customHeight="1">
      <c r="A148" s="759"/>
      <c r="B148" s="782"/>
      <c r="C148" s="791">
        <v>637014</v>
      </c>
      <c r="D148" s="791" t="s">
        <v>444</v>
      </c>
      <c r="E148" s="837" t="s">
        <v>144</v>
      </c>
      <c r="F148" s="794">
        <v>8000</v>
      </c>
      <c r="G148" s="795">
        <v>8000</v>
      </c>
      <c r="H148" s="838">
        <v>400</v>
      </c>
      <c r="I148" s="796">
        <f t="shared" si="3"/>
        <v>8400</v>
      </c>
      <c r="J148" s="840" t="s">
        <v>495</v>
      </c>
      <c r="K148" s="725"/>
      <c r="L148" s="677"/>
      <c r="M148" s="677"/>
      <c r="N148" s="78"/>
    </row>
    <row r="149" spans="1:14" ht="15" customHeight="1">
      <c r="A149" s="759"/>
      <c r="B149" s="782" t="s">
        <v>456</v>
      </c>
      <c r="C149" s="791">
        <v>637015</v>
      </c>
      <c r="D149" s="791" t="s">
        <v>444</v>
      </c>
      <c r="E149" s="837" t="s">
        <v>496</v>
      </c>
      <c r="F149" s="820">
        <v>422</v>
      </c>
      <c r="G149" s="821">
        <v>422</v>
      </c>
      <c r="H149" s="841">
        <v>802</v>
      </c>
      <c r="I149" s="796">
        <f t="shared" si="3"/>
        <v>1224</v>
      </c>
      <c r="J149" s="823" t="s">
        <v>497</v>
      </c>
      <c r="K149" s="725"/>
      <c r="L149" s="677"/>
      <c r="M149" s="677"/>
      <c r="N149" s="78"/>
    </row>
    <row r="150" spans="1:14" ht="15" customHeight="1">
      <c r="A150" s="759"/>
      <c r="B150" s="782"/>
      <c r="C150" s="791">
        <v>637016</v>
      </c>
      <c r="D150" s="791" t="s">
        <v>444</v>
      </c>
      <c r="E150" s="837" t="s">
        <v>88</v>
      </c>
      <c r="F150" s="794">
        <v>3000</v>
      </c>
      <c r="G150" s="795">
        <v>3000</v>
      </c>
      <c r="H150" s="838">
        <v>0</v>
      </c>
      <c r="I150" s="796">
        <f t="shared" si="3"/>
        <v>3000</v>
      </c>
      <c r="J150" s="862"/>
      <c r="K150" s="725"/>
      <c r="L150" s="677"/>
      <c r="M150" s="677"/>
      <c r="N150" s="78"/>
    </row>
    <row r="151" spans="1:14" ht="15" customHeight="1">
      <c r="A151" s="759"/>
      <c r="B151" s="782" t="s">
        <v>456</v>
      </c>
      <c r="C151" s="791">
        <v>637027</v>
      </c>
      <c r="D151" s="791" t="s">
        <v>444</v>
      </c>
      <c r="E151" s="837" t="s">
        <v>498</v>
      </c>
      <c r="F151" s="794">
        <v>1000</v>
      </c>
      <c r="G151" s="795">
        <v>1000</v>
      </c>
      <c r="H151" s="795">
        <v>0</v>
      </c>
      <c r="I151" s="796">
        <f t="shared" si="3"/>
        <v>1000</v>
      </c>
      <c r="J151" s="795"/>
      <c r="K151" s="725"/>
      <c r="L151" s="677"/>
      <c r="M151" s="677"/>
      <c r="N151" s="78"/>
    </row>
    <row r="152" spans="1:14" ht="15" customHeight="1">
      <c r="A152" s="759"/>
      <c r="B152" s="782"/>
      <c r="C152" s="791">
        <v>637035</v>
      </c>
      <c r="D152" s="791" t="s">
        <v>444</v>
      </c>
      <c r="E152" s="797" t="s">
        <v>89</v>
      </c>
      <c r="F152" s="794">
        <v>700</v>
      </c>
      <c r="G152" s="795">
        <v>700</v>
      </c>
      <c r="H152" s="795">
        <v>-12</v>
      </c>
      <c r="I152" s="796">
        <f t="shared" si="3"/>
        <v>688</v>
      </c>
      <c r="J152" s="840" t="s">
        <v>465</v>
      </c>
      <c r="K152" s="725"/>
      <c r="L152" s="677"/>
      <c r="M152" s="677"/>
      <c r="N152" s="78"/>
    </row>
    <row r="153" spans="1:14" ht="15" customHeight="1">
      <c r="A153" s="759"/>
      <c r="B153" s="782"/>
      <c r="C153" s="791">
        <v>637040</v>
      </c>
      <c r="D153" s="791" t="s">
        <v>444</v>
      </c>
      <c r="E153" s="797" t="s">
        <v>499</v>
      </c>
      <c r="F153" s="820">
        <v>50</v>
      </c>
      <c r="G153" s="821">
        <v>50</v>
      </c>
      <c r="H153" s="821">
        <v>0</v>
      </c>
      <c r="I153" s="796">
        <f t="shared" si="3"/>
        <v>50</v>
      </c>
      <c r="J153" s="821"/>
      <c r="K153" s="725"/>
      <c r="L153" s="678"/>
      <c r="M153" s="678"/>
      <c r="N153" s="78"/>
    </row>
    <row r="154" spans="1:14" ht="15" customHeight="1" thickBot="1">
      <c r="A154" s="759"/>
      <c r="B154" s="782"/>
      <c r="C154" s="863">
        <v>637</v>
      </c>
      <c r="D154" s="863"/>
      <c r="E154" s="864" t="s">
        <v>500</v>
      </c>
      <c r="F154" s="865">
        <f>SUM(F140:F153)</f>
        <v>21964</v>
      </c>
      <c r="G154" s="866">
        <v>21964</v>
      </c>
      <c r="H154" s="866">
        <f>SUM(H140:H153)</f>
        <v>1440</v>
      </c>
      <c r="I154" s="836">
        <f>SUM(I140:I153)</f>
        <v>23404</v>
      </c>
      <c r="J154" s="866"/>
      <c r="K154" s="725"/>
      <c r="L154" s="678"/>
      <c r="M154" s="678"/>
      <c r="N154" s="78"/>
    </row>
    <row r="155" spans="1:14" ht="15" customHeight="1" thickBot="1">
      <c r="A155" s="759"/>
      <c r="B155" s="782"/>
      <c r="C155" s="799">
        <v>630</v>
      </c>
      <c r="D155" s="799"/>
      <c r="E155" s="801" t="s">
        <v>60</v>
      </c>
      <c r="F155" s="802">
        <v>52623</v>
      </c>
      <c r="G155" s="803">
        <v>53355</v>
      </c>
      <c r="H155" s="803">
        <f>H92+H104+H119+H121+H139+H154</f>
        <v>2052</v>
      </c>
      <c r="I155" s="867">
        <f>I92+I104+I119+I121+I139+I154</f>
        <v>55407</v>
      </c>
      <c r="J155" s="803"/>
      <c r="K155" s="725"/>
      <c r="L155" s="678"/>
      <c r="M155" s="678"/>
      <c r="N155" s="78"/>
    </row>
    <row r="156" spans="1:14" ht="15" customHeight="1">
      <c r="A156" s="759"/>
      <c r="B156" s="782"/>
      <c r="C156" s="791">
        <v>642006</v>
      </c>
      <c r="D156" s="791" t="s">
        <v>444</v>
      </c>
      <c r="E156" s="797" t="s">
        <v>501</v>
      </c>
      <c r="F156" s="820">
        <v>50</v>
      </c>
      <c r="G156" s="821">
        <v>50</v>
      </c>
      <c r="H156" s="821">
        <v>0</v>
      </c>
      <c r="I156" s="790">
        <f t="shared" si="3"/>
        <v>50</v>
      </c>
      <c r="J156" s="821"/>
      <c r="K156" s="725"/>
      <c r="L156" s="678"/>
      <c r="M156" s="678"/>
      <c r="N156" s="78"/>
    </row>
    <row r="157" spans="1:14" ht="15" customHeight="1" thickBot="1">
      <c r="A157" s="759"/>
      <c r="B157" s="782"/>
      <c r="C157" s="791">
        <v>642015</v>
      </c>
      <c r="D157" s="791" t="s">
        <v>444</v>
      </c>
      <c r="E157" s="797" t="s">
        <v>502</v>
      </c>
      <c r="F157" s="794">
        <v>700</v>
      </c>
      <c r="G157" s="795">
        <v>700</v>
      </c>
      <c r="H157" s="795">
        <v>0</v>
      </c>
      <c r="I157" s="798">
        <f t="shared" si="3"/>
        <v>700</v>
      </c>
      <c r="J157" s="795"/>
      <c r="K157" s="725"/>
      <c r="L157" s="678"/>
      <c r="M157" s="678"/>
      <c r="N157" s="78"/>
    </row>
    <row r="158" spans="1:14" ht="15" customHeight="1" thickBot="1">
      <c r="A158" s="807"/>
      <c r="B158" s="808"/>
      <c r="C158" s="799">
        <v>640</v>
      </c>
      <c r="D158" s="799"/>
      <c r="E158" s="801" t="s">
        <v>90</v>
      </c>
      <c r="F158" s="802">
        <f>SUM(F156:F157)</f>
        <v>750</v>
      </c>
      <c r="G158" s="803">
        <v>750</v>
      </c>
      <c r="H158" s="803">
        <v>0</v>
      </c>
      <c r="I158" s="867">
        <f t="shared" si="3"/>
        <v>750</v>
      </c>
      <c r="J158" s="803"/>
      <c r="K158" s="725"/>
      <c r="L158" s="678"/>
      <c r="M158" s="678"/>
      <c r="N158" s="78"/>
    </row>
    <row r="159" spans="1:14" ht="15" customHeight="1" thickBot="1">
      <c r="A159" s="868"/>
      <c r="B159" s="869"/>
      <c r="C159" s="800" t="s">
        <v>503</v>
      </c>
      <c r="D159" s="870"/>
      <c r="E159" s="871" t="s">
        <v>297</v>
      </c>
      <c r="F159" s="802">
        <v>53373</v>
      </c>
      <c r="G159" s="802">
        <v>54105</v>
      </c>
      <c r="H159" s="802">
        <f>H155+H158</f>
        <v>2052</v>
      </c>
      <c r="I159" s="867">
        <f>I155+I158</f>
        <v>56157</v>
      </c>
      <c r="J159" s="802"/>
      <c r="K159" s="725"/>
      <c r="L159" s="677"/>
      <c r="M159" s="678"/>
      <c r="N159" s="78"/>
    </row>
    <row r="160" spans="1:14" ht="15" customHeight="1" thickBot="1">
      <c r="A160" s="868"/>
      <c r="B160" s="869"/>
      <c r="C160" s="800">
        <v>600</v>
      </c>
      <c r="D160" s="870"/>
      <c r="E160" s="871" t="s">
        <v>297</v>
      </c>
      <c r="F160" s="872">
        <v>384556</v>
      </c>
      <c r="G160" s="731">
        <v>385288</v>
      </c>
      <c r="H160" s="731">
        <v>9482</v>
      </c>
      <c r="I160" s="730">
        <f>I68+I77+I159</f>
        <v>394770</v>
      </c>
      <c r="J160" s="731"/>
      <c r="K160" s="725"/>
      <c r="L160" s="677"/>
      <c r="M160" s="678"/>
      <c r="N160" s="78"/>
    </row>
    <row r="161" spans="1:14" ht="15" customHeight="1">
      <c r="A161" s="36"/>
      <c r="B161" s="780"/>
      <c r="C161" s="853"/>
      <c r="D161" s="853"/>
      <c r="E161" s="873"/>
      <c r="F161" s="742"/>
      <c r="G161" s="742"/>
      <c r="H161" s="742"/>
      <c r="I161" s="742"/>
      <c r="J161" s="742"/>
      <c r="K161" s="743" t="s">
        <v>504</v>
      </c>
      <c r="L161" s="677"/>
      <c r="M161" s="678"/>
      <c r="N161" s="78"/>
    </row>
    <row r="162" spans="1:14" ht="15" customHeight="1" thickBot="1">
      <c r="A162" s="36"/>
      <c r="B162" s="780"/>
      <c r="C162" s="853"/>
      <c r="D162" s="853"/>
      <c r="E162" s="873"/>
      <c r="F162" s="742"/>
      <c r="G162" s="742"/>
      <c r="H162" s="742"/>
      <c r="I162" s="742"/>
      <c r="J162" s="742"/>
      <c r="K162" s="743"/>
      <c r="L162" s="874"/>
      <c r="M162" s="678"/>
      <c r="N162" s="78"/>
    </row>
    <row r="163" spans="1:14" ht="15" customHeight="1" thickBot="1">
      <c r="A163" s="868"/>
      <c r="B163" s="869"/>
      <c r="C163" s="800" t="s">
        <v>503</v>
      </c>
      <c r="D163" s="870"/>
      <c r="E163" s="875" t="s">
        <v>297</v>
      </c>
      <c r="F163" s="802">
        <v>53373</v>
      </c>
      <c r="G163" s="802">
        <v>54105</v>
      </c>
      <c r="H163" s="802">
        <f>H159</f>
        <v>2052</v>
      </c>
      <c r="I163" s="867">
        <f>I159</f>
        <v>56157</v>
      </c>
      <c r="J163" s="802"/>
      <c r="K163" s="725"/>
      <c r="L163" s="677"/>
      <c r="M163" s="678"/>
      <c r="N163" s="78"/>
    </row>
    <row r="164" spans="1:14" ht="15" customHeight="1" thickBot="1">
      <c r="A164" s="868"/>
      <c r="B164" s="869"/>
      <c r="C164" s="800">
        <v>600</v>
      </c>
      <c r="D164" s="870"/>
      <c r="E164" s="875" t="s">
        <v>297</v>
      </c>
      <c r="F164" s="730">
        <v>384556</v>
      </c>
      <c r="G164" s="730">
        <v>385288</v>
      </c>
      <c r="H164" s="730">
        <f>H160</f>
        <v>9482</v>
      </c>
      <c r="I164" s="867">
        <f>I160</f>
        <v>394770</v>
      </c>
      <c r="J164" s="730"/>
      <c r="K164" s="725"/>
      <c r="L164" s="677"/>
      <c r="M164" s="678"/>
      <c r="N164" s="78"/>
    </row>
    <row r="165" spans="1:14" ht="15" customHeight="1" thickBot="1">
      <c r="A165" s="868"/>
      <c r="B165" s="869"/>
      <c r="C165" s="799">
        <v>700</v>
      </c>
      <c r="D165" s="799"/>
      <c r="E165" s="876" t="s">
        <v>96</v>
      </c>
      <c r="F165" s="877">
        <v>0</v>
      </c>
      <c r="G165" s="878">
        <v>0</v>
      </c>
      <c r="H165" s="878">
        <v>0</v>
      </c>
      <c r="I165" s="867">
        <f>G165+H165</f>
        <v>0</v>
      </c>
      <c r="J165" s="878"/>
      <c r="K165" s="725"/>
      <c r="L165" s="678"/>
      <c r="M165" s="678"/>
      <c r="N165" s="78"/>
    </row>
    <row r="166" spans="1:14" ht="15" customHeight="1">
      <c r="A166" s="759"/>
      <c r="B166" s="879"/>
      <c r="C166" s="791">
        <v>717002</v>
      </c>
      <c r="D166" s="791" t="s">
        <v>444</v>
      </c>
      <c r="E166" s="797" t="s">
        <v>505</v>
      </c>
      <c r="F166" s="880">
        <v>0</v>
      </c>
      <c r="G166" s="821">
        <v>0</v>
      </c>
      <c r="H166" s="821">
        <v>0</v>
      </c>
      <c r="I166" s="790">
        <f>G166+H166</f>
        <v>0</v>
      </c>
      <c r="J166" s="821"/>
      <c r="K166" s="725"/>
      <c r="L166" s="678"/>
      <c r="M166" s="678"/>
      <c r="N166" s="78"/>
    </row>
    <row r="167" spans="1:14" ht="15" customHeight="1" thickBot="1">
      <c r="A167" s="807"/>
      <c r="B167" s="881"/>
      <c r="C167" s="882">
        <v>717002</v>
      </c>
      <c r="D167" s="882" t="s">
        <v>444</v>
      </c>
      <c r="E167" s="883" t="s">
        <v>506</v>
      </c>
      <c r="F167" s="884">
        <v>0</v>
      </c>
      <c r="G167" s="885">
        <v>0</v>
      </c>
      <c r="H167" s="885">
        <v>0</v>
      </c>
      <c r="I167" s="886">
        <f>G167+H167</f>
        <v>0</v>
      </c>
      <c r="J167" s="885"/>
      <c r="K167" s="725"/>
      <c r="L167" s="678"/>
      <c r="M167" s="78"/>
      <c r="N167" s="78"/>
    </row>
    <row r="168" spans="1:11" ht="15" customHeight="1">
      <c r="A168" s="36"/>
      <c r="B168" s="36"/>
      <c r="C168" s="36"/>
      <c r="D168" s="36"/>
      <c r="E168" s="36"/>
      <c r="K168" s="671"/>
    </row>
    <row r="169" spans="1:11" ht="15" customHeight="1">
      <c r="A169" s="36"/>
      <c r="B169" s="887"/>
      <c r="C169" s="36"/>
      <c r="D169" s="780" t="s">
        <v>444</v>
      </c>
      <c r="E169" s="36" t="s">
        <v>507</v>
      </c>
      <c r="K169" s="671"/>
    </row>
    <row r="170" spans="1:11" ht="15" customHeight="1">
      <c r="A170" s="36"/>
      <c r="B170" s="887"/>
      <c r="C170" s="36"/>
      <c r="D170" s="36" t="s">
        <v>476</v>
      </c>
      <c r="E170" s="36" t="s">
        <v>508</v>
      </c>
      <c r="K170" s="671"/>
    </row>
    <row r="171" spans="1:11" ht="15" customHeight="1">
      <c r="A171" s="36"/>
      <c r="B171" s="887"/>
      <c r="C171" s="36"/>
      <c r="D171" s="36" t="s">
        <v>509</v>
      </c>
      <c r="E171" s="36" t="s">
        <v>510</v>
      </c>
      <c r="K171" s="671"/>
    </row>
    <row r="172" spans="1:11" ht="15" customHeight="1">
      <c r="A172" s="36"/>
      <c r="B172" s="887"/>
      <c r="C172" s="36"/>
      <c r="D172" s="36" t="s">
        <v>511</v>
      </c>
      <c r="E172" s="36" t="s">
        <v>512</v>
      </c>
      <c r="K172" s="671"/>
    </row>
    <row r="173" spans="1:18" ht="15" customHeight="1">
      <c r="A173" s="851"/>
      <c r="B173" s="888"/>
      <c r="C173" s="851"/>
      <c r="D173" s="851"/>
      <c r="E173" s="851"/>
      <c r="F173" s="889"/>
      <c r="G173" s="889"/>
      <c r="H173" s="890"/>
      <c r="I173" s="890"/>
      <c r="J173" s="890"/>
      <c r="K173" s="891"/>
      <c r="L173" s="892"/>
      <c r="M173" s="890"/>
      <c r="N173" s="890"/>
      <c r="O173" s="890"/>
      <c r="P173" s="890"/>
      <c r="Q173" s="890"/>
      <c r="R173" s="890"/>
    </row>
    <row r="174" spans="1:18" ht="18" customHeight="1">
      <c r="A174" s="893"/>
      <c r="B174" s="894"/>
      <c r="C174" s="895"/>
      <c r="D174" s="852"/>
      <c r="E174" s="896"/>
      <c r="F174" s="897" t="s">
        <v>168</v>
      </c>
      <c r="G174" s="898"/>
      <c r="H174" s="678"/>
      <c r="I174" s="678"/>
      <c r="J174" s="678"/>
      <c r="K174" s="721"/>
      <c r="L174" s="754"/>
      <c r="M174" s="678"/>
      <c r="N174" s="678"/>
      <c r="O174" s="678"/>
      <c r="P174" s="890"/>
      <c r="Q174" s="890"/>
      <c r="R174" s="890"/>
    </row>
    <row r="175" spans="1:18" ht="18" customHeight="1">
      <c r="A175" s="893"/>
      <c r="B175" s="899" t="s">
        <v>513</v>
      </c>
      <c r="C175" s="895"/>
      <c r="D175" s="852"/>
      <c r="E175" s="896"/>
      <c r="F175" s="897"/>
      <c r="G175" s="898"/>
      <c r="H175" s="678"/>
      <c r="I175" s="678"/>
      <c r="J175" s="678"/>
      <c r="K175" s="721"/>
      <c r="L175" s="754"/>
      <c r="M175" s="678"/>
      <c r="N175" s="678"/>
      <c r="O175" s="678"/>
      <c r="P175" s="890"/>
      <c r="Q175" s="890"/>
      <c r="R175" s="890"/>
    </row>
    <row r="176" spans="1:18" ht="18" customHeight="1">
      <c r="A176" s="893"/>
      <c r="B176" s="894" t="s">
        <v>514</v>
      </c>
      <c r="C176" s="895"/>
      <c r="D176" s="852"/>
      <c r="E176" s="896"/>
      <c r="F176" s="897"/>
      <c r="G176" s="898"/>
      <c r="H176" s="678"/>
      <c r="I176" s="678"/>
      <c r="J176" s="678"/>
      <c r="K176" s="721"/>
      <c r="L176" s="754"/>
      <c r="M176" s="678"/>
      <c r="N176" s="678"/>
      <c r="O176" s="678"/>
      <c r="P176" s="890"/>
      <c r="Q176" s="890"/>
      <c r="R176" s="890"/>
    </row>
    <row r="177" spans="1:18" ht="18" customHeight="1">
      <c r="A177" s="893"/>
      <c r="B177" s="894" t="s">
        <v>515</v>
      </c>
      <c r="C177" s="895"/>
      <c r="D177" s="852"/>
      <c r="E177" s="896"/>
      <c r="F177" s="897"/>
      <c r="G177" s="898"/>
      <c r="H177" s="678"/>
      <c r="I177" s="678"/>
      <c r="J177" s="678"/>
      <c r="K177" s="721"/>
      <c r="L177" s="754"/>
      <c r="M177" s="678"/>
      <c r="N177" s="678"/>
      <c r="O177" s="678"/>
      <c r="P177" s="890"/>
      <c r="Q177" s="890"/>
      <c r="R177" s="890"/>
    </row>
    <row r="178" spans="1:18" ht="18" customHeight="1">
      <c r="A178" s="893"/>
      <c r="B178" s="894" t="s">
        <v>516</v>
      </c>
      <c r="C178" s="895"/>
      <c r="D178" s="852"/>
      <c r="E178" s="896"/>
      <c r="F178" s="897"/>
      <c r="G178" s="898"/>
      <c r="H178" s="678"/>
      <c r="I178" s="678"/>
      <c r="J178" s="678"/>
      <c r="K178" s="721"/>
      <c r="L178" s="754"/>
      <c r="M178" s="678"/>
      <c r="N178" s="678"/>
      <c r="O178" s="678"/>
      <c r="P178" s="890"/>
      <c r="Q178" s="890"/>
      <c r="R178" s="890"/>
    </row>
    <row r="179" spans="1:18" ht="18" customHeight="1">
      <c r="A179" s="893"/>
      <c r="B179" s="894" t="s">
        <v>517</v>
      </c>
      <c r="C179" s="895"/>
      <c r="D179" s="852"/>
      <c r="E179" s="896"/>
      <c r="F179" s="897"/>
      <c r="G179" s="898"/>
      <c r="H179" s="678"/>
      <c r="I179" s="678"/>
      <c r="J179" s="678"/>
      <c r="K179" s="721"/>
      <c r="L179" s="754"/>
      <c r="M179" s="678"/>
      <c r="N179" s="678"/>
      <c r="O179" s="678"/>
      <c r="P179" s="890"/>
      <c r="Q179" s="890"/>
      <c r="R179" s="890"/>
    </row>
    <row r="180" spans="1:18" ht="18" customHeight="1">
      <c r="A180" s="893"/>
      <c r="B180" s="894" t="s">
        <v>518</v>
      </c>
      <c r="C180" s="895"/>
      <c r="D180" s="852"/>
      <c r="E180" s="896"/>
      <c r="F180" s="897"/>
      <c r="G180" s="898"/>
      <c r="H180" s="678"/>
      <c r="I180" s="678"/>
      <c r="J180" s="678"/>
      <c r="K180" s="721"/>
      <c r="L180" s="754"/>
      <c r="M180" s="678"/>
      <c r="N180" s="678"/>
      <c r="O180" s="678"/>
      <c r="P180" s="890"/>
      <c r="Q180" s="890"/>
      <c r="R180" s="890"/>
    </row>
    <row r="181" spans="1:18" ht="18" customHeight="1">
      <c r="A181" s="893"/>
      <c r="B181" s="894" t="s">
        <v>519</v>
      </c>
      <c r="C181" s="895"/>
      <c r="D181" s="852"/>
      <c r="E181" s="896"/>
      <c r="F181" s="897"/>
      <c r="G181" s="898"/>
      <c r="H181" s="678"/>
      <c r="I181" s="678"/>
      <c r="J181" s="678"/>
      <c r="K181" s="721"/>
      <c r="L181" s="754"/>
      <c r="M181" s="678"/>
      <c r="N181" s="678"/>
      <c r="O181" s="678"/>
      <c r="P181" s="890"/>
      <c r="Q181" s="890"/>
      <c r="R181" s="890"/>
    </row>
    <row r="182" spans="1:18" ht="18" customHeight="1">
      <c r="A182" s="893"/>
      <c r="B182" s="894"/>
      <c r="C182" s="895"/>
      <c r="D182" s="852"/>
      <c r="E182" s="896"/>
      <c r="F182" s="897"/>
      <c r="G182" s="898"/>
      <c r="H182" s="678"/>
      <c r="I182" s="678"/>
      <c r="J182" s="678"/>
      <c r="K182" s="721"/>
      <c r="L182" s="754"/>
      <c r="M182" s="678"/>
      <c r="N182" s="678"/>
      <c r="O182" s="678"/>
      <c r="P182" s="890"/>
      <c r="Q182" s="890"/>
      <c r="R182" s="890"/>
    </row>
    <row r="183" spans="1:18" ht="18" customHeight="1">
      <c r="A183" s="893"/>
      <c r="B183" s="900" t="s">
        <v>520</v>
      </c>
      <c r="C183" s="901"/>
      <c r="D183" s="902"/>
      <c r="E183" s="903"/>
      <c r="F183" s="897"/>
      <c r="G183" s="898"/>
      <c r="H183" s="678"/>
      <c r="I183" s="678"/>
      <c r="J183" s="678"/>
      <c r="K183" s="721"/>
      <c r="L183" s="754"/>
      <c r="M183" s="678"/>
      <c r="N183" s="678"/>
      <c r="O183" s="678"/>
      <c r="P183" s="890"/>
      <c r="Q183" s="890"/>
      <c r="R183" s="890"/>
    </row>
    <row r="184" spans="1:18" ht="18" customHeight="1">
      <c r="A184" s="893"/>
      <c r="B184" s="894"/>
      <c r="C184" s="895"/>
      <c r="D184" s="852"/>
      <c r="E184" s="896"/>
      <c r="F184" s="897"/>
      <c r="G184" s="898"/>
      <c r="H184" s="678"/>
      <c r="I184" s="678"/>
      <c r="J184" s="678"/>
      <c r="K184" s="721"/>
      <c r="L184" s="754"/>
      <c r="M184" s="678"/>
      <c r="N184" s="678"/>
      <c r="O184" s="678"/>
      <c r="P184" s="890"/>
      <c r="Q184" s="890"/>
      <c r="R184" s="890"/>
    </row>
    <row r="185" spans="1:18" ht="18" customHeight="1">
      <c r="A185" s="893"/>
      <c r="B185" s="899" t="s">
        <v>521</v>
      </c>
      <c r="C185" s="904"/>
      <c r="D185" s="904"/>
      <c r="E185" s="896"/>
      <c r="F185" s="898"/>
      <c r="G185" s="898"/>
      <c r="H185" s="678"/>
      <c r="I185" s="678"/>
      <c r="J185" s="678"/>
      <c r="K185" s="721"/>
      <c r="L185" s="889"/>
      <c r="M185" s="678"/>
      <c r="N185" s="678"/>
      <c r="O185" s="678"/>
      <c r="P185" s="890"/>
      <c r="Q185" s="890"/>
      <c r="R185" s="890"/>
    </row>
    <row r="186" spans="1:18" ht="18" customHeight="1">
      <c r="A186" s="893"/>
      <c r="B186" s="894" t="s">
        <v>522</v>
      </c>
      <c r="C186" s="904"/>
      <c r="D186" s="904"/>
      <c r="E186" s="896"/>
      <c r="F186" s="898"/>
      <c r="G186" s="898"/>
      <c r="H186" s="678"/>
      <c r="I186" s="678"/>
      <c r="J186" s="678"/>
      <c r="K186" s="721"/>
      <c r="L186" s="889"/>
      <c r="M186" s="678"/>
      <c r="N186" s="678"/>
      <c r="O186" s="678"/>
      <c r="P186" s="890"/>
      <c r="Q186" s="890"/>
      <c r="R186" s="890"/>
    </row>
    <row r="187" spans="1:18" ht="16.5" customHeight="1">
      <c r="A187" s="905"/>
      <c r="B187" s="906" t="s">
        <v>523</v>
      </c>
      <c r="C187" s="895"/>
      <c r="D187" s="904"/>
      <c r="E187" s="899"/>
      <c r="F187" s="907"/>
      <c r="G187" s="907"/>
      <c r="H187" s="908"/>
      <c r="I187" s="908"/>
      <c r="J187" s="908"/>
      <c r="K187" s="909"/>
      <c r="L187" s="908"/>
      <c r="M187" s="908"/>
      <c r="N187" s="908"/>
      <c r="O187" s="678"/>
      <c r="P187" s="890"/>
      <c r="Q187" s="890"/>
      <c r="R187" s="890"/>
    </row>
    <row r="188" spans="1:18" ht="16.5" customHeight="1">
      <c r="A188" s="905"/>
      <c r="B188" s="906" t="s">
        <v>524</v>
      </c>
      <c r="C188" s="895"/>
      <c r="D188" s="904"/>
      <c r="E188" s="899"/>
      <c r="F188" s="907"/>
      <c r="G188" s="907"/>
      <c r="H188" s="908"/>
      <c r="I188" s="908"/>
      <c r="J188" s="908"/>
      <c r="K188" s="909"/>
      <c r="L188" s="908"/>
      <c r="M188" s="908"/>
      <c r="N188" s="908"/>
      <c r="O188" s="678"/>
      <c r="P188" s="890"/>
      <c r="Q188" s="890"/>
      <c r="R188" s="890"/>
    </row>
    <row r="189" spans="1:18" ht="16.5" customHeight="1">
      <c r="A189" s="910"/>
      <c r="B189" s="906" t="s">
        <v>525</v>
      </c>
      <c r="C189" s="904"/>
      <c r="D189" s="904"/>
      <c r="E189" s="894"/>
      <c r="F189" s="898"/>
      <c r="G189" s="898"/>
      <c r="H189" s="908"/>
      <c r="I189" s="908"/>
      <c r="J189" s="908"/>
      <c r="K189" s="909"/>
      <c r="L189" s="908"/>
      <c r="M189" s="908"/>
      <c r="N189" s="908"/>
      <c r="O189" s="678"/>
      <c r="P189" s="890"/>
      <c r="Q189" s="890"/>
      <c r="R189" s="890"/>
    </row>
    <row r="190" spans="1:18" ht="16.5" customHeight="1">
      <c r="A190" s="910"/>
      <c r="B190" s="906" t="s">
        <v>526</v>
      </c>
      <c r="C190" s="904"/>
      <c r="D190" s="904"/>
      <c r="E190" s="894"/>
      <c r="F190" s="898"/>
      <c r="G190" s="898"/>
      <c r="H190" s="908"/>
      <c r="I190" s="908"/>
      <c r="J190" s="908"/>
      <c r="K190" s="909"/>
      <c r="L190" s="908"/>
      <c r="M190" s="908"/>
      <c r="N190" s="908"/>
      <c r="O190" s="678"/>
      <c r="P190" s="890"/>
      <c r="Q190" s="890"/>
      <c r="R190" s="890"/>
    </row>
    <row r="191" spans="1:18" ht="16.5" customHeight="1">
      <c r="A191" s="910"/>
      <c r="B191" s="906" t="s">
        <v>527</v>
      </c>
      <c r="C191" s="904"/>
      <c r="D191" s="904"/>
      <c r="E191" s="899"/>
      <c r="F191" s="898"/>
      <c r="G191" s="898"/>
      <c r="H191" s="908"/>
      <c r="I191" s="908"/>
      <c r="J191" s="908"/>
      <c r="K191" s="909"/>
      <c r="L191" s="908"/>
      <c r="M191" s="908"/>
      <c r="N191" s="908"/>
      <c r="O191" s="678"/>
      <c r="P191" s="890"/>
      <c r="Q191" s="890"/>
      <c r="R191" s="890"/>
    </row>
    <row r="192" spans="1:18" ht="16.5" customHeight="1">
      <c r="A192" s="910"/>
      <c r="B192" s="906" t="s">
        <v>528</v>
      </c>
      <c r="C192" s="904"/>
      <c r="D192" s="904"/>
      <c r="E192" s="899"/>
      <c r="F192" s="898"/>
      <c r="G192" s="898"/>
      <c r="H192" s="908"/>
      <c r="I192" s="908"/>
      <c r="J192" s="908"/>
      <c r="K192" s="909"/>
      <c r="L192" s="908"/>
      <c r="M192" s="908"/>
      <c r="N192" s="908"/>
      <c r="O192" s="678"/>
      <c r="P192" s="890"/>
      <c r="Q192" s="890"/>
      <c r="R192" s="890"/>
    </row>
    <row r="193" spans="1:18" ht="16.5" customHeight="1">
      <c r="A193" s="910"/>
      <c r="B193" s="906" t="s">
        <v>529</v>
      </c>
      <c r="C193" s="904"/>
      <c r="D193" s="904"/>
      <c r="E193" s="899"/>
      <c r="F193" s="898"/>
      <c r="G193" s="898"/>
      <c r="H193" s="908"/>
      <c r="I193" s="908"/>
      <c r="J193" s="908"/>
      <c r="K193" s="909"/>
      <c r="L193" s="908"/>
      <c r="M193" s="908"/>
      <c r="N193" s="908"/>
      <c r="O193" s="678"/>
      <c r="P193" s="890"/>
      <c r="Q193" s="890"/>
      <c r="R193" s="890"/>
    </row>
    <row r="194" spans="1:18" ht="16.5" customHeight="1">
      <c r="A194" s="910"/>
      <c r="B194" s="906" t="s">
        <v>530</v>
      </c>
      <c r="C194" s="904"/>
      <c r="D194" s="904"/>
      <c r="E194" s="899"/>
      <c r="F194" s="907"/>
      <c r="G194" s="907"/>
      <c r="H194" s="908"/>
      <c r="I194" s="908"/>
      <c r="J194" s="908"/>
      <c r="K194" s="909"/>
      <c r="L194" s="908"/>
      <c r="M194" s="908"/>
      <c r="N194" s="908"/>
      <c r="O194" s="678"/>
      <c r="P194" s="890"/>
      <c r="Q194" s="890"/>
      <c r="R194" s="890"/>
    </row>
    <row r="195" spans="1:18" ht="16.5" customHeight="1">
      <c r="A195" s="910"/>
      <c r="B195" s="911" t="s">
        <v>531</v>
      </c>
      <c r="C195" s="912"/>
      <c r="D195" s="912"/>
      <c r="E195" s="899"/>
      <c r="F195" s="907"/>
      <c r="G195" s="907"/>
      <c r="H195" s="908"/>
      <c r="I195" s="908"/>
      <c r="J195" s="908"/>
      <c r="K195" s="909"/>
      <c r="L195" s="908"/>
      <c r="M195" s="908"/>
      <c r="N195" s="908"/>
      <c r="O195" s="678"/>
      <c r="P195" s="890"/>
      <c r="Q195" s="890"/>
      <c r="R195" s="890"/>
    </row>
    <row r="196" spans="1:18" ht="16.5" customHeight="1">
      <c r="A196" s="910"/>
      <c r="B196" s="894"/>
      <c r="C196" s="895"/>
      <c r="D196" s="904"/>
      <c r="E196" s="894"/>
      <c r="F196" s="907"/>
      <c r="G196" s="907"/>
      <c r="H196" s="908"/>
      <c r="I196" s="908"/>
      <c r="J196" s="908"/>
      <c r="K196" s="741" t="s">
        <v>532</v>
      </c>
      <c r="L196" s="908"/>
      <c r="M196" s="908"/>
      <c r="N196" s="908"/>
      <c r="O196" s="678"/>
      <c r="P196" s="890"/>
      <c r="Q196" s="890"/>
      <c r="R196" s="890"/>
    </row>
    <row r="197" spans="1:18" ht="16.5" customHeight="1">
      <c r="A197" s="910"/>
      <c r="B197" s="906" t="s">
        <v>533</v>
      </c>
      <c r="C197" s="895"/>
      <c r="D197" s="904"/>
      <c r="E197" s="899"/>
      <c r="F197" s="907"/>
      <c r="G197" s="907"/>
      <c r="H197" s="678"/>
      <c r="I197" s="678"/>
      <c r="J197" s="678"/>
      <c r="K197" s="721"/>
      <c r="L197" s="678"/>
      <c r="M197" s="678"/>
      <c r="N197" s="678"/>
      <c r="O197" s="678"/>
      <c r="P197" s="890"/>
      <c r="Q197" s="890"/>
      <c r="R197" s="890"/>
    </row>
    <row r="198" spans="1:18" ht="16.5" customHeight="1">
      <c r="A198" s="910"/>
      <c r="B198" s="894" t="s">
        <v>534</v>
      </c>
      <c r="C198" s="895"/>
      <c r="D198" s="904"/>
      <c r="E198" s="913"/>
      <c r="F198" s="898"/>
      <c r="G198" s="898"/>
      <c r="H198" s="678"/>
      <c r="I198" s="678"/>
      <c r="J198" s="678"/>
      <c r="K198" s="721"/>
      <c r="L198" s="678"/>
      <c r="M198" s="678"/>
      <c r="N198" s="678"/>
      <c r="O198" s="678"/>
      <c r="P198" s="890"/>
      <c r="Q198" s="890"/>
      <c r="R198" s="890"/>
    </row>
    <row r="199" spans="1:18" ht="16.5" customHeight="1">
      <c r="A199" s="910"/>
      <c r="B199" s="894" t="s">
        <v>535</v>
      </c>
      <c r="C199" s="895"/>
      <c r="D199" s="904"/>
      <c r="E199" s="913"/>
      <c r="F199" s="898"/>
      <c r="G199" s="898"/>
      <c r="H199" s="678"/>
      <c r="I199" s="678"/>
      <c r="J199" s="678"/>
      <c r="K199" s="721"/>
      <c r="L199" s="678"/>
      <c r="M199" s="678"/>
      <c r="N199" s="678"/>
      <c r="O199" s="678"/>
      <c r="P199" s="890"/>
      <c r="Q199" s="890"/>
      <c r="R199" s="890"/>
    </row>
    <row r="200" spans="1:18" ht="16.5" customHeight="1">
      <c r="A200" s="910"/>
      <c r="B200" s="894" t="s">
        <v>536</v>
      </c>
      <c r="C200" s="895"/>
      <c r="D200" s="904"/>
      <c r="E200" s="913"/>
      <c r="F200" s="898"/>
      <c r="G200" s="898"/>
      <c r="H200" s="678"/>
      <c r="I200" s="678"/>
      <c r="J200" s="678"/>
      <c r="K200" s="721"/>
      <c r="L200" s="678"/>
      <c r="M200" s="678"/>
      <c r="N200" s="678"/>
      <c r="O200" s="678"/>
      <c r="P200" s="890"/>
      <c r="Q200" s="890"/>
      <c r="R200" s="890"/>
    </row>
    <row r="201" spans="1:18" ht="16.5" customHeight="1">
      <c r="A201" s="910"/>
      <c r="B201" s="894" t="s">
        <v>537</v>
      </c>
      <c r="C201" s="895"/>
      <c r="D201" s="904"/>
      <c r="E201" s="913"/>
      <c r="F201" s="898"/>
      <c r="G201" s="898"/>
      <c r="H201" s="678"/>
      <c r="I201" s="678"/>
      <c r="J201" s="678"/>
      <c r="K201" s="721"/>
      <c r="L201" s="678"/>
      <c r="M201" s="678"/>
      <c r="N201" s="678"/>
      <c r="O201" s="678"/>
      <c r="P201" s="890"/>
      <c r="Q201" s="890"/>
      <c r="R201" s="890"/>
    </row>
    <row r="202" spans="1:18" ht="16.5" customHeight="1">
      <c r="A202" s="910"/>
      <c r="B202" s="894" t="s">
        <v>538</v>
      </c>
      <c r="C202" s="895"/>
      <c r="D202" s="904"/>
      <c r="E202" s="913"/>
      <c r="F202" s="898"/>
      <c r="G202" s="898"/>
      <c r="H202" s="678"/>
      <c r="I202" s="678"/>
      <c r="J202" s="678"/>
      <c r="K202" s="721"/>
      <c r="L202" s="678"/>
      <c r="M202" s="678"/>
      <c r="N202" s="678"/>
      <c r="O202" s="678"/>
      <c r="P202" s="890"/>
      <c r="Q202" s="890"/>
      <c r="R202" s="890"/>
    </row>
    <row r="203" spans="1:18" ht="16.5" customHeight="1">
      <c r="A203" s="910"/>
      <c r="B203" s="894" t="s">
        <v>539</v>
      </c>
      <c r="C203" s="895"/>
      <c r="D203" s="904"/>
      <c r="E203" s="913"/>
      <c r="F203" s="898"/>
      <c r="G203" s="898"/>
      <c r="H203" s="678"/>
      <c r="I203" s="678"/>
      <c r="J203" s="678"/>
      <c r="K203" s="721"/>
      <c r="L203" s="678"/>
      <c r="M203" s="678"/>
      <c r="N203" s="678"/>
      <c r="O203" s="678"/>
      <c r="P203" s="890"/>
      <c r="Q203" s="890"/>
      <c r="R203" s="890"/>
    </row>
    <row r="204" spans="1:18" ht="16.5" customHeight="1">
      <c r="A204" s="910"/>
      <c r="B204" s="894" t="s">
        <v>540</v>
      </c>
      <c r="C204" s="895"/>
      <c r="D204" s="904"/>
      <c r="E204" s="913"/>
      <c r="F204" s="898"/>
      <c r="G204" s="898"/>
      <c r="H204" s="678"/>
      <c r="I204" s="678"/>
      <c r="J204" s="678"/>
      <c r="K204" s="721"/>
      <c r="L204" s="678"/>
      <c r="M204" s="678"/>
      <c r="N204" s="678"/>
      <c r="O204" s="678"/>
      <c r="P204" s="890"/>
      <c r="Q204" s="890"/>
      <c r="R204" s="890"/>
    </row>
    <row r="205" spans="1:18" ht="16.5" customHeight="1">
      <c r="A205" s="910"/>
      <c r="B205" s="906">
        <v>633001</v>
      </c>
      <c r="C205" s="894" t="s">
        <v>373</v>
      </c>
      <c r="D205" s="914"/>
      <c r="E205" s="913"/>
      <c r="F205" s="915">
        <v>-268</v>
      </c>
      <c r="G205" s="915"/>
      <c r="H205" s="678"/>
      <c r="I205" s="678"/>
      <c r="J205" s="678"/>
      <c r="K205" s="721"/>
      <c r="L205" s="678"/>
      <c r="M205" s="678"/>
      <c r="N205" s="678"/>
      <c r="O205" s="678"/>
      <c r="P205" s="890"/>
      <c r="Q205" s="890"/>
      <c r="R205" s="890"/>
    </row>
    <row r="206" spans="1:18" ht="16.5" customHeight="1">
      <c r="A206" s="910"/>
      <c r="B206" s="906">
        <v>633010</v>
      </c>
      <c r="C206" s="894" t="s">
        <v>473</v>
      </c>
      <c r="D206" s="914"/>
      <c r="E206" s="913"/>
      <c r="F206" s="915">
        <v>-15</v>
      </c>
      <c r="G206" s="915"/>
      <c r="H206" s="678"/>
      <c r="I206" s="678"/>
      <c r="J206" s="678"/>
      <c r="K206" s="721"/>
      <c r="L206" s="678"/>
      <c r="M206" s="678"/>
      <c r="N206" s="678"/>
      <c r="O206" s="678"/>
      <c r="P206" s="890"/>
      <c r="Q206" s="890"/>
      <c r="R206" s="890"/>
    </row>
    <row r="207" spans="1:18" ht="16.5" customHeight="1">
      <c r="A207" s="910"/>
      <c r="B207" s="906">
        <v>635002</v>
      </c>
      <c r="C207" s="894" t="s">
        <v>541</v>
      </c>
      <c r="D207" s="914"/>
      <c r="E207" s="913"/>
      <c r="F207" s="915">
        <v>-100</v>
      </c>
      <c r="G207" s="915"/>
      <c r="H207" s="678"/>
      <c r="I207" s="678"/>
      <c r="J207" s="678"/>
      <c r="K207" s="721"/>
      <c r="L207" s="678"/>
      <c r="M207" s="678"/>
      <c r="N207" s="678"/>
      <c r="O207" s="678"/>
      <c r="P207" s="890"/>
      <c r="Q207" s="890"/>
      <c r="R207" s="890"/>
    </row>
    <row r="208" spans="1:18" ht="16.5" customHeight="1">
      <c r="A208" s="910"/>
      <c r="B208" s="906">
        <v>635004</v>
      </c>
      <c r="C208" s="894" t="s">
        <v>542</v>
      </c>
      <c r="D208" s="914"/>
      <c r="E208" s="913"/>
      <c r="F208" s="915">
        <v>-300</v>
      </c>
      <c r="G208" s="915"/>
      <c r="H208" s="678"/>
      <c r="I208" s="678"/>
      <c r="J208" s="678"/>
      <c r="K208" s="721"/>
      <c r="L208" s="678"/>
      <c r="M208" s="678"/>
      <c r="N208" s="678"/>
      <c r="O208" s="678"/>
      <c r="P208" s="890"/>
      <c r="Q208" s="890"/>
      <c r="R208" s="890"/>
    </row>
    <row r="209" spans="1:18" ht="16.5" customHeight="1">
      <c r="A209" s="910"/>
      <c r="B209" s="906">
        <v>637002</v>
      </c>
      <c r="C209" s="894" t="s">
        <v>490</v>
      </c>
      <c r="D209" s="914"/>
      <c r="E209" s="913"/>
      <c r="F209" s="915">
        <v>-500</v>
      </c>
      <c r="G209" s="915"/>
      <c r="H209" s="678"/>
      <c r="I209" s="678"/>
      <c r="J209" s="678"/>
      <c r="K209" s="721"/>
      <c r="L209" s="678"/>
      <c r="M209" s="678"/>
      <c r="N209" s="678"/>
      <c r="O209" s="678"/>
      <c r="P209" s="890"/>
      <c r="Q209" s="890"/>
      <c r="R209" s="890"/>
    </row>
    <row r="210" spans="1:18" ht="16.5" customHeight="1">
      <c r="A210" s="910"/>
      <c r="B210" s="906">
        <v>637012</v>
      </c>
      <c r="C210" s="894" t="s">
        <v>86</v>
      </c>
      <c r="D210" s="914"/>
      <c r="E210" s="913"/>
      <c r="F210" s="915">
        <v>-250</v>
      </c>
      <c r="G210" s="915"/>
      <c r="H210" s="678"/>
      <c r="I210" s="678"/>
      <c r="J210" s="678"/>
      <c r="K210" s="721"/>
      <c r="L210" s="678"/>
      <c r="M210" s="678"/>
      <c r="N210" s="678"/>
      <c r="O210" s="678"/>
      <c r="P210" s="890"/>
      <c r="Q210" s="890"/>
      <c r="R210" s="890"/>
    </row>
    <row r="211" spans="1:18" ht="16.5" customHeight="1">
      <c r="A211" s="910"/>
      <c r="B211" s="906">
        <v>637035</v>
      </c>
      <c r="C211" s="894" t="s">
        <v>89</v>
      </c>
      <c r="D211" s="914"/>
      <c r="E211" s="913"/>
      <c r="F211" s="915">
        <v>-12</v>
      </c>
      <c r="G211" s="915"/>
      <c r="H211" s="678"/>
      <c r="I211" s="678"/>
      <c r="J211" s="678"/>
      <c r="K211" s="721"/>
      <c r="L211" s="678"/>
      <c r="M211" s="678"/>
      <c r="N211" s="678"/>
      <c r="O211" s="678"/>
      <c r="P211" s="890"/>
      <c r="Q211" s="890"/>
      <c r="R211" s="890"/>
    </row>
    <row r="212" spans="1:18" ht="16.5" customHeight="1">
      <c r="A212" s="910"/>
      <c r="B212" s="911" t="s">
        <v>297</v>
      </c>
      <c r="C212" s="894"/>
      <c r="D212" s="914"/>
      <c r="E212" s="913"/>
      <c r="F212" s="916">
        <v>-1445</v>
      </c>
      <c r="G212" s="915"/>
      <c r="H212" s="678"/>
      <c r="I212" s="678"/>
      <c r="J212" s="678"/>
      <c r="K212" s="721"/>
      <c r="L212" s="678"/>
      <c r="M212" s="678"/>
      <c r="N212" s="678"/>
      <c r="O212" s="678"/>
      <c r="P212" s="890"/>
      <c r="Q212" s="890"/>
      <c r="R212" s="890"/>
    </row>
    <row r="213" spans="1:18" ht="16.5" customHeight="1">
      <c r="A213" s="910"/>
      <c r="B213" s="906">
        <v>631002</v>
      </c>
      <c r="C213" s="894" t="s">
        <v>543</v>
      </c>
      <c r="D213" s="914"/>
      <c r="E213" s="913"/>
      <c r="F213" s="915">
        <v>250</v>
      </c>
      <c r="G213" s="915"/>
      <c r="H213" s="678"/>
      <c r="I213" s="678"/>
      <c r="J213" s="678"/>
      <c r="K213" s="721"/>
      <c r="L213" s="678"/>
      <c r="M213" s="678"/>
      <c r="N213" s="678"/>
      <c r="O213" s="678"/>
      <c r="P213" s="890"/>
      <c r="Q213" s="890"/>
      <c r="R213" s="890"/>
    </row>
    <row r="214" spans="1:18" ht="16.5" customHeight="1">
      <c r="A214" s="910"/>
      <c r="B214" s="906">
        <v>633009</v>
      </c>
      <c r="C214" s="894" t="s">
        <v>472</v>
      </c>
      <c r="D214" s="914"/>
      <c r="E214" s="913"/>
      <c r="F214" s="915">
        <v>500</v>
      </c>
      <c r="G214" s="915"/>
      <c r="H214" s="678"/>
      <c r="I214" s="678"/>
      <c r="J214" s="678"/>
      <c r="K214" s="721"/>
      <c r="L214" s="678"/>
      <c r="M214" s="678"/>
      <c r="N214" s="678"/>
      <c r="O214" s="678"/>
      <c r="P214" s="890"/>
      <c r="Q214" s="890"/>
      <c r="R214" s="890"/>
    </row>
    <row r="215" spans="1:18" ht="16.5" customHeight="1">
      <c r="A215" s="910"/>
      <c r="B215" s="906">
        <v>635006</v>
      </c>
      <c r="C215" s="894" t="s">
        <v>352</v>
      </c>
      <c r="D215" s="914"/>
      <c r="E215" s="913"/>
      <c r="F215" s="915">
        <v>545</v>
      </c>
      <c r="G215" s="915"/>
      <c r="H215" s="678"/>
      <c r="I215" s="678"/>
      <c r="J215" s="678"/>
      <c r="K215" s="721"/>
      <c r="L215" s="678"/>
      <c r="M215" s="678"/>
      <c r="N215" s="678"/>
      <c r="O215" s="678"/>
      <c r="P215" s="890"/>
      <c r="Q215" s="890"/>
      <c r="R215" s="890"/>
    </row>
    <row r="216" spans="1:18" ht="16.5" customHeight="1">
      <c r="A216" s="910"/>
      <c r="B216" s="906">
        <v>637015</v>
      </c>
      <c r="C216" s="894" t="s">
        <v>87</v>
      </c>
      <c r="D216" s="914"/>
      <c r="E216" s="913"/>
      <c r="F216" s="915">
        <v>150</v>
      </c>
      <c r="G216" s="915"/>
      <c r="H216" s="678"/>
      <c r="I216" s="678"/>
      <c r="J216" s="678"/>
      <c r="K216" s="721"/>
      <c r="L216" s="678"/>
      <c r="M216" s="678"/>
      <c r="N216" s="678"/>
      <c r="O216" s="678"/>
      <c r="P216" s="890"/>
      <c r="Q216" s="890"/>
      <c r="R216" s="890"/>
    </row>
    <row r="217" spans="1:18" ht="16.5" customHeight="1">
      <c r="A217" s="910"/>
      <c r="B217" s="911" t="s">
        <v>297</v>
      </c>
      <c r="C217" s="899"/>
      <c r="D217" s="917"/>
      <c r="E217" s="913"/>
      <c r="F217" s="916">
        <v>1445</v>
      </c>
      <c r="G217" s="915"/>
      <c r="H217" s="678"/>
      <c r="I217" s="678"/>
      <c r="J217" s="678"/>
      <c r="K217" s="721"/>
      <c r="L217" s="678"/>
      <c r="M217" s="678"/>
      <c r="N217" s="678"/>
      <c r="O217" s="678"/>
      <c r="P217" s="890"/>
      <c r="Q217" s="890"/>
      <c r="R217" s="890"/>
    </row>
    <row r="218" spans="1:18" ht="16.5" customHeight="1">
      <c r="A218" s="910"/>
      <c r="B218" s="911" t="s">
        <v>544</v>
      </c>
      <c r="C218" s="899"/>
      <c r="D218" s="917"/>
      <c r="E218" s="913"/>
      <c r="F218" s="916">
        <v>0</v>
      </c>
      <c r="G218" s="915"/>
      <c r="H218" s="678"/>
      <c r="I218" s="678"/>
      <c r="J218" s="678"/>
      <c r="K218" s="721"/>
      <c r="L218" s="678"/>
      <c r="M218" s="678"/>
      <c r="N218" s="678"/>
      <c r="O218" s="678"/>
      <c r="P218" s="890"/>
      <c r="Q218" s="890"/>
      <c r="R218" s="890"/>
    </row>
    <row r="219" spans="1:18" ht="16.5" customHeight="1">
      <c r="A219" s="910"/>
      <c r="B219" s="894"/>
      <c r="C219" s="894"/>
      <c r="D219" s="914"/>
      <c r="E219" s="913"/>
      <c r="F219" s="915"/>
      <c r="G219" s="915"/>
      <c r="H219" s="678"/>
      <c r="I219" s="678"/>
      <c r="J219" s="678"/>
      <c r="K219" s="721"/>
      <c r="L219" s="678"/>
      <c r="M219" s="678"/>
      <c r="N219" s="678"/>
      <c r="O219" s="678"/>
      <c r="P219" s="890"/>
      <c r="Q219" s="890"/>
      <c r="R219" s="890"/>
    </row>
    <row r="220" spans="1:18" ht="16.5" customHeight="1">
      <c r="A220" s="918"/>
      <c r="B220" s="899" t="s">
        <v>545</v>
      </c>
      <c r="C220" s="895"/>
      <c r="D220" s="904"/>
      <c r="E220" s="913"/>
      <c r="F220" s="898"/>
      <c r="G220" s="898"/>
      <c r="H220" s="678"/>
      <c r="I220" s="678"/>
      <c r="J220" s="678"/>
      <c r="K220" s="721"/>
      <c r="L220" s="678"/>
      <c r="M220" s="678"/>
      <c r="N220" s="678"/>
      <c r="O220" s="678"/>
      <c r="P220" s="890"/>
      <c r="Q220" s="890"/>
      <c r="R220" s="890"/>
    </row>
    <row r="221" spans="1:18" ht="16.5" customHeight="1">
      <c r="A221" s="918"/>
      <c r="B221" s="894"/>
      <c r="C221" s="894"/>
      <c r="D221" s="895"/>
      <c r="E221" s="904"/>
      <c r="F221" s="913"/>
      <c r="G221" s="898"/>
      <c r="H221" s="898"/>
      <c r="I221" s="678"/>
      <c r="J221" s="678"/>
      <c r="K221" s="721"/>
      <c r="L221" s="678"/>
      <c r="M221" s="678"/>
      <c r="N221" s="678"/>
      <c r="O221" s="678"/>
      <c r="P221" s="890"/>
      <c r="Q221" s="890"/>
      <c r="R221" s="890"/>
    </row>
    <row r="222" spans="1:18" ht="16.5" customHeight="1">
      <c r="A222" s="918"/>
      <c r="B222" s="900" t="s">
        <v>546</v>
      </c>
      <c r="C222" s="901"/>
      <c r="D222" s="902"/>
      <c r="E222" s="903"/>
      <c r="F222" s="898"/>
      <c r="G222" s="898"/>
      <c r="H222" s="678"/>
      <c r="I222" s="678"/>
      <c r="J222" s="678"/>
      <c r="K222" s="721"/>
      <c r="L222" s="678"/>
      <c r="M222" s="678"/>
      <c r="N222" s="678"/>
      <c r="O222" s="678"/>
      <c r="P222" s="890"/>
      <c r="Q222" s="890"/>
      <c r="R222" s="890"/>
    </row>
    <row r="223" spans="1:18" ht="16.5" customHeight="1">
      <c r="A223" s="918"/>
      <c r="B223" s="894"/>
      <c r="C223" s="904"/>
      <c r="D223" s="904"/>
      <c r="E223" s="913"/>
      <c r="F223" s="907"/>
      <c r="G223" s="907"/>
      <c r="H223" s="908"/>
      <c r="I223" s="908"/>
      <c r="J223" s="908"/>
      <c r="K223" s="908"/>
      <c r="L223" s="908"/>
      <c r="M223" s="678"/>
      <c r="N223" s="678"/>
      <c r="O223" s="678"/>
      <c r="P223" s="890"/>
      <c r="Q223" s="890"/>
      <c r="R223" s="890"/>
    </row>
    <row r="224" spans="1:18" ht="16.5" customHeight="1">
      <c r="A224" s="918"/>
      <c r="B224" s="919"/>
      <c r="C224" s="920"/>
      <c r="D224" s="921"/>
      <c r="E224" s="922"/>
      <c r="F224" s="907"/>
      <c r="G224" s="907"/>
      <c r="H224" s="908"/>
      <c r="I224" s="908"/>
      <c r="J224" s="908"/>
      <c r="K224" s="908"/>
      <c r="L224" s="908"/>
      <c r="M224" s="678"/>
      <c r="N224" s="678"/>
      <c r="O224" s="678"/>
      <c r="P224" s="890"/>
      <c r="Q224" s="890"/>
      <c r="R224" s="890"/>
    </row>
    <row r="225" spans="1:18" ht="16.5" customHeight="1">
      <c r="A225" s="918"/>
      <c r="B225" s="919"/>
      <c r="C225" s="920"/>
      <c r="D225" s="921"/>
      <c r="E225" s="922"/>
      <c r="F225" s="907"/>
      <c r="G225" s="907"/>
      <c r="H225" s="908"/>
      <c r="I225" s="908"/>
      <c r="J225" s="908"/>
      <c r="K225" s="908"/>
      <c r="L225" s="908"/>
      <c r="M225" s="678"/>
      <c r="N225" s="678"/>
      <c r="O225" s="678"/>
      <c r="P225" s="890"/>
      <c r="Q225" s="890"/>
      <c r="R225" s="890"/>
    </row>
    <row r="226" spans="1:18" ht="16.5" customHeight="1">
      <c r="A226" s="910"/>
      <c r="B226" s="894"/>
      <c r="C226" s="923"/>
      <c r="D226" s="924"/>
      <c r="E226" s="925"/>
      <c r="F226" s="926"/>
      <c r="G226" s="926"/>
      <c r="H226" s="927"/>
      <c r="I226" s="927"/>
      <c r="J226" s="927"/>
      <c r="K226" s="928"/>
      <c r="L226" s="678"/>
      <c r="M226" s="678"/>
      <c r="N226" s="678"/>
      <c r="O226" s="678"/>
      <c r="P226" s="890"/>
      <c r="Q226" s="890"/>
      <c r="R226" s="890"/>
    </row>
    <row r="227" spans="1:18" ht="16.5" customHeight="1">
      <c r="A227" s="929"/>
      <c r="B227" s="894"/>
      <c r="C227" s="895"/>
      <c r="D227" s="904"/>
      <c r="E227" s="922"/>
      <c r="F227" s="898"/>
      <c r="G227" s="898"/>
      <c r="H227" s="889"/>
      <c r="I227" s="889"/>
      <c r="J227" s="889"/>
      <c r="K227" s="889"/>
      <c r="L227" s="889"/>
      <c r="M227" s="889"/>
      <c r="N227" s="678"/>
      <c r="O227" s="678"/>
      <c r="P227" s="890"/>
      <c r="Q227" s="890"/>
      <c r="R227" s="890"/>
    </row>
    <row r="228" spans="1:18" ht="16.5" customHeight="1">
      <c r="A228" s="930"/>
      <c r="B228" s="894"/>
      <c r="C228" s="895"/>
      <c r="D228" s="904"/>
      <c r="E228" s="908"/>
      <c r="F228" s="898"/>
      <c r="G228" s="898"/>
      <c r="H228" s="889"/>
      <c r="I228" s="889"/>
      <c r="J228" s="889"/>
      <c r="K228" s="889"/>
      <c r="L228" s="889"/>
      <c r="M228" s="889"/>
      <c r="N228" s="889"/>
      <c r="O228" s="678"/>
      <c r="P228" s="890"/>
      <c r="Q228" s="890"/>
      <c r="R228" s="890"/>
    </row>
    <row r="229" spans="1:18" ht="16.5" customHeight="1">
      <c r="A229" s="930"/>
      <c r="B229" s="894"/>
      <c r="C229" s="895"/>
      <c r="D229" s="904"/>
      <c r="E229" s="908"/>
      <c r="F229" s="898"/>
      <c r="G229" s="898"/>
      <c r="H229" s="889"/>
      <c r="I229" s="889"/>
      <c r="J229" s="889"/>
      <c r="K229" s="889"/>
      <c r="L229" s="889"/>
      <c r="M229" s="889"/>
      <c r="N229" s="889"/>
      <c r="O229" s="678"/>
      <c r="P229" s="890"/>
      <c r="Q229" s="890"/>
      <c r="R229" s="890"/>
    </row>
    <row r="230" spans="1:18" ht="16.5" customHeight="1">
      <c r="A230" s="931"/>
      <c r="B230" s="919"/>
      <c r="C230" s="920"/>
      <c r="D230" s="921"/>
      <c r="E230" s="908"/>
      <c r="F230" s="907"/>
      <c r="G230" s="907"/>
      <c r="H230" s="908"/>
      <c r="I230" s="908"/>
      <c r="J230" s="908"/>
      <c r="K230" s="908"/>
      <c r="L230" s="908"/>
      <c r="M230" s="889"/>
      <c r="N230" s="678"/>
      <c r="O230" s="678"/>
      <c r="P230" s="890"/>
      <c r="Q230" s="890"/>
      <c r="R230" s="890"/>
    </row>
    <row r="231" spans="1:18" ht="16.5" customHeight="1">
      <c r="A231" s="931"/>
      <c r="B231" s="919"/>
      <c r="C231" s="920"/>
      <c r="D231" s="921"/>
      <c r="E231" s="908"/>
      <c r="F231" s="907"/>
      <c r="G231" s="907"/>
      <c r="H231" s="908"/>
      <c r="I231" s="908"/>
      <c r="J231" s="908"/>
      <c r="K231" s="908"/>
      <c r="L231" s="908"/>
      <c r="M231" s="889"/>
      <c r="N231" s="678"/>
      <c r="O231" s="678"/>
      <c r="P231" s="890"/>
      <c r="Q231" s="890"/>
      <c r="R231" s="890"/>
    </row>
    <row r="232" spans="1:18" ht="16.5" customHeight="1">
      <c r="A232" s="931"/>
      <c r="B232" s="894"/>
      <c r="C232" s="895"/>
      <c r="D232" s="904"/>
      <c r="E232" s="908"/>
      <c r="F232" s="898"/>
      <c r="G232" s="898"/>
      <c r="H232" s="754"/>
      <c r="I232" s="754"/>
      <c r="J232" s="754"/>
      <c r="K232" s="754"/>
      <c r="L232" s="754"/>
      <c r="M232" s="889"/>
      <c r="N232" s="678"/>
      <c r="O232" s="678"/>
      <c r="P232" s="890"/>
      <c r="Q232" s="890"/>
      <c r="R232" s="890"/>
    </row>
    <row r="233" spans="1:18" ht="16.5" customHeight="1">
      <c r="A233" s="931"/>
      <c r="B233" s="894"/>
      <c r="C233" s="895"/>
      <c r="D233" s="904"/>
      <c r="E233" s="908"/>
      <c r="F233" s="898"/>
      <c r="G233" s="898"/>
      <c r="H233" s="754"/>
      <c r="I233" s="754"/>
      <c r="J233" s="754"/>
      <c r="K233" s="754"/>
      <c r="L233" s="754"/>
      <c r="M233" s="889"/>
      <c r="N233" s="678"/>
      <c r="O233" s="678"/>
      <c r="P233" s="890"/>
      <c r="Q233" s="890"/>
      <c r="R233" s="890"/>
    </row>
    <row r="234" spans="1:18" ht="16.5" customHeight="1">
      <c r="A234" s="931"/>
      <c r="B234" s="894"/>
      <c r="C234" s="895"/>
      <c r="D234" s="904"/>
      <c r="E234" s="908"/>
      <c r="F234" s="898"/>
      <c r="G234" s="898"/>
      <c r="H234" s="754"/>
      <c r="I234" s="754"/>
      <c r="J234" s="754"/>
      <c r="K234" s="754"/>
      <c r="L234" s="754"/>
      <c r="M234" s="889"/>
      <c r="N234" s="678"/>
      <c r="O234" s="678"/>
      <c r="P234" s="890"/>
      <c r="Q234" s="890"/>
      <c r="R234" s="890"/>
    </row>
    <row r="235" spans="1:18" ht="16.5" customHeight="1">
      <c r="A235" s="931"/>
      <c r="B235" s="894"/>
      <c r="C235" s="895"/>
      <c r="D235" s="904"/>
      <c r="E235" s="908"/>
      <c r="F235" s="754"/>
      <c r="G235" s="932"/>
      <c r="H235" s="754"/>
      <c r="I235" s="754"/>
      <c r="J235" s="754"/>
      <c r="K235" s="754"/>
      <c r="L235" s="754"/>
      <c r="M235" s="889"/>
      <c r="N235" s="678"/>
      <c r="O235" s="678"/>
      <c r="P235" s="890"/>
      <c r="Q235" s="890"/>
      <c r="R235" s="890"/>
    </row>
    <row r="236" spans="1:18" ht="16.5" customHeight="1">
      <c r="A236" s="931"/>
      <c r="B236" s="894"/>
      <c r="C236" s="895"/>
      <c r="D236" s="895"/>
      <c r="E236" s="908"/>
      <c r="F236" s="754"/>
      <c r="G236" s="754"/>
      <c r="H236" s="754"/>
      <c r="I236" s="754"/>
      <c r="J236" s="754"/>
      <c r="K236" s="754"/>
      <c r="L236" s="754"/>
      <c r="M236" s="889"/>
      <c r="N236" s="678"/>
      <c r="O236" s="678"/>
      <c r="P236" s="890"/>
      <c r="Q236" s="890"/>
      <c r="R236" s="890"/>
    </row>
    <row r="237" spans="1:18" ht="16.5" customHeight="1">
      <c r="A237" s="931"/>
      <c r="B237" s="929"/>
      <c r="C237" s="931"/>
      <c r="D237" s="931"/>
      <c r="E237" s="908"/>
      <c r="F237" s="754"/>
      <c r="G237" s="754"/>
      <c r="H237" s="754"/>
      <c r="I237" s="754"/>
      <c r="J237" s="754"/>
      <c r="K237" s="754"/>
      <c r="L237" s="754"/>
      <c r="M237" s="889"/>
      <c r="N237" s="678"/>
      <c r="O237" s="678"/>
      <c r="P237" s="890"/>
      <c r="Q237" s="890"/>
      <c r="R237" s="890"/>
    </row>
    <row r="238" spans="1:18" ht="16.5" customHeight="1">
      <c r="A238" s="931"/>
      <c r="B238" s="929"/>
      <c r="C238" s="931"/>
      <c r="D238" s="931"/>
      <c r="E238" s="908"/>
      <c r="F238" s="754"/>
      <c r="G238" s="754"/>
      <c r="H238" s="754"/>
      <c r="I238" s="754"/>
      <c r="J238" s="754"/>
      <c r="K238" s="754"/>
      <c r="L238" s="754"/>
      <c r="M238" s="889"/>
      <c r="N238" s="678"/>
      <c r="O238" s="678"/>
      <c r="P238" s="890"/>
      <c r="Q238" s="890"/>
      <c r="R238" s="890"/>
    </row>
    <row r="239" spans="1:18" ht="16.5" customHeight="1">
      <c r="A239" s="931"/>
      <c r="B239" s="929"/>
      <c r="C239" s="931"/>
      <c r="D239" s="931"/>
      <c r="E239" s="908"/>
      <c r="F239" s="754"/>
      <c r="G239" s="754"/>
      <c r="H239" s="754"/>
      <c r="I239" s="754"/>
      <c r="J239" s="754"/>
      <c r="K239" s="754"/>
      <c r="L239" s="754"/>
      <c r="M239" s="889"/>
      <c r="N239" s="678"/>
      <c r="O239" s="678"/>
      <c r="P239" s="890"/>
      <c r="Q239" s="890"/>
      <c r="R239" s="890"/>
    </row>
    <row r="240" spans="1:18" ht="16.5" customHeight="1">
      <c r="A240" s="931"/>
      <c r="B240" s="929"/>
      <c r="C240" s="933"/>
      <c r="D240" s="933"/>
      <c r="E240" s="908"/>
      <c r="F240" s="754"/>
      <c r="G240" s="754"/>
      <c r="H240" s="754"/>
      <c r="I240" s="754"/>
      <c r="J240" s="754"/>
      <c r="K240" s="754"/>
      <c r="L240" s="754"/>
      <c r="M240" s="889"/>
      <c r="N240" s="678"/>
      <c r="O240" s="678"/>
      <c r="P240" s="890"/>
      <c r="Q240" s="890"/>
      <c r="R240" s="890"/>
    </row>
    <row r="241" spans="1:18" ht="16.5" customHeight="1">
      <c r="A241" s="931"/>
      <c r="B241" s="929"/>
      <c r="C241" s="933"/>
      <c r="D241" s="933"/>
      <c r="E241" s="908"/>
      <c r="F241" s="754"/>
      <c r="G241" s="754"/>
      <c r="H241" s="754"/>
      <c r="I241" s="754"/>
      <c r="J241" s="754"/>
      <c r="K241" s="754"/>
      <c r="L241" s="754"/>
      <c r="M241" s="889"/>
      <c r="N241" s="678"/>
      <c r="O241" s="678"/>
      <c r="P241" s="890"/>
      <c r="Q241" s="890"/>
      <c r="R241" s="890"/>
    </row>
    <row r="242" spans="1:18" ht="16.5" customHeight="1">
      <c r="A242" s="931"/>
      <c r="B242" s="929"/>
      <c r="C242" s="933"/>
      <c r="D242" s="933"/>
      <c r="E242" s="908"/>
      <c r="F242" s="754"/>
      <c r="G242" s="754"/>
      <c r="H242" s="754"/>
      <c r="I242" s="754"/>
      <c r="J242" s="754"/>
      <c r="K242" s="754"/>
      <c r="L242" s="754"/>
      <c r="M242" s="889"/>
      <c r="N242" s="678"/>
      <c r="O242" s="678"/>
      <c r="P242" s="890"/>
      <c r="Q242" s="890"/>
      <c r="R242" s="890"/>
    </row>
    <row r="243" spans="1:18" ht="16.5" customHeight="1">
      <c r="A243" s="931"/>
      <c r="B243" s="929"/>
      <c r="C243" s="933"/>
      <c r="D243" s="933"/>
      <c r="E243" s="908"/>
      <c r="F243" s="754"/>
      <c r="G243" s="754"/>
      <c r="H243" s="754"/>
      <c r="I243" s="754"/>
      <c r="J243" s="754"/>
      <c r="K243" s="754"/>
      <c r="L243" s="754"/>
      <c r="M243" s="889"/>
      <c r="N243" s="678"/>
      <c r="O243" s="678"/>
      <c r="P243" s="890"/>
      <c r="Q243" s="890"/>
      <c r="R243" s="890"/>
    </row>
    <row r="244" spans="1:18" ht="16.5" customHeight="1">
      <c r="A244" s="931"/>
      <c r="B244" s="929"/>
      <c r="C244" s="933"/>
      <c r="D244" s="933"/>
      <c r="E244" s="908"/>
      <c r="F244" s="754"/>
      <c r="G244" s="754"/>
      <c r="H244" s="754"/>
      <c r="I244" s="754"/>
      <c r="J244" s="754"/>
      <c r="K244" s="754"/>
      <c r="L244" s="754"/>
      <c r="M244" s="889"/>
      <c r="N244" s="678"/>
      <c r="O244" s="678"/>
      <c r="P244" s="890"/>
      <c r="Q244" s="890"/>
      <c r="R244" s="890"/>
    </row>
    <row r="245" spans="1:18" ht="16.5" customHeight="1">
      <c r="A245" s="931"/>
      <c r="B245" s="929"/>
      <c r="C245" s="933"/>
      <c r="D245" s="933"/>
      <c r="E245" s="908"/>
      <c r="F245" s="754"/>
      <c r="G245" s="754"/>
      <c r="H245" s="754"/>
      <c r="I245" s="754"/>
      <c r="J245" s="754"/>
      <c r="K245" s="754"/>
      <c r="L245" s="754"/>
      <c r="M245" s="889"/>
      <c r="N245" s="678"/>
      <c r="O245" s="678"/>
      <c r="P245" s="890"/>
      <c r="Q245" s="890"/>
      <c r="R245" s="890"/>
    </row>
    <row r="246" spans="1:18" ht="16.5" customHeight="1">
      <c r="A246" s="931"/>
      <c r="B246" s="934"/>
      <c r="C246" s="933"/>
      <c r="D246" s="933"/>
      <c r="E246" s="908"/>
      <c r="F246" s="889"/>
      <c r="G246" s="889"/>
      <c r="H246" s="889"/>
      <c r="I246" s="889"/>
      <c r="J246" s="889"/>
      <c r="K246" s="754"/>
      <c r="L246" s="754"/>
      <c r="M246" s="754"/>
      <c r="N246" s="678"/>
      <c r="O246" s="678"/>
      <c r="P246" s="890"/>
      <c r="Q246" s="890"/>
      <c r="R246" s="890"/>
    </row>
    <row r="247" spans="1:18" ht="16.5" customHeight="1">
      <c r="A247" s="931"/>
      <c r="B247" s="934"/>
      <c r="C247" s="933"/>
      <c r="D247" s="933"/>
      <c r="E247" s="908"/>
      <c r="F247" s="754"/>
      <c r="G247" s="754"/>
      <c r="H247" s="754"/>
      <c r="I247" s="754"/>
      <c r="J247" s="754"/>
      <c r="K247" s="754"/>
      <c r="L247" s="754"/>
      <c r="M247" s="754"/>
      <c r="N247" s="678"/>
      <c r="O247" s="678"/>
      <c r="P247" s="890"/>
      <c r="Q247" s="890"/>
      <c r="R247" s="890"/>
    </row>
    <row r="248" spans="1:18" ht="16.5" customHeight="1">
      <c r="A248" s="931"/>
      <c r="B248" s="934"/>
      <c r="C248" s="933"/>
      <c r="D248" s="933"/>
      <c r="E248" s="908"/>
      <c r="F248" s="889"/>
      <c r="G248" s="889"/>
      <c r="H248" s="889"/>
      <c r="I248" s="889"/>
      <c r="J248" s="889"/>
      <c r="K248" s="889"/>
      <c r="L248" s="889"/>
      <c r="M248" s="889"/>
      <c r="N248" s="678"/>
      <c r="O248" s="678"/>
      <c r="P248" s="890"/>
      <c r="Q248" s="890"/>
      <c r="R248" s="890"/>
    </row>
    <row r="249" spans="1:18" ht="16.5" customHeight="1">
      <c r="A249" s="931"/>
      <c r="B249" s="933"/>
      <c r="C249" s="933"/>
      <c r="D249" s="933"/>
      <c r="E249" s="935"/>
      <c r="F249" s="908"/>
      <c r="G249" s="908"/>
      <c r="H249" s="908"/>
      <c r="I249" s="908"/>
      <c r="J249" s="908"/>
      <c r="K249" s="908"/>
      <c r="L249" s="908"/>
      <c r="M249" s="889"/>
      <c r="N249" s="678"/>
      <c r="O249" s="678"/>
      <c r="P249" s="890"/>
      <c r="Q249" s="890"/>
      <c r="R249" s="890"/>
    </row>
    <row r="250" spans="1:15" ht="16.5" customHeight="1">
      <c r="A250" s="936"/>
      <c r="B250" s="934"/>
      <c r="C250" s="933"/>
      <c r="D250" s="933"/>
      <c r="E250" s="908"/>
      <c r="F250" s="937"/>
      <c r="G250" s="937"/>
      <c r="H250" s="937"/>
      <c r="I250" s="937"/>
      <c r="J250" s="937"/>
      <c r="K250" s="937"/>
      <c r="L250" s="937"/>
      <c r="M250" s="937"/>
      <c r="N250" s="78"/>
      <c r="O250" s="78"/>
    </row>
    <row r="251" spans="1:15" ht="16.5" customHeight="1">
      <c r="A251" s="936"/>
      <c r="B251" s="934"/>
      <c r="C251" s="933"/>
      <c r="D251" s="933"/>
      <c r="E251" s="908"/>
      <c r="F251" s="937"/>
      <c r="G251" s="937"/>
      <c r="H251" s="937"/>
      <c r="I251" s="937"/>
      <c r="J251" s="937"/>
      <c r="K251" s="937"/>
      <c r="L251" s="937"/>
      <c r="M251" s="937"/>
      <c r="N251" s="78"/>
      <c r="O251" s="78"/>
    </row>
    <row r="252" spans="1:15" ht="16.5" customHeight="1">
      <c r="A252" s="936"/>
      <c r="B252" s="938"/>
      <c r="C252" s="931"/>
      <c r="D252" s="931"/>
      <c r="E252" s="939"/>
      <c r="F252" s="937"/>
      <c r="G252" s="937"/>
      <c r="H252" s="937"/>
      <c r="I252" s="937"/>
      <c r="J252" s="937"/>
      <c r="K252" s="937"/>
      <c r="L252" s="937"/>
      <c r="M252" s="937"/>
      <c r="N252" s="78"/>
      <c r="O252" s="78"/>
    </row>
    <row r="253" spans="1:15" ht="16.5" customHeight="1">
      <c r="A253" s="936"/>
      <c r="B253" s="938"/>
      <c r="C253" s="931"/>
      <c r="D253" s="931"/>
      <c r="E253" s="939"/>
      <c r="F253" s="937"/>
      <c r="G253" s="937"/>
      <c r="H253" s="937"/>
      <c r="I253" s="937"/>
      <c r="J253" s="937"/>
      <c r="K253" s="937"/>
      <c r="L253" s="937"/>
      <c r="M253" s="937"/>
      <c r="N253" s="78"/>
      <c r="O253" s="78"/>
    </row>
    <row r="254" spans="1:15" ht="16.5" customHeight="1">
      <c r="A254" s="936"/>
      <c r="B254" s="938"/>
      <c r="C254" s="933"/>
      <c r="D254" s="933"/>
      <c r="E254" s="939"/>
      <c r="F254" s="939"/>
      <c r="G254" s="939"/>
      <c r="H254" s="939"/>
      <c r="I254" s="939"/>
      <c r="J254" s="939"/>
      <c r="K254" s="937"/>
      <c r="L254" s="937"/>
      <c r="M254" s="937"/>
      <c r="N254" s="78"/>
      <c r="O254" s="78"/>
    </row>
    <row r="255" spans="1:15" ht="16.5" customHeight="1">
      <c r="A255" s="936"/>
      <c r="B255" s="940"/>
      <c r="C255" s="941"/>
      <c r="D255" s="941"/>
      <c r="E255" s="939"/>
      <c r="F255" s="942"/>
      <c r="G255" s="942"/>
      <c r="H255" s="942"/>
      <c r="I255" s="942"/>
      <c r="J255" s="942"/>
      <c r="K255" s="942"/>
      <c r="L255" s="942"/>
      <c r="M255" s="942"/>
      <c r="N255" s="78"/>
      <c r="O255" s="78"/>
    </row>
    <row r="256" spans="1:15" ht="16.5" customHeight="1">
      <c r="A256" s="936"/>
      <c r="B256" s="940"/>
      <c r="C256" s="941"/>
      <c r="D256" s="941"/>
      <c r="E256" s="939"/>
      <c r="F256" s="942"/>
      <c r="G256" s="942"/>
      <c r="H256" s="942"/>
      <c r="I256" s="942"/>
      <c r="J256" s="942"/>
      <c r="K256" s="942"/>
      <c r="L256" s="937"/>
      <c r="M256" s="942"/>
      <c r="N256" s="78"/>
      <c r="O256" s="78"/>
    </row>
    <row r="257" spans="1:15" ht="16.5" customHeight="1">
      <c r="A257" s="936"/>
      <c r="B257" s="940"/>
      <c r="C257" s="941"/>
      <c r="D257" s="941"/>
      <c r="E257" s="939"/>
      <c r="F257" s="942"/>
      <c r="G257" s="942"/>
      <c r="H257" s="942"/>
      <c r="I257" s="942"/>
      <c r="J257" s="942"/>
      <c r="K257" s="942"/>
      <c r="L257" s="942"/>
      <c r="M257" s="942"/>
      <c r="N257" s="78"/>
      <c r="O257" s="78"/>
    </row>
    <row r="258" spans="1:15" ht="16.5" customHeight="1">
      <c r="A258" s="936"/>
      <c r="E258" s="943"/>
      <c r="F258" s="942"/>
      <c r="G258" s="942"/>
      <c r="H258" s="942"/>
      <c r="I258" s="942"/>
      <c r="J258" s="942"/>
      <c r="K258" s="942"/>
      <c r="L258" s="942"/>
      <c r="M258" s="942"/>
      <c r="N258" s="78"/>
      <c r="O258" s="78"/>
    </row>
    <row r="259" spans="1:15" ht="16.5" customHeight="1">
      <c r="A259" s="936"/>
      <c r="B259" s="940"/>
      <c r="C259" s="936"/>
      <c r="D259" s="936"/>
      <c r="E259" s="942"/>
      <c r="F259" s="942"/>
      <c r="G259" s="942"/>
      <c r="H259" s="942"/>
      <c r="I259" s="942"/>
      <c r="J259" s="942"/>
      <c r="K259" s="937"/>
      <c r="L259" s="942"/>
      <c r="M259" s="942"/>
      <c r="N259" s="78"/>
      <c r="O259" s="78"/>
    </row>
    <row r="260" spans="1:15" ht="16.5" customHeight="1">
      <c r="A260" s="936"/>
      <c r="B260" s="940"/>
      <c r="C260" s="936"/>
      <c r="D260" s="936"/>
      <c r="E260" s="942"/>
      <c r="F260" s="942"/>
      <c r="G260" s="942"/>
      <c r="H260" s="942"/>
      <c r="I260" s="942"/>
      <c r="J260" s="942"/>
      <c r="K260" s="937"/>
      <c r="L260" s="942"/>
      <c r="M260" s="942"/>
      <c r="N260" s="78"/>
      <c r="O260" s="78"/>
    </row>
    <row r="261" spans="1:15" ht="16.5" customHeight="1">
      <c r="A261" s="936"/>
      <c r="B261" s="940"/>
      <c r="C261" s="936"/>
      <c r="D261" s="936"/>
      <c r="E261" s="942"/>
      <c r="F261" s="942"/>
      <c r="G261" s="942"/>
      <c r="H261" s="942"/>
      <c r="I261" s="942"/>
      <c r="J261" s="942"/>
      <c r="K261" s="942"/>
      <c r="L261" s="942"/>
      <c r="M261" s="942"/>
      <c r="N261" s="78"/>
      <c r="O261" s="78"/>
    </row>
    <row r="262" spans="1:15" ht="16.5" customHeight="1">
      <c r="A262" s="936"/>
      <c r="B262" s="940"/>
      <c r="C262" s="936"/>
      <c r="D262" s="936"/>
      <c r="E262" s="942"/>
      <c r="F262" s="942"/>
      <c r="G262" s="942"/>
      <c r="H262" s="942"/>
      <c r="I262" s="942"/>
      <c r="J262" s="942"/>
      <c r="K262" s="942"/>
      <c r="L262" s="942"/>
      <c r="M262" s="942"/>
      <c r="N262" s="78"/>
      <c r="O262" s="78"/>
    </row>
    <row r="263" spans="1:15" ht="16.5" customHeight="1">
      <c r="A263" s="936"/>
      <c r="B263" s="944"/>
      <c r="C263" s="936"/>
      <c r="D263" s="936"/>
      <c r="E263" s="942"/>
      <c r="F263" s="942"/>
      <c r="G263" s="942"/>
      <c r="H263" s="942"/>
      <c r="I263" s="942"/>
      <c r="J263" s="942"/>
      <c r="K263" s="942"/>
      <c r="L263" s="942"/>
      <c r="M263" s="942"/>
      <c r="N263" s="78"/>
      <c r="O263" s="78"/>
    </row>
    <row r="264" spans="1:15" ht="16.5" customHeight="1">
      <c r="A264" s="945" t="s">
        <v>547</v>
      </c>
      <c r="B264" s="944"/>
      <c r="C264" s="936"/>
      <c r="D264" s="936"/>
      <c r="E264" s="942"/>
      <c r="F264" s="942"/>
      <c r="G264" s="942"/>
      <c r="H264" s="942"/>
      <c r="I264" s="942"/>
      <c r="J264" s="942"/>
      <c r="K264" s="942"/>
      <c r="L264" s="942"/>
      <c r="M264" s="942"/>
      <c r="N264" s="78"/>
      <c r="O264" s="78"/>
    </row>
    <row r="265" spans="1:15" ht="16.5" customHeight="1">
      <c r="A265" s="946"/>
      <c r="B265" s="940"/>
      <c r="C265" s="936"/>
      <c r="D265" s="936"/>
      <c r="E265" s="942"/>
      <c r="F265" s="947"/>
      <c r="G265" s="947"/>
      <c r="H265" s="947"/>
      <c r="I265" s="947"/>
      <c r="J265" s="947"/>
      <c r="K265" s="948"/>
      <c r="L265" s="942"/>
      <c r="M265" s="942"/>
      <c r="N265" s="78"/>
      <c r="O265" s="78"/>
    </row>
    <row r="266" spans="1:15" ht="16.5" customHeight="1">
      <c r="A266" s="936"/>
      <c r="B266" s="946"/>
      <c r="C266" s="936"/>
      <c r="D266" s="936"/>
      <c r="E266" s="942"/>
      <c r="F266" s="942"/>
      <c r="G266" s="942"/>
      <c r="H266" s="942"/>
      <c r="I266" s="942"/>
      <c r="J266" s="942"/>
      <c r="K266" s="948"/>
      <c r="L266" s="942"/>
      <c r="M266" s="942"/>
      <c r="N266" s="78"/>
      <c r="O266" s="78"/>
    </row>
    <row r="267" spans="1:15" ht="16.5" customHeight="1">
      <c r="A267" s="936"/>
      <c r="B267" s="946"/>
      <c r="C267" s="936"/>
      <c r="D267" s="936"/>
      <c r="E267" s="942"/>
      <c r="F267" s="942"/>
      <c r="G267" s="942"/>
      <c r="H267" s="942"/>
      <c r="I267" s="942"/>
      <c r="J267" s="942"/>
      <c r="K267" s="948"/>
      <c r="L267" s="942"/>
      <c r="M267" s="942"/>
      <c r="N267" s="78"/>
      <c r="O267" s="78"/>
    </row>
    <row r="268" spans="1:15" ht="16.5" customHeight="1">
      <c r="A268" s="936"/>
      <c r="B268" s="946"/>
      <c r="C268" s="931"/>
      <c r="D268" s="931"/>
      <c r="E268" s="942"/>
      <c r="F268" s="942"/>
      <c r="G268" s="942"/>
      <c r="H268" s="942"/>
      <c r="I268" s="942"/>
      <c r="J268" s="942"/>
      <c r="K268" s="948"/>
      <c r="L268" s="942"/>
      <c r="M268" s="942"/>
      <c r="N268" s="78"/>
      <c r="O268" s="78"/>
    </row>
    <row r="269" spans="1:15" ht="16.5" customHeight="1">
      <c r="A269" s="936"/>
      <c r="B269" s="946"/>
      <c r="C269" s="931"/>
      <c r="D269" s="931"/>
      <c r="E269" s="942"/>
      <c r="F269" s="942"/>
      <c r="G269" s="942"/>
      <c r="H269" s="942"/>
      <c r="I269" s="942"/>
      <c r="J269" s="942"/>
      <c r="K269" s="948"/>
      <c r="L269" s="942"/>
      <c r="M269" s="942"/>
      <c r="N269" s="78"/>
      <c r="O269" s="78"/>
    </row>
    <row r="270" spans="1:15" ht="16.5" customHeight="1">
      <c r="A270" s="936"/>
      <c r="B270" s="946"/>
      <c r="C270" s="931"/>
      <c r="D270" s="931"/>
      <c r="E270" s="942"/>
      <c r="F270" s="942"/>
      <c r="G270" s="942"/>
      <c r="H270" s="942"/>
      <c r="I270" s="942"/>
      <c r="J270" s="942"/>
      <c r="K270" s="948"/>
      <c r="L270" s="942"/>
      <c r="M270" s="942"/>
      <c r="N270" s="78"/>
      <c r="O270" s="78"/>
    </row>
    <row r="271" spans="1:15" ht="16.5" customHeight="1">
      <c r="A271" s="936"/>
      <c r="B271" s="946"/>
      <c r="C271" s="931"/>
      <c r="D271" s="931"/>
      <c r="E271" s="942"/>
      <c r="F271" s="942"/>
      <c r="G271" s="942"/>
      <c r="H271" s="942"/>
      <c r="I271" s="942"/>
      <c r="J271" s="942"/>
      <c r="K271" s="948"/>
      <c r="L271" s="942"/>
      <c r="M271" s="942"/>
      <c r="N271" s="78"/>
      <c r="O271" s="78"/>
    </row>
    <row r="272" spans="1:15" ht="16.5" customHeight="1">
      <c r="A272" s="936"/>
      <c r="B272" s="946"/>
      <c r="C272" s="931"/>
      <c r="D272" s="931"/>
      <c r="E272" s="942"/>
      <c r="F272" s="942"/>
      <c r="G272" s="942"/>
      <c r="H272" s="942"/>
      <c r="I272" s="942"/>
      <c r="J272" s="942"/>
      <c r="K272" s="948"/>
      <c r="L272" s="942"/>
      <c r="M272" s="942"/>
      <c r="N272" s="78"/>
      <c r="O272" s="78"/>
    </row>
    <row r="273" spans="1:15" ht="16.5" customHeight="1">
      <c r="A273" s="936"/>
      <c r="B273" s="949"/>
      <c r="C273" s="950"/>
      <c r="D273" s="950"/>
      <c r="E273" s="951"/>
      <c r="F273" s="951"/>
      <c r="G273" s="951"/>
      <c r="H273" s="951"/>
      <c r="I273" s="951"/>
      <c r="J273" s="951"/>
      <c r="K273" s="952"/>
      <c r="L273" s="942"/>
      <c r="M273" s="942"/>
      <c r="N273" s="78"/>
      <c r="O273" s="78"/>
    </row>
    <row r="274" spans="1:15" ht="16.5" customHeight="1">
      <c r="A274" s="936"/>
      <c r="B274" s="949"/>
      <c r="C274" s="950"/>
      <c r="D274" s="950"/>
      <c r="E274" s="951"/>
      <c r="F274" s="951"/>
      <c r="G274" s="951"/>
      <c r="H274" s="951"/>
      <c r="I274" s="951"/>
      <c r="J274" s="951"/>
      <c r="K274" s="952"/>
      <c r="L274" s="942"/>
      <c r="M274" s="942"/>
      <c r="N274" s="78"/>
      <c r="O274" s="78"/>
    </row>
    <row r="275" spans="1:15" ht="16.5" customHeight="1">
      <c r="A275" s="936"/>
      <c r="B275" s="949"/>
      <c r="C275" s="950"/>
      <c r="D275" s="950"/>
      <c r="E275" s="951"/>
      <c r="F275" s="951"/>
      <c r="G275" s="951"/>
      <c r="H275" s="951"/>
      <c r="I275" s="951"/>
      <c r="J275" s="951"/>
      <c r="K275" s="952"/>
      <c r="L275" s="942"/>
      <c r="M275" s="942"/>
      <c r="N275" s="78"/>
      <c r="O275" s="78"/>
    </row>
    <row r="276" spans="1:15" ht="16.5" customHeight="1">
      <c r="A276" s="936"/>
      <c r="B276" s="949"/>
      <c r="C276" s="950"/>
      <c r="D276" s="950"/>
      <c r="E276" s="951"/>
      <c r="F276" s="951"/>
      <c r="G276" s="951"/>
      <c r="H276" s="951"/>
      <c r="I276" s="951"/>
      <c r="J276" s="951"/>
      <c r="K276" s="952"/>
      <c r="L276" s="942"/>
      <c r="M276" s="942"/>
      <c r="N276" s="78"/>
      <c r="O276" s="78"/>
    </row>
    <row r="277" spans="1:15" ht="16.5" customHeight="1">
      <c r="A277" s="936"/>
      <c r="B277" s="946"/>
      <c r="C277" s="936"/>
      <c r="D277" s="936"/>
      <c r="E277" s="942"/>
      <c r="F277" s="942"/>
      <c r="G277" s="942"/>
      <c r="H277" s="942"/>
      <c r="I277" s="942"/>
      <c r="J277" s="942"/>
      <c r="K277" s="948"/>
      <c r="L277" s="942"/>
      <c r="M277" s="942"/>
      <c r="N277" s="78"/>
      <c r="O277" s="78"/>
    </row>
    <row r="278" spans="1:15" ht="16.5" customHeight="1">
      <c r="A278" s="946"/>
      <c r="B278" s="938"/>
      <c r="C278" s="936"/>
      <c r="D278" s="936"/>
      <c r="E278" s="942"/>
      <c r="F278" s="942"/>
      <c r="G278" s="942"/>
      <c r="H278" s="942"/>
      <c r="I278" s="942"/>
      <c r="J278" s="942"/>
      <c r="K278" s="948"/>
      <c r="L278" s="942"/>
      <c r="M278" s="942"/>
      <c r="N278" s="78"/>
      <c r="O278" s="78"/>
    </row>
    <row r="279" spans="1:15" ht="16.5" customHeight="1">
      <c r="A279" s="936"/>
      <c r="B279" s="946"/>
      <c r="C279" s="936"/>
      <c r="D279" s="936"/>
      <c r="E279" s="942"/>
      <c r="F279" s="942"/>
      <c r="G279" s="942"/>
      <c r="H279" s="942"/>
      <c r="I279" s="942"/>
      <c r="J279" s="942"/>
      <c r="K279" s="948"/>
      <c r="L279" s="942"/>
      <c r="M279" s="942"/>
      <c r="N279" s="78"/>
      <c r="O279" s="78"/>
    </row>
    <row r="280" spans="1:15" ht="16.5" customHeight="1">
      <c r="A280" s="936"/>
      <c r="B280" s="946"/>
      <c r="C280" s="931"/>
      <c r="D280" s="931"/>
      <c r="E280" s="942"/>
      <c r="F280" s="942"/>
      <c r="G280" s="942"/>
      <c r="H280" s="942"/>
      <c r="I280" s="942"/>
      <c r="J280" s="942"/>
      <c r="K280" s="948"/>
      <c r="L280" s="942"/>
      <c r="M280" s="942"/>
      <c r="N280" s="78"/>
      <c r="O280" s="78"/>
    </row>
    <row r="281" spans="1:15" ht="16.5" customHeight="1">
      <c r="A281" s="936"/>
      <c r="B281" s="946"/>
      <c r="C281" s="931"/>
      <c r="D281" s="931"/>
      <c r="E281" s="942"/>
      <c r="F281" s="942"/>
      <c r="G281" s="942"/>
      <c r="H281" s="942"/>
      <c r="I281" s="942"/>
      <c r="J281" s="942"/>
      <c r="K281" s="948"/>
      <c r="L281" s="942"/>
      <c r="M281" s="942"/>
      <c r="N281" s="78"/>
      <c r="O281" s="78"/>
    </row>
    <row r="282" spans="1:15" ht="16.5" customHeight="1">
      <c r="A282" s="936"/>
      <c r="B282" s="946"/>
      <c r="C282" s="931"/>
      <c r="D282" s="931"/>
      <c r="E282" s="942"/>
      <c r="F282" s="942"/>
      <c r="G282" s="942"/>
      <c r="H282" s="942"/>
      <c r="I282" s="942"/>
      <c r="J282" s="942"/>
      <c r="K282" s="948"/>
      <c r="L282" s="942"/>
      <c r="M282" s="942"/>
      <c r="N282" s="78"/>
      <c r="O282" s="78"/>
    </row>
    <row r="283" spans="1:13" ht="16.5" customHeight="1">
      <c r="A283" s="953"/>
      <c r="B283" s="954"/>
      <c r="C283" s="931"/>
      <c r="D283" s="931"/>
      <c r="E283" s="955"/>
      <c r="F283" s="955"/>
      <c r="G283" s="955"/>
      <c r="H283" s="955"/>
      <c r="I283" s="955"/>
      <c r="J283" s="955"/>
      <c r="K283" s="956"/>
      <c r="L283" s="955"/>
      <c r="M283" s="955"/>
    </row>
    <row r="284" spans="1:13" ht="16.5" customHeight="1">
      <c r="A284" s="953"/>
      <c r="B284" s="954"/>
      <c r="C284" s="953"/>
      <c r="D284" s="953"/>
      <c r="E284" s="955"/>
      <c r="F284" s="955"/>
      <c r="G284" s="955"/>
      <c r="H284" s="955"/>
      <c r="I284" s="955"/>
      <c r="J284" s="955"/>
      <c r="K284" s="956"/>
      <c r="L284" s="955"/>
      <c r="M284" s="955"/>
    </row>
    <row r="285" spans="1:13" ht="16.5" customHeight="1">
      <c r="A285" s="953"/>
      <c r="B285" s="954"/>
      <c r="C285" s="931"/>
      <c r="D285" s="931"/>
      <c r="E285" s="955"/>
      <c r="F285" s="955"/>
      <c r="G285" s="955"/>
      <c r="H285" s="955"/>
      <c r="I285" s="955"/>
      <c r="J285" s="955"/>
      <c r="K285" s="956"/>
      <c r="L285" s="955"/>
      <c r="M285" s="955"/>
    </row>
    <row r="286" spans="1:13" ht="16.5" customHeight="1">
      <c r="A286" s="955"/>
      <c r="B286" s="671"/>
      <c r="C286" s="955"/>
      <c r="D286" s="955"/>
      <c r="E286" s="955"/>
      <c r="F286" s="955"/>
      <c r="G286" s="955"/>
      <c r="H286" s="955"/>
      <c r="I286" s="955"/>
      <c r="J286" s="955"/>
      <c r="K286" s="956"/>
      <c r="L286" s="955"/>
      <c r="M286" s="955"/>
    </row>
    <row r="287" spans="1:13" ht="16.5" customHeight="1">
      <c r="A287" s="955"/>
      <c r="B287" s="671"/>
      <c r="C287" s="955"/>
      <c r="D287" s="955"/>
      <c r="E287" s="955"/>
      <c r="F287" s="955"/>
      <c r="G287" s="955"/>
      <c r="H287" s="955"/>
      <c r="I287" s="955"/>
      <c r="J287" s="955"/>
      <c r="K287" s="956"/>
      <c r="L287" s="955"/>
      <c r="M287" s="955"/>
    </row>
    <row r="288" spans="1:13" ht="16.5" customHeight="1">
      <c r="A288" s="955"/>
      <c r="B288" s="671"/>
      <c r="C288" s="955"/>
      <c r="D288" s="955"/>
      <c r="E288" s="955"/>
      <c r="F288" s="955"/>
      <c r="G288" s="955"/>
      <c r="H288" s="955"/>
      <c r="I288" s="955"/>
      <c r="J288" s="955"/>
      <c r="K288" s="956"/>
      <c r="L288" s="955"/>
      <c r="M288" s="955"/>
    </row>
    <row r="289" spans="1:13" ht="16.5" customHeight="1">
      <c r="A289" s="955"/>
      <c r="B289" s="671"/>
      <c r="C289" s="955"/>
      <c r="D289" s="955"/>
      <c r="E289" s="955"/>
      <c r="F289" s="955"/>
      <c r="G289" s="955"/>
      <c r="H289" s="955"/>
      <c r="I289" s="955"/>
      <c r="J289" s="955"/>
      <c r="K289" s="956"/>
      <c r="L289" s="955"/>
      <c r="M289" s="955"/>
    </row>
    <row r="290" spans="1:13" ht="16.5" customHeight="1">
      <c r="A290" s="955"/>
      <c r="B290" s="671"/>
      <c r="C290" s="673"/>
      <c r="D290" s="673"/>
      <c r="E290" s="673"/>
      <c r="F290" s="673"/>
      <c r="G290" s="673"/>
      <c r="H290" s="673"/>
      <c r="I290" s="673"/>
      <c r="J290" s="673"/>
      <c r="K290" s="957"/>
      <c r="L290" s="955"/>
      <c r="M290" s="955"/>
    </row>
    <row r="291" spans="1:13" ht="16.5" customHeight="1">
      <c r="A291" s="955"/>
      <c r="B291" s="671"/>
      <c r="C291" s="673"/>
      <c r="D291" s="673"/>
      <c r="E291" s="673"/>
      <c r="F291" s="673"/>
      <c r="G291" s="673"/>
      <c r="H291" s="673"/>
      <c r="I291" s="673"/>
      <c r="J291" s="673"/>
      <c r="K291" s="957"/>
      <c r="L291" s="955"/>
      <c r="M291" s="955"/>
    </row>
    <row r="292" spans="1:13" ht="16.5" customHeight="1">
      <c r="A292" s="955"/>
      <c r="B292" s="671"/>
      <c r="C292" s="955"/>
      <c r="D292" s="955"/>
      <c r="E292" s="955"/>
      <c r="F292" s="955"/>
      <c r="G292" s="955"/>
      <c r="H292" s="955"/>
      <c r="I292" s="955"/>
      <c r="J292" s="955"/>
      <c r="K292" s="955"/>
      <c r="L292" s="955"/>
      <c r="M292" s="955"/>
    </row>
    <row r="293" spans="1:13" ht="16.5" customHeight="1">
      <c r="A293" s="958"/>
      <c r="B293" s="958"/>
      <c r="C293" s="955"/>
      <c r="D293" s="955"/>
      <c r="E293" s="955"/>
      <c r="F293" s="955"/>
      <c r="G293" s="955"/>
      <c r="H293" s="955"/>
      <c r="I293" s="955"/>
      <c r="J293" s="955"/>
      <c r="K293" s="955"/>
      <c r="L293" s="955"/>
      <c r="M293" s="955"/>
    </row>
    <row r="294" spans="1:13" ht="16.5" customHeight="1">
      <c r="A294" s="955"/>
      <c r="B294" s="958"/>
      <c r="C294" s="955"/>
      <c r="D294" s="955"/>
      <c r="E294" s="955"/>
      <c r="F294" s="955"/>
      <c r="G294" s="955"/>
      <c r="H294" s="955"/>
      <c r="I294" s="955"/>
      <c r="J294" s="955"/>
      <c r="K294" s="955"/>
      <c r="L294" s="955"/>
      <c r="M294" s="955"/>
    </row>
    <row r="295" spans="1:13" ht="16.5" customHeight="1">
      <c r="A295" s="955"/>
      <c r="B295" s="671"/>
      <c r="C295" s="955"/>
      <c r="D295" s="955"/>
      <c r="E295" s="955"/>
      <c r="F295" s="955"/>
      <c r="G295" s="955"/>
      <c r="H295" s="955"/>
      <c r="I295" s="955"/>
      <c r="J295" s="955"/>
      <c r="K295" s="955"/>
      <c r="L295" s="955"/>
      <c r="M295" s="955"/>
    </row>
    <row r="296" spans="1:13" ht="16.5" customHeight="1">
      <c r="A296" s="955"/>
      <c r="B296" s="671"/>
      <c r="C296" s="955"/>
      <c r="D296" s="955"/>
      <c r="E296" s="955"/>
      <c r="F296" s="955"/>
      <c r="G296" s="955"/>
      <c r="H296" s="955"/>
      <c r="I296" s="955"/>
      <c r="J296" s="955"/>
      <c r="K296" s="955"/>
      <c r="L296" s="955"/>
      <c r="M296" s="955"/>
    </row>
    <row r="297" spans="1:13" ht="16.5" customHeight="1">
      <c r="A297" s="955"/>
      <c r="B297" s="671"/>
      <c r="C297" s="955"/>
      <c r="D297" s="955"/>
      <c r="E297" s="955"/>
      <c r="F297" s="955"/>
      <c r="G297" s="955"/>
      <c r="H297" s="955"/>
      <c r="I297" s="955"/>
      <c r="J297" s="955"/>
      <c r="K297" s="955"/>
      <c r="L297" s="955"/>
      <c r="M297" s="955"/>
    </row>
    <row r="298" spans="1:13" ht="16.5" customHeight="1">
      <c r="A298" s="955"/>
      <c r="B298" s="671"/>
      <c r="C298" s="955"/>
      <c r="D298" s="955"/>
      <c r="E298" s="955"/>
      <c r="F298" s="955"/>
      <c r="G298" s="955"/>
      <c r="H298" s="955"/>
      <c r="I298" s="955"/>
      <c r="J298" s="955"/>
      <c r="K298" s="955"/>
      <c r="L298" s="955"/>
      <c r="M298" s="955"/>
    </row>
    <row r="299" spans="1:13" ht="16.5" customHeight="1">
      <c r="A299" s="955"/>
      <c r="B299" s="671"/>
      <c r="C299" s="955"/>
      <c r="D299" s="955"/>
      <c r="E299" s="955"/>
      <c r="F299" s="955"/>
      <c r="G299" s="955"/>
      <c r="H299" s="955"/>
      <c r="I299" s="955"/>
      <c r="J299" s="955"/>
      <c r="K299" s="955"/>
      <c r="L299" s="955"/>
      <c r="M299" s="955"/>
    </row>
    <row r="300" spans="1:13" ht="16.5" customHeight="1">
      <c r="A300" s="955"/>
      <c r="B300" s="671"/>
      <c r="C300" s="955"/>
      <c r="D300" s="955"/>
      <c r="E300" s="955"/>
      <c r="F300" s="955"/>
      <c r="G300" s="955"/>
      <c r="H300" s="955"/>
      <c r="I300" s="955"/>
      <c r="J300" s="955"/>
      <c r="K300" s="955"/>
      <c r="L300" s="955"/>
      <c r="M300" s="955"/>
    </row>
    <row r="301" spans="1:13" ht="16.5" customHeight="1">
      <c r="A301" s="955"/>
      <c r="B301" s="671"/>
      <c r="C301" s="955"/>
      <c r="D301" s="955"/>
      <c r="E301" s="955"/>
      <c r="F301" s="955"/>
      <c r="G301" s="955"/>
      <c r="H301" s="955"/>
      <c r="I301" s="955"/>
      <c r="J301" s="955"/>
      <c r="K301" s="955"/>
      <c r="L301" s="955"/>
      <c r="M301" s="955"/>
    </row>
    <row r="302" spans="1:13" ht="16.5" customHeight="1">
      <c r="A302" s="955"/>
      <c r="B302" s="671"/>
      <c r="C302" s="955"/>
      <c r="D302" s="955"/>
      <c r="E302" s="955"/>
      <c r="F302" s="955"/>
      <c r="G302" s="955"/>
      <c r="H302" s="955"/>
      <c r="I302" s="955"/>
      <c r="J302" s="955"/>
      <c r="K302" s="955"/>
      <c r="L302" s="955"/>
      <c r="M302" s="955"/>
    </row>
    <row r="303" spans="1:13" ht="16.5" customHeight="1">
      <c r="A303" s="955"/>
      <c r="B303" s="671"/>
      <c r="C303" s="955"/>
      <c r="D303" s="955"/>
      <c r="E303" s="955"/>
      <c r="F303" s="955"/>
      <c r="G303" s="955"/>
      <c r="H303" s="955"/>
      <c r="I303" s="955"/>
      <c r="J303" s="955"/>
      <c r="K303" s="955"/>
      <c r="L303" s="955"/>
      <c r="M303" s="955"/>
    </row>
    <row r="304" spans="1:13" ht="16.5" customHeight="1">
      <c r="A304" s="955"/>
      <c r="B304" s="671"/>
      <c r="C304" s="955"/>
      <c r="D304" s="955"/>
      <c r="E304" s="955"/>
      <c r="F304" s="955"/>
      <c r="G304" s="955"/>
      <c r="H304" s="955"/>
      <c r="I304" s="955"/>
      <c r="J304" s="955"/>
      <c r="K304" s="955"/>
      <c r="L304" s="955"/>
      <c r="M304" s="955"/>
    </row>
    <row r="305" spans="1:13" ht="16.5" customHeight="1">
      <c r="A305" s="955"/>
      <c r="B305" s="671"/>
      <c r="C305" s="955"/>
      <c r="D305" s="955"/>
      <c r="E305" s="955"/>
      <c r="F305" s="955"/>
      <c r="G305" s="955"/>
      <c r="H305" s="955"/>
      <c r="I305" s="955"/>
      <c r="J305" s="955"/>
      <c r="K305" s="955"/>
      <c r="L305" s="955"/>
      <c r="M305" s="955"/>
    </row>
    <row r="306" spans="1:13" ht="16.5" customHeight="1">
      <c r="A306" s="955"/>
      <c r="B306" s="671"/>
      <c r="C306" s="955"/>
      <c r="D306" s="955"/>
      <c r="E306" s="955"/>
      <c r="F306" s="955"/>
      <c r="G306" s="955"/>
      <c r="H306" s="955"/>
      <c r="I306" s="955"/>
      <c r="J306" s="955"/>
      <c r="K306" s="955"/>
      <c r="L306" s="955"/>
      <c r="M306" s="955"/>
    </row>
    <row r="307" spans="1:13" ht="16.5" customHeight="1">
      <c r="A307" s="955"/>
      <c r="B307" s="671"/>
      <c r="C307" s="955"/>
      <c r="D307" s="955"/>
      <c r="E307" s="955"/>
      <c r="F307" s="955"/>
      <c r="G307" s="955"/>
      <c r="H307" s="955"/>
      <c r="I307" s="955"/>
      <c r="J307" s="955"/>
      <c r="K307" s="955"/>
      <c r="L307" s="955"/>
      <c r="M307" s="955"/>
    </row>
    <row r="308" spans="1:13" ht="16.5" customHeight="1">
      <c r="A308" s="955"/>
      <c r="B308" s="671"/>
      <c r="C308" s="955"/>
      <c r="D308" s="955"/>
      <c r="E308" s="955"/>
      <c r="F308" s="955"/>
      <c r="G308" s="955"/>
      <c r="H308" s="955"/>
      <c r="I308" s="955"/>
      <c r="J308" s="955"/>
      <c r="K308" s="955"/>
      <c r="L308" s="955"/>
      <c r="M308" s="955"/>
    </row>
    <row r="309" spans="1:13" ht="16.5" customHeight="1">
      <c r="A309" s="955"/>
      <c r="B309" s="671"/>
      <c r="C309" s="955"/>
      <c r="D309" s="955"/>
      <c r="E309" s="955"/>
      <c r="F309" s="955"/>
      <c r="G309" s="955"/>
      <c r="H309" s="955"/>
      <c r="I309" s="955"/>
      <c r="J309" s="955"/>
      <c r="K309" s="955"/>
      <c r="L309" s="955"/>
      <c r="M309" s="955"/>
    </row>
    <row r="310" spans="1:13" ht="16.5" customHeight="1">
      <c r="A310" s="955"/>
      <c r="B310" s="671"/>
      <c r="C310" s="955"/>
      <c r="D310" s="955"/>
      <c r="E310" s="955"/>
      <c r="F310" s="955"/>
      <c r="G310" s="955"/>
      <c r="H310" s="955"/>
      <c r="I310" s="955"/>
      <c r="J310" s="955"/>
      <c r="K310" s="955"/>
      <c r="L310" s="955"/>
      <c r="M310" s="955"/>
    </row>
    <row r="311" spans="1:13" ht="16.5" customHeight="1">
      <c r="A311" s="955"/>
      <c r="B311" s="671"/>
      <c r="C311" s="955"/>
      <c r="D311" s="955"/>
      <c r="E311" s="955"/>
      <c r="F311" s="955"/>
      <c r="G311" s="955"/>
      <c r="H311" s="955"/>
      <c r="I311" s="955"/>
      <c r="J311" s="955"/>
      <c r="K311" s="955"/>
      <c r="L311" s="955"/>
      <c r="M311" s="955"/>
    </row>
    <row r="312" spans="1:13" ht="16.5" customHeight="1">
      <c r="A312" s="955"/>
      <c r="B312" s="671"/>
      <c r="C312" s="955"/>
      <c r="D312" s="955"/>
      <c r="E312" s="955"/>
      <c r="F312" s="955"/>
      <c r="G312" s="955"/>
      <c r="H312" s="955"/>
      <c r="I312" s="955"/>
      <c r="J312" s="955"/>
      <c r="K312" s="955"/>
      <c r="L312" s="955"/>
      <c r="M312" s="955"/>
    </row>
    <row r="313" spans="1:13" ht="16.5" customHeight="1">
      <c r="A313" s="955"/>
      <c r="B313" s="671"/>
      <c r="C313" s="955"/>
      <c r="D313" s="955"/>
      <c r="E313" s="955"/>
      <c r="F313" s="955"/>
      <c r="G313" s="955"/>
      <c r="H313" s="955"/>
      <c r="I313" s="955"/>
      <c r="J313" s="955"/>
      <c r="K313" s="955"/>
      <c r="L313" s="955"/>
      <c r="M313" s="955"/>
    </row>
    <row r="314" spans="1:13" ht="16.5" customHeight="1">
      <c r="A314" s="955"/>
      <c r="B314" s="671"/>
      <c r="C314" s="955"/>
      <c r="D314" s="955"/>
      <c r="E314" s="955"/>
      <c r="F314" s="955"/>
      <c r="G314" s="955"/>
      <c r="H314" s="955"/>
      <c r="I314" s="955"/>
      <c r="J314" s="955"/>
      <c r="K314" s="955"/>
      <c r="L314" s="955"/>
      <c r="M314" s="955"/>
    </row>
    <row r="315" spans="1:13" ht="16.5" customHeight="1">
      <c r="A315" s="955"/>
      <c r="B315" s="671"/>
      <c r="C315" s="955"/>
      <c r="D315" s="955"/>
      <c r="E315" s="955"/>
      <c r="F315" s="955"/>
      <c r="G315" s="955"/>
      <c r="H315" s="955"/>
      <c r="I315" s="955"/>
      <c r="J315" s="955"/>
      <c r="K315" s="955"/>
      <c r="L315" s="955"/>
      <c r="M315" s="955"/>
    </row>
    <row r="316" spans="1:13" ht="16.5" customHeight="1">
      <c r="A316" s="955"/>
      <c r="B316" s="671"/>
      <c r="C316" s="955"/>
      <c r="D316" s="955"/>
      <c r="E316" s="955"/>
      <c r="F316" s="955"/>
      <c r="G316" s="955"/>
      <c r="H316" s="955"/>
      <c r="I316" s="955"/>
      <c r="J316" s="955"/>
      <c r="K316" s="955"/>
      <c r="L316" s="955"/>
      <c r="M316" s="955"/>
    </row>
    <row r="317" spans="1:13" ht="16.5" customHeight="1">
      <c r="A317" s="955"/>
      <c r="B317" s="671"/>
      <c r="C317" s="955"/>
      <c r="D317" s="955"/>
      <c r="E317" s="955"/>
      <c r="F317" s="955"/>
      <c r="G317" s="955"/>
      <c r="H317" s="955"/>
      <c r="I317" s="955"/>
      <c r="J317" s="955"/>
      <c r="K317" s="955"/>
      <c r="L317" s="955"/>
      <c r="M317" s="955"/>
    </row>
    <row r="318" spans="1:13" ht="16.5" customHeight="1">
      <c r="A318" s="955"/>
      <c r="B318" s="671"/>
      <c r="C318" s="955"/>
      <c r="D318" s="955"/>
      <c r="E318" s="955"/>
      <c r="F318" s="955"/>
      <c r="G318" s="955"/>
      <c r="H318" s="955"/>
      <c r="I318" s="955"/>
      <c r="J318" s="955"/>
      <c r="K318" s="955"/>
      <c r="L318" s="955"/>
      <c r="M318" s="955"/>
    </row>
    <row r="319" spans="1:13" ht="16.5" customHeight="1">
      <c r="A319" s="955"/>
      <c r="B319" s="671"/>
      <c r="C319" s="955"/>
      <c r="D319" s="955"/>
      <c r="E319" s="955"/>
      <c r="F319" s="955"/>
      <c r="G319" s="955"/>
      <c r="H319" s="955"/>
      <c r="I319" s="955"/>
      <c r="J319" s="955"/>
      <c r="K319" s="955"/>
      <c r="L319" s="955"/>
      <c r="M319" s="955"/>
    </row>
    <row r="320" spans="1:13" ht="16.5" customHeight="1">
      <c r="A320" s="955"/>
      <c r="B320" s="671"/>
      <c r="C320" s="955"/>
      <c r="D320" s="955"/>
      <c r="E320" s="955"/>
      <c r="F320" s="955"/>
      <c r="G320" s="955"/>
      <c r="H320" s="955"/>
      <c r="I320" s="955"/>
      <c r="J320" s="955"/>
      <c r="K320" s="955"/>
      <c r="L320" s="955"/>
      <c r="M320" s="955"/>
    </row>
    <row r="321" spans="1:13" ht="12.75" customHeight="1">
      <c r="A321" s="955"/>
      <c r="B321" s="671"/>
      <c r="C321" s="955"/>
      <c r="D321" s="955"/>
      <c r="E321" s="955"/>
      <c r="F321" s="955"/>
      <c r="G321" s="955"/>
      <c r="H321" s="955"/>
      <c r="I321" s="955"/>
      <c r="J321" s="955"/>
      <c r="K321" s="955"/>
      <c r="L321" s="955"/>
      <c r="M321" s="955"/>
    </row>
    <row r="322" spans="1:13" ht="12.75" customHeight="1">
      <c r="A322" s="955"/>
      <c r="B322" s="671"/>
      <c r="C322" s="955"/>
      <c r="D322" s="955"/>
      <c r="E322" s="955"/>
      <c r="F322" s="955"/>
      <c r="G322" s="955"/>
      <c r="H322" s="955"/>
      <c r="I322" s="955"/>
      <c r="J322" s="955"/>
      <c r="K322" s="955"/>
      <c r="L322" s="955"/>
      <c r="M322" s="955"/>
    </row>
    <row r="323" spans="1:13" ht="12.75" customHeight="1">
      <c r="A323" s="955"/>
      <c r="B323" s="671"/>
      <c r="C323" s="955"/>
      <c r="D323" s="955"/>
      <c r="E323" s="955"/>
      <c r="F323" s="955"/>
      <c r="G323" s="955"/>
      <c r="H323" s="955"/>
      <c r="I323" s="955"/>
      <c r="J323" s="955"/>
      <c r="K323" s="955"/>
      <c r="L323" s="955"/>
      <c r="M323" s="955"/>
    </row>
    <row r="324" spans="1:13" ht="12.75" customHeight="1">
      <c r="A324" s="955"/>
      <c r="B324" s="955"/>
      <c r="C324" s="955"/>
      <c r="D324" s="955"/>
      <c r="E324" s="955"/>
      <c r="F324" s="955"/>
      <c r="G324" s="955"/>
      <c r="H324" s="955"/>
      <c r="I324" s="955"/>
      <c r="J324" s="955"/>
      <c r="K324" s="955"/>
      <c r="L324" s="955"/>
      <c r="M324" s="955"/>
    </row>
    <row r="325" spans="1:13" ht="12.75" customHeight="1">
      <c r="A325" s="955"/>
      <c r="B325" s="955"/>
      <c r="C325" s="955"/>
      <c r="D325" s="955"/>
      <c r="E325" s="955"/>
      <c r="F325" s="955"/>
      <c r="G325" s="955"/>
      <c r="H325" s="955"/>
      <c r="I325" s="955"/>
      <c r="J325" s="955"/>
      <c r="K325" s="955"/>
      <c r="L325" s="955"/>
      <c r="M325" s="955"/>
    </row>
    <row r="326" spans="1:13" ht="12.75" customHeight="1">
      <c r="A326" s="955"/>
      <c r="B326" s="955"/>
      <c r="C326" s="955"/>
      <c r="D326" s="955"/>
      <c r="E326" s="955"/>
      <c r="F326" s="955"/>
      <c r="G326" s="955"/>
      <c r="H326" s="955"/>
      <c r="I326" s="955"/>
      <c r="J326" s="955"/>
      <c r="K326" s="955"/>
      <c r="L326" s="955"/>
      <c r="M326" s="955"/>
    </row>
    <row r="327" spans="1:13" ht="12.75" customHeight="1">
      <c r="A327" s="955"/>
      <c r="B327" s="955"/>
      <c r="C327" s="955"/>
      <c r="D327" s="955"/>
      <c r="E327" s="955"/>
      <c r="F327" s="955"/>
      <c r="G327" s="955"/>
      <c r="H327" s="955"/>
      <c r="I327" s="955"/>
      <c r="J327" s="955"/>
      <c r="K327" s="955"/>
      <c r="L327" s="955"/>
      <c r="M327" s="955"/>
    </row>
    <row r="328" spans="1:13" ht="12.75" customHeight="1">
      <c r="A328" s="955"/>
      <c r="B328" s="955"/>
      <c r="C328" s="955"/>
      <c r="D328" s="955"/>
      <c r="E328" s="955"/>
      <c r="F328" s="955"/>
      <c r="G328" s="955"/>
      <c r="H328" s="955"/>
      <c r="I328" s="955"/>
      <c r="J328" s="955"/>
      <c r="K328" s="955"/>
      <c r="L328" s="955"/>
      <c r="M328" s="955"/>
    </row>
    <row r="329" spans="1:13" ht="12.75" customHeight="1">
      <c r="A329" s="955"/>
      <c r="B329" s="955"/>
      <c r="C329" s="955"/>
      <c r="D329" s="955"/>
      <c r="E329" s="955"/>
      <c r="F329" s="955"/>
      <c r="G329" s="955"/>
      <c r="H329" s="955"/>
      <c r="I329" s="955"/>
      <c r="J329" s="955"/>
      <c r="K329" s="955"/>
      <c r="L329" s="955"/>
      <c r="M329" s="955"/>
    </row>
    <row r="330" spans="1:13" ht="12.75" customHeight="1">
      <c r="A330" s="955"/>
      <c r="B330" s="955"/>
      <c r="C330" s="955"/>
      <c r="D330" s="955"/>
      <c r="E330" s="955"/>
      <c r="F330" s="955"/>
      <c r="G330" s="955"/>
      <c r="H330" s="955"/>
      <c r="I330" s="955"/>
      <c r="J330" s="955"/>
      <c r="K330" s="955"/>
      <c r="L330" s="955"/>
      <c r="M330" s="955"/>
    </row>
    <row r="331" spans="1:13" ht="12.75" customHeight="1">
      <c r="A331" s="955"/>
      <c r="B331" s="955"/>
      <c r="C331" s="955"/>
      <c r="D331" s="955"/>
      <c r="E331" s="955"/>
      <c r="F331" s="955"/>
      <c r="G331" s="955"/>
      <c r="H331" s="955"/>
      <c r="I331" s="955"/>
      <c r="J331" s="955"/>
      <c r="K331" s="955"/>
      <c r="L331" s="955"/>
      <c r="M331" s="955"/>
    </row>
    <row r="332" spans="1:13" ht="12.75" customHeight="1">
      <c r="A332" s="955"/>
      <c r="B332" s="955"/>
      <c r="C332" s="955"/>
      <c r="D332" s="955"/>
      <c r="E332" s="955"/>
      <c r="F332" s="955"/>
      <c r="G332" s="955"/>
      <c r="H332" s="955"/>
      <c r="I332" s="955"/>
      <c r="J332" s="955"/>
      <c r="K332" s="955"/>
      <c r="L332" s="955"/>
      <c r="M332" s="955"/>
    </row>
    <row r="333" spans="1:13" ht="12.75" customHeight="1">
      <c r="A333" s="955"/>
      <c r="B333" s="955"/>
      <c r="C333" s="955"/>
      <c r="D333" s="955"/>
      <c r="E333" s="955"/>
      <c r="F333" s="955"/>
      <c r="G333" s="955"/>
      <c r="H333" s="955"/>
      <c r="I333" s="955"/>
      <c r="J333" s="955"/>
      <c r="K333" s="955"/>
      <c r="L333" s="955"/>
      <c r="M333" s="955"/>
    </row>
    <row r="334" spans="1:13" ht="12.75" customHeight="1">
      <c r="A334" s="955"/>
      <c r="B334" s="955"/>
      <c r="C334" s="955"/>
      <c r="D334" s="955"/>
      <c r="E334" s="955"/>
      <c r="F334" s="955"/>
      <c r="G334" s="955"/>
      <c r="H334" s="955"/>
      <c r="I334" s="955"/>
      <c r="J334" s="955"/>
      <c r="K334" s="955"/>
      <c r="L334" s="955"/>
      <c r="M334" s="955"/>
    </row>
    <row r="335" spans="1:13" ht="12.75" customHeight="1">
      <c r="A335" s="955"/>
      <c r="B335" s="955"/>
      <c r="C335" s="955"/>
      <c r="D335" s="955"/>
      <c r="E335" s="955"/>
      <c r="F335" s="955"/>
      <c r="G335" s="955"/>
      <c r="H335" s="955"/>
      <c r="I335" s="955"/>
      <c r="J335" s="955"/>
      <c r="K335" s="955"/>
      <c r="L335" s="955"/>
      <c r="M335" s="955"/>
    </row>
    <row r="336" spans="1:13" ht="12.75" customHeight="1">
      <c r="A336" s="955"/>
      <c r="B336" s="955"/>
      <c r="C336" s="955"/>
      <c r="D336" s="955"/>
      <c r="E336" s="955"/>
      <c r="F336" s="955"/>
      <c r="G336" s="955"/>
      <c r="H336" s="955"/>
      <c r="I336" s="955"/>
      <c r="J336" s="955"/>
      <c r="K336" s="955"/>
      <c r="L336" s="955"/>
      <c r="M336" s="955"/>
    </row>
    <row r="337" spans="1:13" ht="12.75" customHeight="1">
      <c r="A337" s="955"/>
      <c r="B337" s="955"/>
      <c r="C337" s="955"/>
      <c r="D337" s="955"/>
      <c r="E337" s="955"/>
      <c r="F337" s="955"/>
      <c r="G337" s="955"/>
      <c r="H337" s="955"/>
      <c r="I337" s="955"/>
      <c r="J337" s="955"/>
      <c r="K337" s="955"/>
      <c r="L337" s="955"/>
      <c r="M337" s="955"/>
    </row>
    <row r="338" spans="1:13" ht="12.75" customHeight="1">
      <c r="A338" s="955"/>
      <c r="B338" s="955"/>
      <c r="C338" s="955"/>
      <c r="D338" s="955"/>
      <c r="E338" s="955"/>
      <c r="F338" s="955"/>
      <c r="G338" s="955"/>
      <c r="H338" s="955"/>
      <c r="I338" s="955"/>
      <c r="J338" s="955"/>
      <c r="K338" s="955"/>
      <c r="L338" s="955"/>
      <c r="M338" s="955"/>
    </row>
    <row r="339" spans="1:13" ht="12.75" customHeight="1">
      <c r="A339" s="955"/>
      <c r="B339" s="955"/>
      <c r="C339" s="955"/>
      <c r="D339" s="955"/>
      <c r="E339" s="955"/>
      <c r="F339" s="955"/>
      <c r="G339" s="955"/>
      <c r="H339" s="955"/>
      <c r="I339" s="955"/>
      <c r="J339" s="955"/>
      <c r="K339" s="955"/>
      <c r="L339" s="955"/>
      <c r="M339" s="955"/>
    </row>
    <row r="340" spans="1:13" ht="12.75" customHeight="1">
      <c r="A340" s="955"/>
      <c r="B340" s="955"/>
      <c r="C340" s="955"/>
      <c r="D340" s="955"/>
      <c r="E340" s="955"/>
      <c r="F340" s="955"/>
      <c r="G340" s="955"/>
      <c r="H340" s="955"/>
      <c r="I340" s="955"/>
      <c r="J340" s="955"/>
      <c r="K340" s="955"/>
      <c r="L340" s="955"/>
      <c r="M340" s="955"/>
    </row>
    <row r="341" spans="1:13" ht="12.75" customHeight="1">
      <c r="A341" s="955"/>
      <c r="B341" s="955"/>
      <c r="C341" s="955"/>
      <c r="D341" s="955"/>
      <c r="E341" s="955"/>
      <c r="F341" s="955"/>
      <c r="G341" s="955"/>
      <c r="H341" s="955"/>
      <c r="I341" s="955"/>
      <c r="J341" s="955"/>
      <c r="K341" s="955"/>
      <c r="L341" s="955"/>
      <c r="M341" s="955"/>
    </row>
    <row r="342" spans="1:13" ht="12.75" customHeight="1">
      <c r="A342" s="955"/>
      <c r="B342" s="955"/>
      <c r="C342" s="955"/>
      <c r="D342" s="955"/>
      <c r="E342" s="955"/>
      <c r="F342" s="955"/>
      <c r="G342" s="955"/>
      <c r="H342" s="955"/>
      <c r="I342" s="955"/>
      <c r="J342" s="955"/>
      <c r="K342" s="955"/>
      <c r="L342" s="955"/>
      <c r="M342" s="955"/>
    </row>
  </sheetData>
  <sheetProtection/>
  <printOptions/>
  <pageMargins left="0" right="0" top="0" bottom="0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63"/>
  <sheetViews>
    <sheetView view="pageLayout" workbookViewId="0" topLeftCell="A1">
      <selection activeCell="D16" sqref="D16"/>
    </sheetView>
  </sheetViews>
  <sheetFormatPr defaultColWidth="9.140625" defaultRowHeight="12.75"/>
  <cols>
    <col min="1" max="1" width="8.00390625" style="959" customWidth="1"/>
    <col min="2" max="2" width="21.421875" style="959" customWidth="1"/>
    <col min="3" max="3" width="13.140625" style="959" customWidth="1"/>
    <col min="4" max="4" width="10.28125" style="959" customWidth="1"/>
    <col min="5" max="5" width="11.421875" style="959" customWidth="1"/>
    <col min="6" max="6" width="11.28125" style="959" customWidth="1"/>
    <col min="7" max="7" width="11.140625" style="959" customWidth="1"/>
    <col min="8" max="16384" width="9.140625" style="959" customWidth="1"/>
  </cols>
  <sheetData>
    <row r="1" ht="19.5" customHeight="1"/>
    <row r="2" spans="5:15" ht="19.5" customHeight="1">
      <c r="E2" s="960"/>
      <c r="O2" s="961"/>
    </row>
    <row r="3" ht="19.5" customHeight="1">
      <c r="A3" s="962" t="s">
        <v>548</v>
      </c>
    </row>
    <row r="4" ht="19.5" customHeight="1"/>
    <row r="5" ht="19.5" customHeight="1"/>
    <row r="6" ht="19.5" customHeight="1"/>
    <row r="7" spans="2:9" ht="19.5" customHeight="1">
      <c r="B7" s="960" t="s">
        <v>405</v>
      </c>
      <c r="C7" s="963" t="s">
        <v>406</v>
      </c>
      <c r="D7" s="964" t="s">
        <v>549</v>
      </c>
      <c r="E7" s="963" t="s">
        <v>550</v>
      </c>
      <c r="F7" s="965"/>
      <c r="G7" s="965"/>
      <c r="H7" s="965"/>
      <c r="I7" s="965"/>
    </row>
    <row r="8" spans="3:9" ht="19.5" customHeight="1">
      <c r="C8" s="966" t="s">
        <v>409</v>
      </c>
      <c r="D8" s="967"/>
      <c r="E8" s="968" t="s">
        <v>551</v>
      </c>
      <c r="F8" s="965"/>
      <c r="G8" s="969"/>
      <c r="H8" s="969"/>
      <c r="I8" s="969"/>
    </row>
    <row r="9" spans="2:9" ht="19.5" customHeight="1">
      <c r="B9" s="960"/>
      <c r="C9" s="970">
        <v>2018</v>
      </c>
      <c r="D9" s="970">
        <v>2018</v>
      </c>
      <c r="E9" s="968">
        <v>2018</v>
      </c>
      <c r="F9" s="965"/>
      <c r="G9" s="969"/>
      <c r="H9" s="965"/>
      <c r="I9" s="965"/>
    </row>
    <row r="10" spans="2:9" ht="19.5" customHeight="1">
      <c r="B10" s="971" t="s">
        <v>552</v>
      </c>
      <c r="C10" s="966" t="s">
        <v>553</v>
      </c>
      <c r="D10" s="972" t="s">
        <v>553</v>
      </c>
      <c r="E10" s="970" t="s">
        <v>553</v>
      </c>
      <c r="F10" s="969"/>
      <c r="G10" s="969"/>
      <c r="H10" s="969"/>
      <c r="I10" s="969"/>
    </row>
    <row r="11" spans="2:10" ht="19.5" customHeight="1">
      <c r="B11" s="973" t="s">
        <v>554</v>
      </c>
      <c r="C11" s="974">
        <v>106480</v>
      </c>
      <c r="D11" s="975">
        <v>1906</v>
      </c>
      <c r="E11" s="976">
        <v>108386</v>
      </c>
      <c r="F11" s="969"/>
      <c r="G11" s="977"/>
      <c r="H11" s="969"/>
      <c r="I11" s="969"/>
      <c r="J11" s="965"/>
    </row>
    <row r="12" spans="2:9" ht="19.5" customHeight="1">
      <c r="B12" s="978" t="s">
        <v>555</v>
      </c>
      <c r="C12" s="970">
        <v>1100</v>
      </c>
      <c r="D12" s="970">
        <v>111</v>
      </c>
      <c r="E12" s="970">
        <v>1211</v>
      </c>
      <c r="F12" s="965"/>
      <c r="G12" s="969"/>
      <c r="H12" s="965"/>
      <c r="I12" s="965"/>
    </row>
    <row r="13" spans="2:9" ht="19.5" customHeight="1">
      <c r="B13" s="979" t="s">
        <v>556</v>
      </c>
      <c r="C13" s="980">
        <v>3500</v>
      </c>
      <c r="D13" s="981"/>
      <c r="E13" s="976">
        <v>3500</v>
      </c>
      <c r="F13" s="982"/>
      <c r="G13" s="977"/>
      <c r="H13" s="982"/>
      <c r="I13" s="982"/>
    </row>
    <row r="14" spans="2:9" ht="19.5" customHeight="1">
      <c r="B14" s="983" t="s">
        <v>557</v>
      </c>
      <c r="C14" s="974">
        <v>3500</v>
      </c>
      <c r="D14" s="981"/>
      <c r="E14" s="976">
        <v>3500</v>
      </c>
      <c r="F14" s="982"/>
      <c r="G14" s="977"/>
      <c r="H14" s="982"/>
      <c r="I14" s="982"/>
    </row>
    <row r="15" spans="2:9" ht="19.5" customHeight="1">
      <c r="B15" s="984"/>
      <c r="C15" s="970"/>
      <c r="D15" s="970"/>
      <c r="E15" s="970"/>
      <c r="F15" s="969"/>
      <c r="G15" s="969"/>
      <c r="H15" s="969"/>
      <c r="I15" s="969"/>
    </row>
    <row r="16" spans="2:9" ht="19.5" customHeight="1">
      <c r="B16" s="973" t="s">
        <v>558</v>
      </c>
      <c r="C16" s="985">
        <v>114580</v>
      </c>
      <c r="D16" s="985">
        <v>2017</v>
      </c>
      <c r="E16" s="986">
        <v>116597</v>
      </c>
      <c r="F16" s="987"/>
      <c r="G16" s="987"/>
      <c r="H16" s="987"/>
      <c r="I16" s="987"/>
    </row>
    <row r="17" ht="19.5" customHeight="1"/>
    <row r="18" spans="2:9" ht="19.5" customHeight="1">
      <c r="B18" s="988"/>
      <c r="C18" s="963" t="s">
        <v>406</v>
      </c>
      <c r="D18" s="964" t="s">
        <v>549</v>
      </c>
      <c r="E18" s="963" t="s">
        <v>550</v>
      </c>
      <c r="F18" s="965"/>
      <c r="G18" s="969"/>
      <c r="H18" s="965"/>
      <c r="I18" s="965"/>
    </row>
    <row r="19" spans="3:9" ht="19.5" customHeight="1">
      <c r="C19" s="966" t="s">
        <v>409</v>
      </c>
      <c r="D19" s="967"/>
      <c r="E19" s="968" t="s">
        <v>551</v>
      </c>
      <c r="F19" s="965"/>
      <c r="G19" s="969"/>
      <c r="H19" s="969"/>
      <c r="I19" s="969"/>
    </row>
    <row r="20" spans="3:9" ht="19.5" customHeight="1">
      <c r="C20" s="970">
        <v>2018</v>
      </c>
      <c r="D20" s="970">
        <v>2018</v>
      </c>
      <c r="E20" s="968">
        <v>2018</v>
      </c>
      <c r="F20" s="965"/>
      <c r="G20" s="969"/>
      <c r="H20" s="969"/>
      <c r="I20" s="965"/>
    </row>
    <row r="21" spans="2:9" ht="19.5" customHeight="1">
      <c r="B21" s="989" t="s">
        <v>559</v>
      </c>
      <c r="C21" s="970" t="s">
        <v>553</v>
      </c>
      <c r="D21" s="990" t="s">
        <v>553</v>
      </c>
      <c r="E21" s="991" t="s">
        <v>553</v>
      </c>
      <c r="F21" s="969"/>
      <c r="G21" s="992"/>
      <c r="H21" s="969"/>
      <c r="I21" s="969"/>
    </row>
    <row r="22" spans="2:9" ht="19.5" customHeight="1">
      <c r="B22" s="993" t="s">
        <v>560</v>
      </c>
      <c r="C22" s="970">
        <v>0</v>
      </c>
      <c r="D22" s="994">
        <v>0</v>
      </c>
      <c r="E22" s="981">
        <f>G22/30.126</f>
        <v>0</v>
      </c>
      <c r="F22" s="969"/>
      <c r="G22" s="995"/>
      <c r="H22" s="969"/>
      <c r="I22" s="969"/>
    </row>
    <row r="23" spans="2:9" ht="19.5" customHeight="1">
      <c r="B23" s="993" t="s">
        <v>561</v>
      </c>
      <c r="C23" s="970">
        <v>0</v>
      </c>
      <c r="D23" s="996">
        <v>0</v>
      </c>
      <c r="E23" s="981">
        <f>G23/30.126</f>
        <v>0</v>
      </c>
      <c r="F23" s="969"/>
      <c r="G23" s="997"/>
      <c r="H23" s="969"/>
      <c r="I23" s="969"/>
    </row>
    <row r="24" spans="2:9" ht="19.5" customHeight="1">
      <c r="B24" s="998" t="s">
        <v>562</v>
      </c>
      <c r="C24" s="986">
        <v>0</v>
      </c>
      <c r="D24" s="999">
        <v>0</v>
      </c>
      <c r="E24" s="1000">
        <f>G24/30.126</f>
        <v>0</v>
      </c>
      <c r="F24" s="965"/>
      <c r="G24" s="987"/>
      <c r="H24" s="987"/>
      <c r="I24" s="987"/>
    </row>
    <row r="25" spans="2:9" ht="19.5" customHeight="1">
      <c r="B25" s="1001"/>
      <c r="C25" s="1002"/>
      <c r="D25" s="992"/>
      <c r="E25" s="1003"/>
      <c r="F25" s="1002"/>
      <c r="G25" s="1004"/>
      <c r="H25" s="1002"/>
      <c r="I25" s="1002"/>
    </row>
    <row r="26" spans="2:9" ht="19.5" customHeight="1">
      <c r="B26" s="998" t="s">
        <v>563</v>
      </c>
      <c r="C26" s="986">
        <v>114580</v>
      </c>
      <c r="D26" s="1005">
        <v>2017</v>
      </c>
      <c r="E26" s="1006">
        <v>116597</v>
      </c>
      <c r="F26" s="987"/>
      <c r="G26" s="1007"/>
      <c r="H26" s="987"/>
      <c r="I26" s="1008"/>
    </row>
    <row r="27" spans="3:6" ht="19.5" customHeight="1">
      <c r="C27" s="1009"/>
      <c r="D27" s="1010"/>
      <c r="E27" s="1011"/>
      <c r="F27" s="1012"/>
    </row>
    <row r="28" spans="2:6" ht="19.5" customHeight="1">
      <c r="B28" s="971"/>
      <c r="C28" s="1007"/>
      <c r="D28" s="1007"/>
      <c r="E28" s="1003"/>
      <c r="F28" s="1004"/>
    </row>
    <row r="29" spans="2:6" ht="19.5" customHeight="1">
      <c r="B29" s="971"/>
      <c r="C29" s="969"/>
      <c r="D29" s="995"/>
      <c r="E29" s="1013"/>
      <c r="F29" s="1014"/>
    </row>
    <row r="30" spans="2:6" ht="19.5" customHeight="1">
      <c r="B30" s="971"/>
      <c r="C30" s="969"/>
      <c r="D30" s="997"/>
      <c r="E30" s="1013"/>
      <c r="F30" s="1015"/>
    </row>
    <row r="31" spans="2:6" ht="19.5" customHeight="1">
      <c r="B31" s="971"/>
      <c r="C31" s="969"/>
      <c r="D31" s="997"/>
      <c r="E31" s="1016"/>
      <c r="F31" s="977"/>
    </row>
    <row r="32" spans="2:6" ht="19.5" customHeight="1">
      <c r="B32" s="971"/>
      <c r="C32" s="969"/>
      <c r="D32" s="997"/>
      <c r="E32" s="1013"/>
      <c r="F32" s="977"/>
    </row>
    <row r="33" spans="2:6" ht="19.5" customHeight="1">
      <c r="B33" s="1002"/>
      <c r="C33" s="969"/>
      <c r="D33" s="969"/>
      <c r="E33" s="1017"/>
      <c r="F33" s="969"/>
    </row>
    <row r="34" spans="2:6" ht="19.5" customHeight="1">
      <c r="B34" s="1002"/>
      <c r="C34" s="1018"/>
      <c r="D34" s="1010"/>
      <c r="E34" s="1011"/>
      <c r="F34" s="1012"/>
    </row>
    <row r="35" spans="3:6" ht="19.5" customHeight="1">
      <c r="C35" s="969"/>
      <c r="D35" s="997"/>
      <c r="E35" s="1013"/>
      <c r="F35" s="997"/>
    </row>
    <row r="36" spans="3:6" ht="19.5" customHeight="1">
      <c r="C36" s="969"/>
      <c r="D36" s="969"/>
      <c r="E36" s="1017"/>
      <c r="F36" s="969"/>
    </row>
    <row r="37" spans="3:6" ht="19.5" customHeight="1">
      <c r="C37" s="969"/>
      <c r="D37" s="997"/>
      <c r="E37" s="1013"/>
      <c r="F37" s="997"/>
    </row>
    <row r="38" spans="3:6" ht="19.5" customHeight="1">
      <c r="C38" s="1019"/>
      <c r="D38" s="1007"/>
      <c r="E38" s="1003"/>
      <c r="F38" s="1004"/>
    </row>
    <row r="39" spans="3:6" ht="19.5" customHeight="1">
      <c r="C39" s="1002"/>
      <c r="D39" s="1002"/>
      <c r="E39" s="1002"/>
      <c r="F39" s="1002"/>
    </row>
    <row r="40" spans="3:6" ht="19.5" customHeight="1">
      <c r="C40" s="1002"/>
      <c r="D40" s="1002"/>
      <c r="E40" s="1002"/>
      <c r="F40" s="1002"/>
    </row>
    <row r="41" spans="3:6" ht="19.5" customHeight="1">
      <c r="C41" s="1002"/>
      <c r="D41" s="1002"/>
      <c r="E41" s="1002"/>
      <c r="F41" s="1002"/>
    </row>
    <row r="42" spans="3:6" ht="19.5" customHeight="1">
      <c r="C42" s="1002"/>
      <c r="D42" s="1002"/>
      <c r="E42" s="1002"/>
      <c r="F42" s="1002"/>
    </row>
    <row r="43" spans="2:6" ht="19.5" customHeight="1">
      <c r="B43" s="1002"/>
      <c r="C43" s="1002"/>
      <c r="D43" s="1002"/>
      <c r="E43" s="1002"/>
      <c r="F43" s="1002"/>
    </row>
    <row r="44" spans="1:6" ht="19.5" customHeight="1">
      <c r="A44" s="1002"/>
      <c r="B44" s="1012"/>
      <c r="C44" s="1002"/>
      <c r="D44" s="997"/>
      <c r="E44" s="997"/>
      <c r="F44" s="997"/>
    </row>
    <row r="45" spans="1:6" ht="19.5" customHeight="1">
      <c r="A45" s="1002"/>
      <c r="B45" s="1020"/>
      <c r="C45" s="1020"/>
      <c r="D45" s="1020"/>
      <c r="E45" s="1020"/>
      <c r="F45" s="1012"/>
    </row>
    <row r="46" spans="1:6" ht="19.5" customHeight="1">
      <c r="A46" s="1002"/>
      <c r="B46" s="969"/>
      <c r="C46" s="971"/>
      <c r="D46" s="997"/>
      <c r="E46" s="977"/>
      <c r="F46" s="1015"/>
    </row>
    <row r="47" spans="1:6" ht="19.5" customHeight="1">
      <c r="A47" s="1002"/>
      <c r="B47" s="969"/>
      <c r="C47" s="971"/>
      <c r="D47" s="997"/>
      <c r="E47" s="1016"/>
      <c r="F47" s="1015"/>
    </row>
    <row r="48" spans="1:6" ht="19.5" customHeight="1">
      <c r="A48" s="1002"/>
      <c r="B48" s="969"/>
      <c r="C48" s="971"/>
      <c r="D48" s="997"/>
      <c r="E48" s="1016"/>
      <c r="F48" s="1014"/>
    </row>
    <row r="49" spans="1:6" ht="19.5" customHeight="1">
      <c r="A49" s="1002"/>
      <c r="B49" s="992"/>
      <c r="C49" s="1012"/>
      <c r="D49" s="1021"/>
      <c r="E49" s="1022"/>
      <c r="F49" s="1004"/>
    </row>
    <row r="50" spans="1:6" ht="19.5" customHeight="1">
      <c r="A50" s="1002"/>
      <c r="B50" s="969"/>
      <c r="C50" s="971"/>
      <c r="D50" s="997"/>
      <c r="E50" s="1016"/>
      <c r="F50" s="1015"/>
    </row>
    <row r="51" spans="1:6" ht="19.5" customHeight="1">
      <c r="A51" s="1002"/>
      <c r="B51" s="969"/>
      <c r="C51" s="971"/>
      <c r="D51" s="997"/>
      <c r="E51" s="1016"/>
      <c r="F51" s="1015"/>
    </row>
    <row r="52" spans="1:6" ht="19.5" customHeight="1">
      <c r="A52" s="1002"/>
      <c r="B52" s="969"/>
      <c r="C52" s="971"/>
      <c r="D52" s="997"/>
      <c r="E52" s="1016"/>
      <c r="F52" s="1015"/>
    </row>
    <row r="53" spans="1:6" ht="19.5" customHeight="1">
      <c r="A53" s="1002"/>
      <c r="B53" s="969"/>
      <c r="C53" s="971"/>
      <c r="D53" s="997"/>
      <c r="E53" s="1016"/>
      <c r="F53" s="1015"/>
    </row>
    <row r="54" spans="1:6" ht="19.5" customHeight="1">
      <c r="A54" s="1002"/>
      <c r="B54" s="969"/>
      <c r="C54" s="971"/>
      <c r="D54" s="997"/>
      <c r="E54" s="1016"/>
      <c r="F54" s="1015"/>
    </row>
    <row r="55" spans="1:6" ht="19.5" customHeight="1">
      <c r="A55" s="1002"/>
      <c r="B55" s="969"/>
      <c r="C55" s="971"/>
      <c r="D55" s="997"/>
      <c r="E55" s="1016"/>
      <c r="F55" s="1015"/>
    </row>
    <row r="56" spans="1:6" ht="19.5" customHeight="1">
      <c r="A56" s="1002"/>
      <c r="B56" s="969"/>
      <c r="C56" s="971"/>
      <c r="D56" s="997"/>
      <c r="E56" s="1016"/>
      <c r="F56" s="1015"/>
    </row>
    <row r="57" spans="1:6" ht="19.5" customHeight="1">
      <c r="A57" s="1002"/>
      <c r="B57" s="969"/>
      <c r="C57" s="971"/>
      <c r="D57" s="997"/>
      <c r="E57" s="1016"/>
      <c r="F57" s="1015"/>
    </row>
    <row r="58" spans="1:6" ht="19.5" customHeight="1">
      <c r="A58" s="1002"/>
      <c r="B58" s="969"/>
      <c r="C58" s="971"/>
      <c r="D58" s="997"/>
      <c r="E58" s="1016"/>
      <c r="F58" s="1014"/>
    </row>
    <row r="59" spans="1:6" ht="19.5" customHeight="1">
      <c r="A59" s="1002"/>
      <c r="B59" s="992"/>
      <c r="C59" s="1012"/>
      <c r="D59" s="1021"/>
      <c r="E59" s="1022"/>
      <c r="F59" s="1023"/>
    </row>
    <row r="60" spans="1:6" ht="19.5" customHeight="1">
      <c r="A60" s="1002"/>
      <c r="B60" s="969"/>
      <c r="C60" s="971"/>
      <c r="D60" s="997"/>
      <c r="E60" s="1016"/>
      <c r="F60" s="977"/>
    </row>
    <row r="61" spans="1:6" ht="19.5" customHeight="1">
      <c r="A61" s="1002"/>
      <c r="B61" s="992"/>
      <c r="C61" s="1012"/>
      <c r="D61" s="992"/>
      <c r="E61" s="1022"/>
      <c r="F61" s="1024"/>
    </row>
    <row r="62" spans="1:6" ht="19.5" customHeight="1">
      <c r="A62" s="1002"/>
      <c r="B62" s="969"/>
      <c r="C62" s="971"/>
      <c r="D62" s="997"/>
      <c r="E62" s="1016"/>
      <c r="F62" s="977"/>
    </row>
    <row r="63" spans="1:6" ht="19.5" customHeight="1">
      <c r="A63" s="1002"/>
      <c r="B63" s="969"/>
      <c r="C63" s="971"/>
      <c r="D63" s="997"/>
      <c r="E63" s="1016"/>
      <c r="F63" s="977"/>
    </row>
    <row r="64" spans="1:6" ht="19.5" customHeight="1">
      <c r="A64" s="1002"/>
      <c r="B64" s="969"/>
      <c r="C64" s="971"/>
      <c r="D64" s="997"/>
      <c r="E64" s="1016"/>
      <c r="F64" s="1025"/>
    </row>
    <row r="65" spans="1:6" ht="19.5" customHeight="1">
      <c r="A65" s="1002"/>
      <c r="B65" s="992"/>
      <c r="C65" s="1012"/>
      <c r="D65" s="1021"/>
      <c r="E65" s="1022"/>
      <c r="F65" s="1024"/>
    </row>
    <row r="66" spans="1:6" ht="19.5" customHeight="1">
      <c r="A66" s="1002"/>
      <c r="B66" s="997"/>
      <c r="C66" s="971"/>
      <c r="D66" s="997"/>
      <c r="E66" s="1016"/>
      <c r="F66" s="977"/>
    </row>
    <row r="67" spans="1:6" ht="19.5" customHeight="1">
      <c r="A67" s="1002"/>
      <c r="B67" s="997"/>
      <c r="C67" s="971"/>
      <c r="D67" s="997"/>
      <c r="E67" s="1016"/>
      <c r="F67" s="977"/>
    </row>
    <row r="68" spans="1:6" ht="19.5" customHeight="1">
      <c r="A68" s="1002"/>
      <c r="B68" s="969"/>
      <c r="C68" s="971"/>
      <c r="D68" s="997"/>
      <c r="E68" s="1016"/>
      <c r="F68" s="977"/>
    </row>
    <row r="69" spans="1:6" ht="19.5" customHeight="1">
      <c r="A69" s="1002"/>
      <c r="B69" s="969"/>
      <c r="C69" s="971"/>
      <c r="D69" s="997"/>
      <c r="E69" s="1016"/>
      <c r="F69" s="977"/>
    </row>
    <row r="70" spans="1:6" ht="19.5" customHeight="1">
      <c r="A70" s="1002"/>
      <c r="B70" s="969"/>
      <c r="C70" s="971"/>
      <c r="D70" s="997"/>
      <c r="E70" s="1016"/>
      <c r="F70" s="977"/>
    </row>
    <row r="71" spans="2:6" ht="19.5" customHeight="1">
      <c r="B71" s="969"/>
      <c r="C71" s="971"/>
      <c r="D71" s="997"/>
      <c r="E71" s="1016"/>
      <c r="F71" s="977"/>
    </row>
    <row r="72" spans="2:6" ht="19.5" customHeight="1">
      <c r="B72" s="969"/>
      <c r="C72" s="971"/>
      <c r="D72" s="997"/>
      <c r="E72" s="1016"/>
      <c r="F72" s="977"/>
    </row>
    <row r="73" spans="2:6" ht="19.5" customHeight="1">
      <c r="B73" s="992"/>
      <c r="C73" s="1012"/>
      <c r="D73" s="1021"/>
      <c r="E73" s="1022"/>
      <c r="F73" s="1024"/>
    </row>
    <row r="74" spans="2:6" ht="19.5" customHeight="1">
      <c r="B74" s="969"/>
      <c r="C74" s="971"/>
      <c r="D74" s="997"/>
      <c r="E74" s="1016"/>
      <c r="F74" s="1025"/>
    </row>
    <row r="75" spans="2:6" ht="19.5" customHeight="1">
      <c r="B75" s="969"/>
      <c r="C75" s="971"/>
      <c r="D75" s="997"/>
      <c r="E75" s="1016"/>
      <c r="F75" s="977"/>
    </row>
    <row r="76" spans="2:6" ht="19.5" customHeight="1">
      <c r="B76" s="969"/>
      <c r="C76" s="971"/>
      <c r="D76" s="997"/>
      <c r="E76" s="1016"/>
      <c r="F76" s="977"/>
    </row>
    <row r="77" spans="2:6" ht="19.5" customHeight="1">
      <c r="B77" s="992"/>
      <c r="C77" s="1012"/>
      <c r="D77" s="1021"/>
      <c r="E77" s="1022"/>
      <c r="F77" s="1026"/>
    </row>
    <row r="78" spans="2:6" ht="19.5" customHeight="1">
      <c r="B78" s="992"/>
      <c r="C78" s="1012"/>
      <c r="D78" s="1021"/>
      <c r="E78" s="1022"/>
      <c r="F78" s="1024"/>
    </row>
    <row r="79" spans="2:6" ht="19.5" customHeight="1">
      <c r="B79" s="992"/>
      <c r="C79" s="1012"/>
      <c r="D79" s="1021"/>
      <c r="E79" s="1027"/>
      <c r="F79" s="1027"/>
    </row>
    <row r="80" spans="2:6" ht="19.5" customHeight="1">
      <c r="B80" s="992"/>
      <c r="C80" s="1012"/>
      <c r="D80" s="1021"/>
      <c r="E80" s="1027"/>
      <c r="F80" s="1027"/>
    </row>
    <row r="81" spans="2:6" ht="19.5" customHeight="1">
      <c r="B81" s="992"/>
      <c r="C81" s="1012"/>
      <c r="D81" s="1021"/>
      <c r="E81" s="1027"/>
      <c r="F81" s="1027"/>
    </row>
    <row r="82" spans="2:6" ht="19.5" customHeight="1">
      <c r="B82" s="992"/>
      <c r="C82" s="1012"/>
      <c r="D82" s="1021"/>
      <c r="E82" s="1027"/>
      <c r="F82" s="1027"/>
    </row>
    <row r="83" spans="2:6" ht="19.5" customHeight="1">
      <c r="B83" s="992"/>
      <c r="C83" s="1012"/>
      <c r="D83" s="1021"/>
      <c r="E83" s="1027"/>
      <c r="F83" s="1027"/>
    </row>
    <row r="84" spans="2:6" ht="19.5" customHeight="1">
      <c r="B84" s="992"/>
      <c r="C84" s="1012"/>
      <c r="D84" s="1021"/>
      <c r="E84" s="1027"/>
      <c r="F84" s="1027"/>
    </row>
    <row r="85" spans="2:6" ht="19.5" customHeight="1">
      <c r="B85" s="992"/>
      <c r="C85" s="1012"/>
      <c r="D85" s="1021"/>
      <c r="E85" s="1027"/>
      <c r="F85" s="1027"/>
    </row>
    <row r="86" spans="2:6" ht="19.5" customHeight="1">
      <c r="B86" s="992"/>
      <c r="C86" s="1012"/>
      <c r="D86" s="1028"/>
      <c r="E86" s="1027"/>
      <c r="F86" s="1027"/>
    </row>
    <row r="87" spans="2:7" ht="19.5" customHeight="1">
      <c r="B87" s="992"/>
      <c r="C87" s="1012"/>
      <c r="D87" s="997"/>
      <c r="E87" s="977"/>
      <c r="F87" s="977"/>
      <c r="G87" s="1002"/>
    </row>
    <row r="88" spans="2:7" ht="19.5" customHeight="1">
      <c r="B88" s="1023"/>
      <c r="C88" s="1012"/>
      <c r="D88" s="1020"/>
      <c r="E88" s="1020"/>
      <c r="F88" s="1012"/>
      <c r="G88" s="1002"/>
    </row>
    <row r="89" spans="2:7" ht="19.5" customHeight="1">
      <c r="B89" s="969"/>
      <c r="C89" s="971"/>
      <c r="D89" s="997"/>
      <c r="E89" s="1016"/>
      <c r="F89" s="977"/>
      <c r="G89" s="1002"/>
    </row>
    <row r="90" spans="2:7" ht="19.5" customHeight="1">
      <c r="B90" s="969"/>
      <c r="C90" s="971"/>
      <c r="D90" s="997"/>
      <c r="E90" s="1016"/>
      <c r="F90" s="977"/>
      <c r="G90" s="1002"/>
    </row>
    <row r="91" spans="2:7" ht="19.5" customHeight="1">
      <c r="B91" s="969"/>
      <c r="C91" s="971"/>
      <c r="D91" s="997"/>
      <c r="E91" s="1016"/>
      <c r="F91" s="977"/>
      <c r="G91" s="1002"/>
    </row>
    <row r="92" spans="2:7" ht="19.5" customHeight="1">
      <c r="B92" s="969"/>
      <c r="C92" s="971"/>
      <c r="D92" s="997"/>
      <c r="E92" s="1016"/>
      <c r="F92" s="977"/>
      <c r="G92" s="1002"/>
    </row>
    <row r="93" spans="2:7" ht="19.5" customHeight="1">
      <c r="B93" s="969"/>
      <c r="C93" s="971"/>
      <c r="D93" s="997"/>
      <c r="E93" s="1016"/>
      <c r="F93" s="977"/>
      <c r="G93" s="1002"/>
    </row>
    <row r="94" spans="2:7" ht="19.5" customHeight="1">
      <c r="B94" s="969"/>
      <c r="C94" s="971"/>
      <c r="D94" s="997"/>
      <c r="E94" s="1016"/>
      <c r="F94" s="977"/>
      <c r="G94" s="1002"/>
    </row>
    <row r="95" spans="2:7" ht="19.5" customHeight="1">
      <c r="B95" s="969"/>
      <c r="C95" s="971"/>
      <c r="D95" s="997"/>
      <c r="E95" s="1016"/>
      <c r="F95" s="977"/>
      <c r="G95" s="1002"/>
    </row>
    <row r="96" spans="2:7" ht="19.5" customHeight="1">
      <c r="B96" s="969"/>
      <c r="C96" s="971"/>
      <c r="D96" s="997"/>
      <c r="E96" s="1016"/>
      <c r="F96" s="977"/>
      <c r="G96" s="1002"/>
    </row>
    <row r="97" spans="2:7" ht="19.5" customHeight="1">
      <c r="B97" s="969"/>
      <c r="C97" s="971"/>
      <c r="D97" s="997"/>
      <c r="E97" s="1016"/>
      <c r="F97" s="977"/>
      <c r="G97" s="1002"/>
    </row>
    <row r="98" spans="2:7" ht="19.5" customHeight="1">
      <c r="B98" s="992"/>
      <c r="C98" s="1012"/>
      <c r="D98" s="1021"/>
      <c r="E98" s="1022"/>
      <c r="F98" s="1024"/>
      <c r="G98" s="1002"/>
    </row>
    <row r="99" spans="2:7" ht="19.5" customHeight="1">
      <c r="B99" s="992"/>
      <c r="C99" s="1012"/>
      <c r="D99" s="1021"/>
      <c r="E99" s="1029"/>
      <c r="F99" s="1024"/>
      <c r="G99" s="1002"/>
    </row>
    <row r="100" spans="2:7" ht="19.5" customHeight="1">
      <c r="B100" s="969"/>
      <c r="C100" s="971"/>
      <c r="D100" s="1028"/>
      <c r="E100" s="1016"/>
      <c r="F100" s="1025"/>
      <c r="G100" s="1002"/>
    </row>
    <row r="101" spans="2:7" ht="19.5" customHeight="1">
      <c r="B101" s="969"/>
      <c r="C101" s="971"/>
      <c r="D101" s="1028"/>
      <c r="E101" s="1016"/>
      <c r="F101" s="1025"/>
      <c r="G101" s="1002"/>
    </row>
    <row r="102" spans="2:7" ht="19.5" customHeight="1">
      <c r="B102" s="992"/>
      <c r="C102" s="1012"/>
      <c r="D102" s="1021"/>
      <c r="E102" s="1022"/>
      <c r="F102" s="1024"/>
      <c r="G102" s="1002"/>
    </row>
    <row r="103" spans="2:7" ht="19.5" customHeight="1">
      <c r="B103" s="1021"/>
      <c r="C103" s="1030"/>
      <c r="D103" s="1031"/>
      <c r="E103" s="1022"/>
      <c r="F103" s="1004"/>
      <c r="G103" s="1002"/>
    </row>
    <row r="104" spans="2:7" ht="19.5" customHeight="1">
      <c r="B104" s="1021"/>
      <c r="C104" s="1030"/>
      <c r="D104" s="1031"/>
      <c r="E104" s="1032"/>
      <c r="F104" s="977"/>
      <c r="G104" s="1002"/>
    </row>
    <row r="105" spans="2:7" ht="19.5" customHeight="1">
      <c r="B105" s="1002"/>
      <c r="C105" s="1002"/>
      <c r="D105" s="1002"/>
      <c r="E105" s="1032"/>
      <c r="F105" s="977"/>
      <c r="G105" s="1002"/>
    </row>
    <row r="106" spans="2:7" ht="19.5" customHeight="1">
      <c r="B106" s="1012"/>
      <c r="C106" s="1012"/>
      <c r="D106" s="997"/>
      <c r="E106" s="1032"/>
      <c r="F106" s="977"/>
      <c r="G106" s="1002"/>
    </row>
    <row r="107" spans="2:7" ht="19.5" customHeight="1">
      <c r="B107" s="1023"/>
      <c r="C107" s="1012"/>
      <c r="D107" s="1020"/>
      <c r="E107" s="1020"/>
      <c r="F107" s="1012"/>
      <c r="G107" s="1002"/>
    </row>
    <row r="108" spans="2:7" ht="19.5" customHeight="1">
      <c r="B108" s="969"/>
      <c r="C108" s="971"/>
      <c r="D108" s="997"/>
      <c r="E108" s="1016"/>
      <c r="F108" s="977"/>
      <c r="G108" s="1002"/>
    </row>
    <row r="109" spans="2:7" ht="19.5" customHeight="1">
      <c r="B109" s="1012"/>
      <c r="C109" s="1012"/>
      <c r="D109" s="1021"/>
      <c r="E109" s="1016"/>
      <c r="F109" s="1024"/>
      <c r="G109" s="1002"/>
    </row>
    <row r="110" spans="2:7" ht="19.5" customHeight="1">
      <c r="B110" s="1012"/>
      <c r="C110" s="1012"/>
      <c r="D110" s="992"/>
      <c r="E110" s="1032"/>
      <c r="F110" s="977"/>
      <c r="G110" s="1002"/>
    </row>
    <row r="111" spans="2:7" ht="19.5" customHeight="1">
      <c r="B111" s="969"/>
      <c r="C111" s="1033"/>
      <c r="D111" s="997"/>
      <c r="E111" s="1032"/>
      <c r="F111" s="977"/>
      <c r="G111" s="1002"/>
    </row>
    <row r="112" spans="2:7" ht="19.5" customHeight="1">
      <c r="B112" s="1021"/>
      <c r="C112" s="1034"/>
      <c r="D112" s="1031"/>
      <c r="E112" s="1035"/>
      <c r="F112" s="1004"/>
      <c r="G112" s="1002"/>
    </row>
    <row r="113" spans="2:7" ht="19.5" customHeight="1">
      <c r="B113" s="1002"/>
      <c r="C113" s="1002"/>
      <c r="D113" s="1002"/>
      <c r="E113" s="1002"/>
      <c r="F113" s="992"/>
      <c r="G113" s="1002"/>
    </row>
    <row r="114" ht="19.5" customHeight="1">
      <c r="F114" s="969"/>
    </row>
    <row r="115" spans="2:6" ht="19.5" customHeight="1">
      <c r="B115" s="969"/>
      <c r="C115" s="1002"/>
      <c r="D115" s="969"/>
      <c r="E115" s="969"/>
      <c r="F115" s="969"/>
    </row>
    <row r="116" spans="2:6" ht="19.5" customHeight="1">
      <c r="B116" s="969"/>
      <c r="C116" s="1002"/>
      <c r="D116" s="969"/>
      <c r="E116" s="969"/>
      <c r="F116" s="969"/>
    </row>
    <row r="117" spans="2:6" ht="19.5" customHeight="1">
      <c r="B117" s="992"/>
      <c r="C117" s="1012"/>
      <c r="D117" s="1021"/>
      <c r="E117" s="1021"/>
      <c r="F117" s="1021"/>
    </row>
    <row r="118" spans="2:6" ht="19.5" customHeight="1">
      <c r="B118" s="997"/>
      <c r="C118" s="971"/>
      <c r="D118" s="997"/>
      <c r="E118" s="997"/>
      <c r="F118" s="997"/>
    </row>
    <row r="119" spans="2:6" ht="19.5" customHeight="1">
      <c r="B119" s="997"/>
      <c r="C119" s="971"/>
      <c r="D119" s="997"/>
      <c r="E119" s="997"/>
      <c r="F119" s="997"/>
    </row>
    <row r="120" spans="2:6" ht="19.5" customHeight="1">
      <c r="B120" s="969"/>
      <c r="C120" s="1002"/>
      <c r="D120" s="969"/>
      <c r="E120" s="969"/>
      <c r="F120" s="969"/>
    </row>
    <row r="121" spans="2:6" ht="19.5" customHeight="1">
      <c r="B121" s="969"/>
      <c r="C121" s="1002"/>
      <c r="D121" s="969"/>
      <c r="E121" s="969"/>
      <c r="F121" s="969"/>
    </row>
    <row r="122" spans="2:6" ht="19.5" customHeight="1">
      <c r="B122" s="969"/>
      <c r="C122" s="1002"/>
      <c r="D122" s="969"/>
      <c r="E122" s="969"/>
      <c r="F122" s="969"/>
    </row>
    <row r="123" spans="2:6" ht="19.5" customHeight="1">
      <c r="B123" s="969"/>
      <c r="C123" s="1002"/>
      <c r="D123" s="969"/>
      <c r="E123" s="969"/>
      <c r="F123" s="969"/>
    </row>
    <row r="124" spans="2:6" ht="19.5" customHeight="1">
      <c r="B124" s="992"/>
      <c r="C124" s="1012"/>
      <c r="D124" s="1021"/>
      <c r="E124" s="1021"/>
      <c r="F124" s="1021"/>
    </row>
    <row r="125" spans="2:6" ht="19.5" customHeight="1">
      <c r="B125" s="969"/>
      <c r="C125" s="1002"/>
      <c r="D125" s="969"/>
      <c r="E125" s="969"/>
      <c r="F125" s="969"/>
    </row>
    <row r="126" spans="2:6" ht="19.5" customHeight="1">
      <c r="B126" s="969"/>
      <c r="C126" s="1002"/>
      <c r="D126" s="969"/>
      <c r="E126" s="969"/>
      <c r="F126" s="969"/>
    </row>
    <row r="127" spans="2:6" ht="19.5" customHeight="1">
      <c r="B127" s="969"/>
      <c r="C127" s="1002"/>
      <c r="D127" s="969"/>
      <c r="E127" s="969"/>
      <c r="F127" s="969"/>
    </row>
    <row r="128" spans="2:6" ht="19.5" customHeight="1">
      <c r="B128" s="992"/>
      <c r="C128" s="1012"/>
      <c r="D128" s="1021"/>
      <c r="E128" s="1021"/>
      <c r="F128" s="1021"/>
    </row>
    <row r="129" spans="2:6" ht="19.5" customHeight="1">
      <c r="B129" s="992"/>
      <c r="C129" s="1012"/>
      <c r="D129" s="1021"/>
      <c r="E129" s="1021"/>
      <c r="F129" s="1021"/>
    </row>
    <row r="130" spans="2:6" ht="19.5" customHeight="1">
      <c r="B130" s="992"/>
      <c r="C130" s="1012"/>
      <c r="D130" s="1021"/>
      <c r="E130" s="1021"/>
      <c r="F130" s="1021"/>
    </row>
    <row r="131" spans="2:6" ht="19.5" customHeight="1">
      <c r="B131" s="992"/>
      <c r="C131" s="1012"/>
      <c r="D131" s="1021"/>
      <c r="E131" s="1021"/>
      <c r="F131" s="1021"/>
    </row>
    <row r="132" spans="2:6" ht="19.5" customHeight="1">
      <c r="B132" s="992"/>
      <c r="C132" s="1012"/>
      <c r="D132" s="1021"/>
      <c r="E132" s="1021"/>
      <c r="F132" s="1021"/>
    </row>
    <row r="133" spans="2:6" ht="19.5" customHeight="1">
      <c r="B133" s="992"/>
      <c r="C133" s="1012"/>
      <c r="D133" s="1021"/>
      <c r="E133" s="1021"/>
      <c r="F133" s="1021"/>
    </row>
    <row r="134" spans="2:6" ht="19.5" customHeight="1">
      <c r="B134" s="992"/>
      <c r="C134" s="1012"/>
      <c r="D134" s="1021"/>
      <c r="E134" s="1021"/>
      <c r="F134" s="1021"/>
    </row>
    <row r="135" spans="2:6" ht="19.5" customHeight="1">
      <c r="B135" s="992"/>
      <c r="C135" s="1012"/>
      <c r="D135" s="1021"/>
      <c r="E135" s="1021"/>
      <c r="F135" s="1021"/>
    </row>
    <row r="136" spans="2:6" ht="19.5" customHeight="1">
      <c r="B136" s="992"/>
      <c r="C136" s="1012"/>
      <c r="D136" s="1021"/>
      <c r="E136" s="1021"/>
      <c r="F136" s="1021"/>
    </row>
    <row r="137" spans="2:6" ht="19.5" customHeight="1">
      <c r="B137" s="992"/>
      <c r="C137" s="1012"/>
      <c r="D137" s="1021"/>
      <c r="E137" s="1021"/>
      <c r="F137" s="997"/>
    </row>
    <row r="138" spans="2:6" ht="19.5" customHeight="1">
      <c r="B138" s="992"/>
      <c r="C138" s="1012"/>
      <c r="D138" s="1021"/>
      <c r="E138" s="1021"/>
      <c r="F138" s="1021"/>
    </row>
    <row r="139" spans="2:6" ht="19.5" customHeight="1">
      <c r="B139" s="1023"/>
      <c r="C139" s="1012"/>
      <c r="D139" s="1012"/>
      <c r="E139" s="1012"/>
      <c r="F139" s="1028"/>
    </row>
    <row r="140" spans="2:6" ht="19.5" customHeight="1">
      <c r="B140" s="969"/>
      <c r="C140" s="1002"/>
      <c r="D140" s="969"/>
      <c r="E140" s="969"/>
      <c r="F140" s="969"/>
    </row>
    <row r="141" spans="2:6" ht="19.5" customHeight="1">
      <c r="B141" s="969"/>
      <c r="C141" s="1002"/>
      <c r="D141" s="969"/>
      <c r="E141" s="969"/>
      <c r="F141" s="969"/>
    </row>
    <row r="142" spans="2:6" ht="19.5" customHeight="1">
      <c r="B142" s="969"/>
      <c r="C142" s="1002"/>
      <c r="D142" s="969"/>
      <c r="E142" s="969"/>
      <c r="F142" s="969"/>
    </row>
    <row r="143" spans="2:6" ht="19.5" customHeight="1">
      <c r="B143" s="969"/>
      <c r="C143" s="1002"/>
      <c r="D143" s="969"/>
      <c r="E143" s="969"/>
      <c r="F143" s="969"/>
    </row>
    <row r="144" spans="2:6" ht="19.5" customHeight="1">
      <c r="B144" s="969"/>
      <c r="C144" s="1002"/>
      <c r="D144" s="969"/>
      <c r="E144" s="969"/>
      <c r="F144" s="969"/>
    </row>
    <row r="145" spans="2:6" ht="19.5" customHeight="1">
      <c r="B145" s="969"/>
      <c r="C145" s="1002"/>
      <c r="D145" s="969"/>
      <c r="E145" s="969"/>
      <c r="F145" s="969"/>
    </row>
    <row r="146" spans="2:6" ht="19.5" customHeight="1">
      <c r="B146" s="969"/>
      <c r="C146" s="1002"/>
      <c r="D146" s="969"/>
      <c r="E146" s="969"/>
      <c r="F146" s="969"/>
    </row>
    <row r="147" spans="2:6" ht="19.5" customHeight="1">
      <c r="B147" s="969"/>
      <c r="C147" s="1002"/>
      <c r="D147" s="969"/>
      <c r="E147" s="969"/>
      <c r="F147" s="969"/>
    </row>
    <row r="148" spans="2:6" ht="19.5" customHeight="1">
      <c r="B148" s="969"/>
      <c r="C148" s="1002"/>
      <c r="D148" s="969"/>
      <c r="E148" s="969"/>
      <c r="F148" s="969"/>
    </row>
    <row r="149" spans="2:6" ht="19.5" customHeight="1">
      <c r="B149" s="992"/>
      <c r="C149" s="1012"/>
      <c r="D149" s="1021"/>
      <c r="E149" s="1021"/>
      <c r="F149" s="1021"/>
    </row>
    <row r="150" spans="2:6" ht="19.5" customHeight="1">
      <c r="B150" s="992"/>
      <c r="C150" s="1012"/>
      <c r="D150" s="1021"/>
      <c r="E150" s="1021"/>
      <c r="F150" s="1021"/>
    </row>
    <row r="151" spans="2:6" ht="19.5" customHeight="1">
      <c r="B151" s="969"/>
      <c r="C151" s="1002"/>
      <c r="D151" s="969"/>
      <c r="E151" s="969"/>
      <c r="F151" s="969"/>
    </row>
    <row r="152" spans="2:6" ht="19.5" customHeight="1">
      <c r="B152" s="992"/>
      <c r="C152" s="1012"/>
      <c r="D152" s="1021"/>
      <c r="E152" s="1021"/>
      <c r="F152" s="1021"/>
    </row>
    <row r="153" spans="2:6" ht="19.5" customHeight="1">
      <c r="B153" s="1021"/>
      <c r="C153" s="1030"/>
      <c r="D153" s="1031"/>
      <c r="E153" s="1031"/>
      <c r="F153" s="1031"/>
    </row>
    <row r="154" spans="2:6" ht="19.5" customHeight="1">
      <c r="B154" s="1002"/>
      <c r="C154" s="1002"/>
      <c r="D154" s="1002"/>
      <c r="E154" s="1002"/>
      <c r="F154" s="1031"/>
    </row>
    <row r="155" spans="2:6" ht="19.5" customHeight="1">
      <c r="B155" s="1012"/>
      <c r="C155" s="1012"/>
      <c r="D155" s="1012"/>
      <c r="E155" s="1012"/>
      <c r="F155" s="1012"/>
    </row>
    <row r="156" spans="2:6" ht="19.5" customHeight="1">
      <c r="B156" s="1002"/>
      <c r="C156" s="1002"/>
      <c r="D156" s="1002"/>
      <c r="E156" s="1002"/>
      <c r="F156" s="1002"/>
    </row>
    <row r="157" spans="2:6" ht="19.5" customHeight="1">
      <c r="B157" s="1023"/>
      <c r="C157" s="1012"/>
      <c r="D157" s="1012"/>
      <c r="E157" s="1012"/>
      <c r="F157" s="1002"/>
    </row>
    <row r="158" spans="2:6" ht="19.5" customHeight="1">
      <c r="B158" s="969"/>
      <c r="C158" s="1002"/>
      <c r="D158" s="969"/>
      <c r="E158" s="969"/>
      <c r="F158" s="1002"/>
    </row>
    <row r="159" spans="2:6" ht="19.5" customHeight="1">
      <c r="B159" s="1012"/>
      <c r="C159" s="1012"/>
      <c r="D159" s="992"/>
      <c r="E159" s="992"/>
      <c r="F159" s="1020"/>
    </row>
    <row r="160" spans="2:6" ht="19.5" customHeight="1">
      <c r="B160" s="969"/>
      <c r="C160" s="1033"/>
      <c r="D160" s="969"/>
      <c r="E160" s="969"/>
      <c r="F160" s="1020"/>
    </row>
    <row r="161" spans="2:6" ht="19.5" customHeight="1">
      <c r="B161" s="1021"/>
      <c r="C161" s="1034"/>
      <c r="D161" s="1031"/>
      <c r="E161" s="1031"/>
      <c r="F161" s="969"/>
    </row>
    <row r="162" spans="2:6" ht="19.5" customHeight="1">
      <c r="B162" s="1002"/>
      <c r="C162" s="1002"/>
      <c r="D162" s="1002"/>
      <c r="E162" s="1002"/>
      <c r="F162" s="1031"/>
    </row>
    <row r="163" spans="2:6" ht="19.5" customHeight="1">
      <c r="B163" s="1002"/>
      <c r="C163" s="1002"/>
      <c r="D163" s="1002"/>
      <c r="E163" s="1002"/>
      <c r="F163" s="1002"/>
    </row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</sheetData>
  <sheetProtection/>
  <printOptions/>
  <pageMargins left="0.03958333333333333" right="0.03958333333333333" top="0.19652777777777777" bottom="0.19652777777777777" header="0.5118055555555556" footer="0.5118055555555556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18"/>
  <sheetViews>
    <sheetView workbookViewId="0" topLeftCell="A89">
      <selection activeCell="E43" sqref="E43:F43"/>
    </sheetView>
  </sheetViews>
  <sheetFormatPr defaultColWidth="8.7109375" defaultRowHeight="12.75" customHeight="1"/>
  <cols>
    <col min="1" max="1" width="4.140625" style="34" customWidth="1"/>
    <col min="2" max="2" width="9.00390625" style="34" customWidth="1"/>
    <col min="3" max="3" width="7.7109375" style="34" customWidth="1"/>
    <col min="4" max="4" width="29.7109375" style="34" customWidth="1"/>
    <col min="5" max="5" width="8.8515625" style="34" customWidth="1"/>
    <col min="6" max="6" width="8.7109375" style="34" customWidth="1"/>
    <col min="7" max="7" width="0" style="34" hidden="1" customWidth="1"/>
    <col min="8" max="8" width="1.7109375" style="34" hidden="1" customWidth="1"/>
    <col min="9" max="9" width="10.421875" style="34" customWidth="1"/>
    <col min="10" max="10" width="21.7109375" style="34" customWidth="1"/>
    <col min="11" max="11" width="7.8515625" style="34" customWidth="1"/>
    <col min="12" max="12" width="7.28125" style="34" customWidth="1"/>
    <col min="13" max="13" width="6.8515625" style="34" customWidth="1"/>
    <col min="14" max="14" width="21.00390625" style="34" customWidth="1"/>
    <col min="15" max="16384" width="8.7109375" style="34" customWidth="1"/>
  </cols>
  <sheetData>
    <row r="1" ht="9" customHeight="1"/>
    <row r="2" spans="1:11" ht="13.5" customHeight="1">
      <c r="A2" s="1036"/>
      <c r="B2" s="1037" t="s">
        <v>564</v>
      </c>
      <c r="C2" s="1036"/>
      <c r="D2" s="1036"/>
      <c r="E2" s="1036"/>
      <c r="F2" s="1036"/>
      <c r="G2" s="1036"/>
      <c r="H2" s="1036"/>
      <c r="I2" s="1036"/>
      <c r="J2" s="1036"/>
      <c r="K2" s="1036"/>
    </row>
    <row r="3" spans="1:11" ht="9" customHeight="1">
      <c r="A3" s="1036"/>
      <c r="B3" s="1038"/>
      <c r="C3" s="1036"/>
      <c r="D3" s="1036"/>
      <c r="E3" s="1036"/>
      <c r="F3" s="1036"/>
      <c r="G3" s="1036"/>
      <c r="H3" s="1036"/>
      <c r="I3" s="1036"/>
      <c r="J3" s="1036"/>
      <c r="K3" s="1036"/>
    </row>
    <row r="4" spans="1:11" ht="15" customHeight="1">
      <c r="A4" s="1036"/>
      <c r="B4" s="1038"/>
      <c r="C4" s="1036"/>
      <c r="D4" s="1036"/>
      <c r="E4" s="1036"/>
      <c r="F4" s="1036"/>
      <c r="G4" s="1036"/>
      <c r="H4" s="1036"/>
      <c r="I4" s="1036"/>
      <c r="J4" s="1036"/>
      <c r="K4" s="1036"/>
    </row>
    <row r="5" spans="1:11" ht="15" customHeight="1">
      <c r="A5" s="1036"/>
      <c r="B5" s="1038"/>
      <c r="C5" s="1036"/>
      <c r="D5" s="1036"/>
      <c r="E5" s="1036"/>
      <c r="F5" s="1036"/>
      <c r="G5" s="1036"/>
      <c r="H5" s="1036"/>
      <c r="I5" s="1036"/>
      <c r="J5" s="1036"/>
      <c r="K5" s="1036"/>
    </row>
    <row r="6" spans="1:12" ht="15" customHeight="1">
      <c r="A6" s="1036"/>
      <c r="B6" s="1038"/>
      <c r="C6" s="1036"/>
      <c r="D6" s="1036"/>
      <c r="E6" s="1036"/>
      <c r="F6" s="1036"/>
      <c r="G6" s="1036"/>
      <c r="H6" s="1036"/>
      <c r="I6" s="1036"/>
      <c r="J6" s="1036"/>
      <c r="K6" s="1036"/>
      <c r="L6" s="1039"/>
    </row>
    <row r="7" spans="1:11" ht="15" customHeight="1">
      <c r="A7" s="1036"/>
      <c r="B7" s="1038"/>
      <c r="C7" s="1036"/>
      <c r="D7" s="1036"/>
      <c r="E7" s="1036"/>
      <c r="F7" s="1036"/>
      <c r="G7" s="1036"/>
      <c r="H7" s="1036"/>
      <c r="I7" s="1036"/>
      <c r="J7" s="1036"/>
      <c r="K7" s="1036"/>
    </row>
    <row r="8" spans="1:11" ht="15" customHeight="1">
      <c r="A8" s="1036"/>
      <c r="B8" s="1040" t="s">
        <v>565</v>
      </c>
      <c r="C8" s="1036"/>
      <c r="D8" s="1036"/>
      <c r="E8" s="1036"/>
      <c r="F8" s="1036"/>
      <c r="G8" s="1036"/>
      <c r="H8" s="1036"/>
      <c r="I8" s="1036"/>
      <c r="J8" s="1036"/>
      <c r="K8" s="1036"/>
    </row>
    <row r="9" spans="1:11" ht="15" customHeight="1">
      <c r="A9" s="1036"/>
      <c r="B9" s="1040" t="s">
        <v>566</v>
      </c>
      <c r="C9" s="1036"/>
      <c r="D9" s="1036"/>
      <c r="E9" s="1036"/>
      <c r="F9" s="1036"/>
      <c r="G9" s="1036"/>
      <c r="H9" s="1036"/>
      <c r="I9" s="1036"/>
      <c r="J9" s="1036"/>
      <c r="K9" s="1036"/>
    </row>
    <row r="10" spans="1:11" ht="15" customHeight="1">
      <c r="A10" s="1036"/>
      <c r="B10" s="1040" t="s">
        <v>567</v>
      </c>
      <c r="C10" s="1036"/>
      <c r="D10" s="1036"/>
      <c r="E10" s="1036"/>
      <c r="F10" s="1036"/>
      <c r="G10" s="1036"/>
      <c r="H10" s="1036"/>
      <c r="I10" s="1036"/>
      <c r="J10" s="1036"/>
      <c r="K10" s="1036"/>
    </row>
    <row r="11" spans="1:11" ht="15" customHeight="1">
      <c r="A11" s="1036"/>
      <c r="B11" s="1040"/>
      <c r="C11" s="1036"/>
      <c r="D11" s="1036"/>
      <c r="E11" s="1036"/>
      <c r="F11" s="1036"/>
      <c r="G11" s="1036"/>
      <c r="H11" s="1036"/>
      <c r="I11" s="1036"/>
      <c r="J11" s="1036"/>
      <c r="K11" s="1036"/>
    </row>
    <row r="12" spans="1:11" ht="15" customHeight="1">
      <c r="A12" s="1036"/>
      <c r="B12" s="1040"/>
      <c r="C12" s="1036"/>
      <c r="D12" s="1036"/>
      <c r="E12" s="1036"/>
      <c r="F12" s="1036"/>
      <c r="G12" s="1036"/>
      <c r="H12" s="1036"/>
      <c r="I12" s="1036"/>
      <c r="J12" s="1036"/>
      <c r="K12" s="1036"/>
    </row>
    <row r="13" spans="1:11" ht="15" customHeight="1">
      <c r="A13" s="1036"/>
      <c r="B13" s="1040"/>
      <c r="C13" s="1036"/>
      <c r="D13" s="1036"/>
      <c r="E13" s="1036"/>
      <c r="F13" s="1036"/>
      <c r="G13" s="1036"/>
      <c r="H13" s="1036"/>
      <c r="I13" s="1036"/>
      <c r="J13" s="1036"/>
      <c r="K13" s="1036"/>
    </row>
    <row r="14" spans="1:10" ht="15" customHeight="1">
      <c r="A14" s="1041"/>
      <c r="B14" s="1036"/>
      <c r="J14" s="1036"/>
    </row>
    <row r="15" ht="15" customHeight="1">
      <c r="A15" s="1036" t="s">
        <v>568</v>
      </c>
    </row>
    <row r="16" spans="1:11" ht="15" customHeight="1">
      <c r="A16" s="1036"/>
      <c r="B16" s="1040"/>
      <c r="C16" s="1036"/>
      <c r="D16" s="1036"/>
      <c r="E16" s="1036"/>
      <c r="F16" s="1036"/>
      <c r="G16" s="1036"/>
      <c r="H16" s="1036"/>
      <c r="I16" s="1036"/>
      <c r="J16" s="1036"/>
      <c r="K16" s="1036"/>
    </row>
    <row r="17" spans="1:11" ht="15" customHeight="1">
      <c r="A17" s="1036"/>
      <c r="B17" s="1040"/>
      <c r="C17" s="1036"/>
      <c r="D17" s="1036"/>
      <c r="E17" s="1036"/>
      <c r="F17" s="1036"/>
      <c r="G17" s="1036"/>
      <c r="H17" s="1036"/>
      <c r="I17" s="1036"/>
      <c r="J17" s="1036"/>
      <c r="K17" s="1036"/>
    </row>
    <row r="18" spans="1:11" ht="15" customHeight="1">
      <c r="A18" s="1036"/>
      <c r="B18" s="1040"/>
      <c r="C18" s="1036"/>
      <c r="D18" s="1036"/>
      <c r="E18" s="1036"/>
      <c r="F18" s="1036"/>
      <c r="G18" s="1036"/>
      <c r="H18" s="1036"/>
      <c r="I18" s="1036"/>
      <c r="J18" s="1036"/>
      <c r="K18" s="1036"/>
    </row>
    <row r="19" spans="1:11" ht="15" customHeight="1">
      <c r="A19" s="1036"/>
      <c r="B19" s="1040"/>
      <c r="C19" s="1036"/>
      <c r="D19" s="1036"/>
      <c r="E19" s="1036"/>
      <c r="F19" s="1036"/>
      <c r="G19" s="1036"/>
      <c r="H19" s="1036"/>
      <c r="I19" s="1036"/>
      <c r="J19" s="1036"/>
      <c r="K19" s="1036"/>
    </row>
    <row r="20" spans="1:11" ht="15" customHeight="1">
      <c r="A20" s="1036"/>
      <c r="B20" s="1040"/>
      <c r="C20" s="1036"/>
      <c r="D20" s="1036"/>
      <c r="E20" s="1036"/>
      <c r="F20" s="1036"/>
      <c r="G20" s="1036"/>
      <c r="H20" s="1036"/>
      <c r="I20" s="1036"/>
      <c r="J20" s="1036"/>
      <c r="K20" s="1036"/>
    </row>
    <row r="21" spans="1:11" ht="15" customHeight="1">
      <c r="A21" s="1036"/>
      <c r="B21" s="1040" t="s">
        <v>569</v>
      </c>
      <c r="C21" s="1036"/>
      <c r="D21" s="1036"/>
      <c r="E21" s="1036"/>
      <c r="F21" s="1036"/>
      <c r="G21" s="1036"/>
      <c r="H21" s="1036"/>
      <c r="I21" s="1036"/>
      <c r="J21" s="1036"/>
      <c r="K21" s="1036"/>
    </row>
    <row r="22" spans="1:11" ht="18.75" customHeight="1">
      <c r="A22" s="1036"/>
      <c r="B22" s="1040" t="s">
        <v>570</v>
      </c>
      <c r="C22" s="1036"/>
      <c r="D22" s="1036"/>
      <c r="E22" s="1036"/>
      <c r="F22" s="1036"/>
      <c r="G22" s="1036"/>
      <c r="H22" s="1036"/>
      <c r="I22" s="1036"/>
      <c r="J22" s="1036"/>
      <c r="K22" s="1036"/>
    </row>
    <row r="23" spans="1:11" ht="15" customHeight="1">
      <c r="A23" s="1036"/>
      <c r="B23" s="1040"/>
      <c r="C23" s="1036"/>
      <c r="D23" s="1036"/>
      <c r="E23" s="1036"/>
      <c r="F23" s="1036"/>
      <c r="G23" s="1036"/>
      <c r="H23" s="1036"/>
      <c r="I23" s="1036"/>
      <c r="J23" s="1036"/>
      <c r="K23" s="1036"/>
    </row>
    <row r="24" spans="1:11" ht="15" customHeight="1">
      <c r="A24" s="1036"/>
      <c r="B24" s="1040"/>
      <c r="C24" s="1036"/>
      <c r="D24" s="1036"/>
      <c r="E24" s="1036"/>
      <c r="F24" s="1036"/>
      <c r="G24" s="1036"/>
      <c r="H24" s="1036"/>
      <c r="I24" s="1036"/>
      <c r="J24" s="1036"/>
      <c r="K24" s="1036"/>
    </row>
    <row r="25" spans="1:11" ht="15" customHeight="1">
      <c r="A25" s="1036"/>
      <c r="B25" s="1040"/>
      <c r="C25" s="1036"/>
      <c r="D25" s="1036"/>
      <c r="E25" s="1036"/>
      <c r="F25" s="1036"/>
      <c r="G25" s="1036"/>
      <c r="H25" s="1036"/>
      <c r="I25" s="1036"/>
      <c r="J25" s="1036"/>
      <c r="K25" s="1036"/>
    </row>
    <row r="26" spans="1:11" ht="15" customHeight="1">
      <c r="A26" s="1036"/>
      <c r="B26" s="1040"/>
      <c r="C26" s="1036"/>
      <c r="D26" s="1036"/>
      <c r="E26" s="1036"/>
      <c r="F26" s="1036"/>
      <c r="G26" s="1036"/>
      <c r="H26" s="1036"/>
      <c r="I26" s="1036"/>
      <c r="J26" s="1036"/>
      <c r="K26" s="1036"/>
    </row>
    <row r="27" spans="1:11" ht="15" customHeight="1">
      <c r="A27" s="1036"/>
      <c r="B27" s="1040"/>
      <c r="C27" s="1036"/>
      <c r="D27" s="1036"/>
      <c r="E27" s="1036"/>
      <c r="F27" s="1036"/>
      <c r="G27" s="1036"/>
      <c r="H27" s="1036"/>
      <c r="I27" s="1036"/>
      <c r="J27" s="1036"/>
      <c r="K27" s="1036"/>
    </row>
    <row r="28" spans="1:11" ht="15" customHeight="1">
      <c r="A28" s="1036"/>
      <c r="B28" s="1042" t="s">
        <v>571</v>
      </c>
      <c r="C28" s="1036"/>
      <c r="D28" s="1036"/>
      <c r="E28" s="1036"/>
      <c r="F28" s="1036"/>
      <c r="G28" s="1036"/>
      <c r="H28" s="1036"/>
      <c r="I28" s="1036"/>
      <c r="J28" s="1036"/>
      <c r="K28" s="1036"/>
    </row>
    <row r="29" spans="1:11" ht="15" customHeight="1">
      <c r="A29" s="1036"/>
      <c r="B29" s="1040" t="s">
        <v>572</v>
      </c>
      <c r="C29" s="1036"/>
      <c r="D29" s="1036"/>
      <c r="E29" s="1036"/>
      <c r="F29" s="1036"/>
      <c r="G29" s="1036"/>
      <c r="H29" s="1036"/>
      <c r="I29" s="1036"/>
      <c r="J29" s="1036"/>
      <c r="K29" s="1036"/>
    </row>
    <row r="30" spans="1:11" ht="15" customHeight="1">
      <c r="A30" s="1036"/>
      <c r="B30" s="1043"/>
      <c r="C30" s="1036"/>
      <c r="D30" s="1036"/>
      <c r="E30" s="1036"/>
      <c r="F30" s="1036"/>
      <c r="G30" s="1036"/>
      <c r="H30" s="1036"/>
      <c r="I30" s="1036"/>
      <c r="J30" s="1036"/>
      <c r="K30" s="1036"/>
    </row>
    <row r="31" ht="15" customHeight="1"/>
    <row r="32" ht="15" customHeight="1"/>
    <row r="33" ht="15" customHeight="1"/>
    <row r="34" ht="15" customHeight="1"/>
    <row r="35" ht="15" customHeight="1"/>
    <row r="36" spans="1:4" ht="15" customHeight="1">
      <c r="A36" s="1044" t="s">
        <v>2</v>
      </c>
      <c r="B36" s="1045"/>
      <c r="C36" s="1045"/>
      <c r="D36" s="1045"/>
    </row>
    <row r="37" ht="15" customHeight="1" thickBot="1"/>
    <row r="38" spans="1:14" ht="15" customHeight="1">
      <c r="A38" s="1046" t="s">
        <v>3</v>
      </c>
      <c r="B38" s="1047" t="s">
        <v>4</v>
      </c>
      <c r="C38" s="1047" t="s">
        <v>5</v>
      </c>
      <c r="D38" s="1048"/>
      <c r="E38" s="1049">
        <v>2018</v>
      </c>
      <c r="F38" s="1049">
        <v>2018</v>
      </c>
      <c r="G38" s="1050"/>
      <c r="H38" s="1051"/>
      <c r="I38" s="196">
        <v>2018</v>
      </c>
      <c r="J38" s="1052" t="s">
        <v>573</v>
      </c>
      <c r="L38" s="57"/>
      <c r="M38" s="57"/>
      <c r="N38" s="1053"/>
    </row>
    <row r="39" spans="1:14" ht="15" customHeight="1">
      <c r="A39" s="1054" t="s">
        <v>6</v>
      </c>
      <c r="B39" s="1055" t="s">
        <v>7</v>
      </c>
      <c r="C39" s="1055" t="s">
        <v>8</v>
      </c>
      <c r="D39" s="1056" t="s">
        <v>1</v>
      </c>
      <c r="E39" s="375" t="s">
        <v>406</v>
      </c>
      <c r="F39" s="375" t="s">
        <v>549</v>
      </c>
      <c r="G39" s="1057"/>
      <c r="H39" s="780"/>
      <c r="I39" s="4" t="s">
        <v>574</v>
      </c>
      <c r="J39" s="1058" t="s">
        <v>171</v>
      </c>
      <c r="L39" s="780"/>
      <c r="M39" s="780"/>
      <c r="N39" s="1059"/>
    </row>
    <row r="40" spans="1:14" ht="15" customHeight="1">
      <c r="A40" s="1054" t="s">
        <v>10</v>
      </c>
      <c r="B40" s="1055" t="s">
        <v>11</v>
      </c>
      <c r="C40" s="1055" t="s">
        <v>12</v>
      </c>
      <c r="D40" s="1060"/>
      <c r="E40" s="375" t="s">
        <v>409</v>
      </c>
      <c r="F40" s="375"/>
      <c r="G40" s="1061"/>
      <c r="H40" s="1061"/>
      <c r="I40" s="20"/>
      <c r="J40" s="1062" t="s">
        <v>575</v>
      </c>
      <c r="L40" s="36"/>
      <c r="M40" s="36"/>
      <c r="N40" s="1063"/>
    </row>
    <row r="41" spans="2:14" ht="15" customHeight="1" thickBot="1">
      <c r="B41" s="1064"/>
      <c r="C41" s="1064"/>
      <c r="D41" s="1064"/>
      <c r="E41" s="715" t="s">
        <v>553</v>
      </c>
      <c r="F41" s="715" t="s">
        <v>553</v>
      </c>
      <c r="G41" s="716"/>
      <c r="H41" s="780"/>
      <c r="I41" s="1065" t="s">
        <v>553</v>
      </c>
      <c r="J41" s="1066"/>
      <c r="L41" s="780"/>
      <c r="M41" s="780"/>
      <c r="N41" s="78"/>
    </row>
    <row r="42" spans="1:14" ht="15" customHeight="1">
      <c r="A42" s="1067"/>
      <c r="B42" s="1068" t="s">
        <v>2</v>
      </c>
      <c r="C42" s="1069"/>
      <c r="D42" s="1070"/>
      <c r="E42" s="1071"/>
      <c r="F42" s="1072"/>
      <c r="G42" s="1073"/>
      <c r="H42" s="1074"/>
      <c r="I42" s="1067"/>
      <c r="J42" s="1071"/>
      <c r="L42" s="1075"/>
      <c r="M42" s="1076"/>
      <c r="N42" s="78"/>
    </row>
    <row r="43" spans="1:14" ht="15" customHeight="1">
      <c r="A43" s="1077" t="s">
        <v>13</v>
      </c>
      <c r="B43" s="1078" t="s">
        <v>14</v>
      </c>
      <c r="C43" s="1070"/>
      <c r="D43" s="1070"/>
      <c r="E43" s="1079">
        <v>114580</v>
      </c>
      <c r="F43" s="1080">
        <v>2017</v>
      </c>
      <c r="G43" s="1081"/>
      <c r="H43" s="1082"/>
      <c r="I43" s="1083">
        <v>116597</v>
      </c>
      <c r="J43" s="1080"/>
      <c r="L43" s="1084"/>
      <c r="M43" s="1084"/>
      <c r="N43" s="78"/>
    </row>
    <row r="44" spans="1:14" ht="15" customHeight="1">
      <c r="A44" s="1077" t="s">
        <v>15</v>
      </c>
      <c r="B44" s="1078" t="s">
        <v>16</v>
      </c>
      <c r="C44" s="1070"/>
      <c r="D44" s="1070"/>
      <c r="E44" s="1080">
        <v>0</v>
      </c>
      <c r="F44" s="1085"/>
      <c r="G44" s="1081"/>
      <c r="H44" s="1082"/>
      <c r="I44" s="1083"/>
      <c r="J44" s="1080"/>
      <c r="L44" s="1086"/>
      <c r="M44" s="1084"/>
      <c r="N44" s="78"/>
    </row>
    <row r="45" spans="1:14" ht="15" customHeight="1" thickBot="1">
      <c r="A45" s="1087"/>
      <c r="B45" s="1088" t="s">
        <v>17</v>
      </c>
      <c r="C45" s="1089"/>
      <c r="D45" s="1089"/>
      <c r="E45" s="1090"/>
      <c r="F45" s="1091"/>
      <c r="G45" s="1092"/>
      <c r="H45" s="1093"/>
      <c r="I45" s="1094"/>
      <c r="J45" s="1090"/>
      <c r="L45" s="1095"/>
      <c r="M45" s="1084"/>
      <c r="N45" s="78"/>
    </row>
    <row r="46" spans="1:14" ht="15" customHeight="1">
      <c r="A46" s="777">
        <v>4</v>
      </c>
      <c r="B46" s="778" t="s">
        <v>576</v>
      </c>
      <c r="C46" s="71"/>
      <c r="D46" s="18"/>
      <c r="E46" s="1096"/>
      <c r="F46" s="1097"/>
      <c r="G46" s="1098"/>
      <c r="H46" s="780"/>
      <c r="I46" s="1099"/>
      <c r="J46" s="1096"/>
      <c r="L46" s="780"/>
      <c r="M46" s="937"/>
      <c r="N46" s="78"/>
    </row>
    <row r="47" spans="1:14" ht="15" customHeight="1">
      <c r="A47" s="777"/>
      <c r="B47" s="1100" t="s">
        <v>577</v>
      </c>
      <c r="C47" s="73" t="s">
        <v>548</v>
      </c>
      <c r="D47" s="18"/>
      <c r="E47" s="1096"/>
      <c r="F47" s="1097"/>
      <c r="G47" s="1096"/>
      <c r="H47" s="780"/>
      <c r="I47" s="1099"/>
      <c r="J47" s="1096"/>
      <c r="L47" s="78"/>
      <c r="M47" s="78"/>
      <c r="N47" s="78"/>
    </row>
    <row r="48" spans="1:14" ht="15" customHeight="1">
      <c r="A48" s="759"/>
      <c r="B48" s="782"/>
      <c r="C48" s="18" t="s">
        <v>19</v>
      </c>
      <c r="D48" s="22"/>
      <c r="E48" s="1096"/>
      <c r="F48" s="1097"/>
      <c r="G48" s="1096"/>
      <c r="H48" s="780"/>
      <c r="I48" s="1099"/>
      <c r="J48" s="1096"/>
      <c r="L48" s="78"/>
      <c r="M48" s="78"/>
      <c r="N48" s="78"/>
    </row>
    <row r="49" spans="1:14" ht="15" customHeight="1">
      <c r="A49" s="759"/>
      <c r="B49" s="783" t="s">
        <v>578</v>
      </c>
      <c r="C49" s="18" t="s">
        <v>548</v>
      </c>
      <c r="D49" s="22"/>
      <c r="E49" s="1096"/>
      <c r="F49" s="1097"/>
      <c r="G49" s="1096"/>
      <c r="H49" s="780"/>
      <c r="I49" s="1099"/>
      <c r="J49" s="1096"/>
      <c r="L49" s="78"/>
      <c r="M49" s="937"/>
      <c r="N49" s="78"/>
    </row>
    <row r="50" spans="1:14" ht="15" customHeight="1">
      <c r="A50" s="1054"/>
      <c r="B50" s="1101"/>
      <c r="C50" s="1102">
        <v>610</v>
      </c>
      <c r="D50" s="1103" t="s">
        <v>20</v>
      </c>
      <c r="E50" s="1104">
        <v>63394</v>
      </c>
      <c r="F50" s="1105">
        <v>1412</v>
      </c>
      <c r="G50" s="1106"/>
      <c r="H50" s="1107"/>
      <c r="I50" s="1108">
        <v>64806</v>
      </c>
      <c r="J50" s="1104"/>
      <c r="L50" s="1107"/>
      <c r="M50" s="1107"/>
      <c r="N50" s="78"/>
    </row>
    <row r="51" spans="1:14" ht="15" customHeight="1">
      <c r="A51" s="1054"/>
      <c r="B51" s="1109"/>
      <c r="C51" s="1110">
        <v>611</v>
      </c>
      <c r="D51" s="1111" t="s">
        <v>106</v>
      </c>
      <c r="E51" s="1112">
        <v>51494</v>
      </c>
      <c r="F51" s="1113">
        <v>1412</v>
      </c>
      <c r="G51" s="1114"/>
      <c r="H51" s="1115"/>
      <c r="I51" s="1116">
        <v>52906</v>
      </c>
      <c r="J51" s="1117" t="s">
        <v>579</v>
      </c>
      <c r="L51" s="1115"/>
      <c r="M51" s="1115"/>
      <c r="N51" s="937"/>
    </row>
    <row r="52" spans="1:14" ht="15" customHeight="1">
      <c r="A52" s="1054"/>
      <c r="B52" s="1109"/>
      <c r="C52" s="1110">
        <v>612</v>
      </c>
      <c r="D52" s="811" t="s">
        <v>132</v>
      </c>
      <c r="E52" s="1112">
        <v>9100</v>
      </c>
      <c r="F52" s="1118"/>
      <c r="G52" s="1114"/>
      <c r="H52" s="1115"/>
      <c r="I52" s="1116">
        <v>9100</v>
      </c>
      <c r="J52" s="1112"/>
      <c r="L52" s="1115"/>
      <c r="M52" s="1115"/>
      <c r="N52" s="78"/>
    </row>
    <row r="53" spans="1:14" ht="15" customHeight="1">
      <c r="A53" s="1054"/>
      <c r="B53" s="1109"/>
      <c r="C53" s="1110"/>
      <c r="D53" s="1119" t="s">
        <v>580</v>
      </c>
      <c r="E53" s="1112">
        <v>5480</v>
      </c>
      <c r="F53" s="1118"/>
      <c r="G53" s="1114"/>
      <c r="H53" s="1115"/>
      <c r="I53" s="1116">
        <v>5480</v>
      </c>
      <c r="J53" s="1112"/>
      <c r="L53" s="1115"/>
      <c r="M53" s="1115"/>
      <c r="N53" s="78"/>
    </row>
    <row r="54" spans="1:14" ht="15" customHeight="1">
      <c r="A54" s="1054"/>
      <c r="B54" s="1109"/>
      <c r="C54" s="1110"/>
      <c r="D54" s="1119" t="s">
        <v>581</v>
      </c>
      <c r="E54" s="1112">
        <v>3700</v>
      </c>
      <c r="F54" s="1118"/>
      <c r="G54" s="1114"/>
      <c r="H54" s="1115"/>
      <c r="I54" s="1116">
        <v>3700</v>
      </c>
      <c r="J54" s="1112"/>
      <c r="L54" s="1115"/>
      <c r="M54" s="1115"/>
      <c r="N54" s="78"/>
    </row>
    <row r="55" spans="1:14" ht="15" customHeight="1">
      <c r="A55" s="1054"/>
      <c r="B55" s="1109"/>
      <c r="C55" s="1110">
        <v>614</v>
      </c>
      <c r="D55" s="811" t="s">
        <v>28</v>
      </c>
      <c r="E55" s="1112">
        <v>2800</v>
      </c>
      <c r="F55" s="1118"/>
      <c r="G55" s="1114"/>
      <c r="H55" s="1115"/>
      <c r="I55" s="1116">
        <v>2800</v>
      </c>
      <c r="J55" s="1112"/>
      <c r="L55" s="1115"/>
      <c r="M55" s="1115"/>
      <c r="N55" s="937"/>
    </row>
    <row r="56" spans="1:17" ht="15" customHeight="1">
      <c r="A56" s="1054"/>
      <c r="B56" s="1109"/>
      <c r="C56" s="1120">
        <v>620</v>
      </c>
      <c r="D56" s="1111" t="s">
        <v>31</v>
      </c>
      <c r="E56" s="1104">
        <v>24742</v>
      </c>
      <c r="F56" s="1105">
        <v>494</v>
      </c>
      <c r="G56" s="1106"/>
      <c r="H56" s="1107"/>
      <c r="I56" s="1108">
        <v>25236</v>
      </c>
      <c r="J56" s="1104"/>
      <c r="L56" s="1107"/>
      <c r="M56" s="1107"/>
      <c r="N56" s="78"/>
      <c r="Q56" s="78"/>
    </row>
    <row r="57" spans="1:14" ht="15" customHeight="1">
      <c r="A57" s="1054"/>
      <c r="B57" s="1109"/>
      <c r="C57" s="1110">
        <v>621</v>
      </c>
      <c r="D57" s="811" t="s">
        <v>32</v>
      </c>
      <c r="E57" s="1112">
        <v>4595</v>
      </c>
      <c r="F57" s="1121">
        <v>142</v>
      </c>
      <c r="G57" s="1114"/>
      <c r="H57" s="1115"/>
      <c r="I57" s="1116">
        <v>4737</v>
      </c>
      <c r="J57" s="1112"/>
      <c r="L57" s="1115"/>
      <c r="M57" s="1115"/>
      <c r="N57" s="78"/>
    </row>
    <row r="58" spans="1:14" ht="15" customHeight="1">
      <c r="A58" s="1054"/>
      <c r="B58" s="1109"/>
      <c r="C58" s="1110">
        <v>623</v>
      </c>
      <c r="D58" s="811" t="s">
        <v>36</v>
      </c>
      <c r="E58" s="1112">
        <v>2484</v>
      </c>
      <c r="F58" s="1121"/>
      <c r="G58" s="1114"/>
      <c r="H58" s="1115"/>
      <c r="I58" s="1116">
        <v>2484</v>
      </c>
      <c r="J58" s="1112"/>
      <c r="L58" s="1115"/>
      <c r="M58" s="1115"/>
      <c r="N58" s="78"/>
    </row>
    <row r="59" spans="1:14" ht="15" customHeight="1">
      <c r="A59" s="1054"/>
      <c r="B59" s="1109"/>
      <c r="C59" s="1122">
        <v>625</v>
      </c>
      <c r="D59" s="811" t="s">
        <v>133</v>
      </c>
      <c r="E59" s="1112">
        <v>17663</v>
      </c>
      <c r="F59" s="1115"/>
      <c r="G59" s="1114"/>
      <c r="H59" s="1115"/>
      <c r="I59" s="1116">
        <v>18015</v>
      </c>
      <c r="J59" s="1112"/>
      <c r="L59" s="1115"/>
      <c r="M59" s="1115"/>
      <c r="N59" s="78"/>
    </row>
    <row r="60" spans="1:14" ht="15" customHeight="1">
      <c r="A60" s="1054"/>
      <c r="B60" s="1109"/>
      <c r="C60" s="1122">
        <v>625001</v>
      </c>
      <c r="D60" s="811" t="s">
        <v>582</v>
      </c>
      <c r="E60" s="1112">
        <v>992</v>
      </c>
      <c r="F60" s="1121">
        <v>17</v>
      </c>
      <c r="G60" s="1114"/>
      <c r="H60" s="1115"/>
      <c r="I60" s="1116">
        <v>1009</v>
      </c>
      <c r="J60" s="1112"/>
      <c r="L60" s="1115"/>
      <c r="M60" s="1115"/>
      <c r="N60" s="78"/>
    </row>
    <row r="61" spans="1:17" ht="15" customHeight="1">
      <c r="A61" s="1054"/>
      <c r="B61" s="1109"/>
      <c r="C61" s="1110">
        <v>625002</v>
      </c>
      <c r="D61" s="811" t="s">
        <v>583</v>
      </c>
      <c r="E61" s="1112">
        <v>9912</v>
      </c>
      <c r="F61" s="1121">
        <v>198</v>
      </c>
      <c r="G61" s="1114"/>
      <c r="H61" s="1115"/>
      <c r="I61" s="1116">
        <v>10110</v>
      </c>
      <c r="J61" s="1112"/>
      <c r="L61" s="1115"/>
      <c r="M61" s="1115"/>
      <c r="N61" s="78"/>
      <c r="Q61" s="1123"/>
    </row>
    <row r="62" spans="1:15" ht="15" customHeight="1">
      <c r="A62" s="1054"/>
      <c r="B62" s="1109"/>
      <c r="C62" s="1110">
        <v>625003</v>
      </c>
      <c r="D62" s="811" t="s">
        <v>584</v>
      </c>
      <c r="E62" s="1112">
        <v>566</v>
      </c>
      <c r="F62" s="1121">
        <v>12</v>
      </c>
      <c r="G62" s="1114"/>
      <c r="H62" s="1115"/>
      <c r="I62" s="1116">
        <v>578</v>
      </c>
      <c r="J62" s="1112"/>
      <c r="L62" s="1115"/>
      <c r="M62" s="1115"/>
      <c r="N62" s="78"/>
      <c r="O62" s="78"/>
    </row>
    <row r="63" spans="1:15" ht="15" customHeight="1">
      <c r="A63" s="1054"/>
      <c r="B63" s="1109"/>
      <c r="C63" s="1110">
        <v>625004</v>
      </c>
      <c r="D63" s="811" t="s">
        <v>585</v>
      </c>
      <c r="E63" s="1112">
        <v>2123</v>
      </c>
      <c r="F63" s="1121">
        <v>43</v>
      </c>
      <c r="G63" s="1114"/>
      <c r="H63" s="1115"/>
      <c r="I63" s="1116">
        <v>2166</v>
      </c>
      <c r="J63" s="1112"/>
      <c r="L63" s="1115"/>
      <c r="M63" s="1115"/>
      <c r="N63" s="78"/>
      <c r="O63" s="78"/>
    </row>
    <row r="64" spans="1:15" ht="15" customHeight="1">
      <c r="A64" s="1054"/>
      <c r="B64" s="1109"/>
      <c r="C64" s="1110">
        <v>625005</v>
      </c>
      <c r="D64" s="811" t="s">
        <v>586</v>
      </c>
      <c r="E64" s="1112">
        <v>707</v>
      </c>
      <c r="F64" s="1121">
        <v>15</v>
      </c>
      <c r="G64" s="1114"/>
      <c r="H64" s="1115"/>
      <c r="I64" s="1116">
        <v>722</v>
      </c>
      <c r="J64" s="1112"/>
      <c r="L64" s="1115"/>
      <c r="M64" s="1115"/>
      <c r="N64" s="78"/>
      <c r="O64" s="78"/>
    </row>
    <row r="65" spans="1:15" ht="15" customHeight="1">
      <c r="A65" s="1054"/>
      <c r="B65" s="1109"/>
      <c r="C65" s="1109">
        <v>625007</v>
      </c>
      <c r="D65" s="811" t="s">
        <v>587</v>
      </c>
      <c r="E65" s="1112">
        <v>3363</v>
      </c>
      <c r="F65" s="1118">
        <v>67</v>
      </c>
      <c r="G65" s="1114"/>
      <c r="H65" s="1115"/>
      <c r="I65" s="1116">
        <v>3430</v>
      </c>
      <c r="J65" s="1112"/>
      <c r="L65" s="1115"/>
      <c r="M65" s="1115"/>
      <c r="N65" s="78"/>
      <c r="O65" s="78"/>
    </row>
    <row r="66" spans="1:14" ht="15" customHeight="1">
      <c r="A66" s="1054"/>
      <c r="B66" s="1109"/>
      <c r="C66" s="1110">
        <v>630</v>
      </c>
      <c r="D66" s="811" t="s">
        <v>588</v>
      </c>
      <c r="E66" s="1104">
        <v>26164</v>
      </c>
      <c r="F66" s="1105"/>
      <c r="G66" s="1114"/>
      <c r="H66" s="1115"/>
      <c r="I66" s="1108">
        <v>24258</v>
      </c>
      <c r="J66" s="1104"/>
      <c r="L66" s="1107"/>
      <c r="M66" s="1107"/>
      <c r="N66" s="78"/>
    </row>
    <row r="67" spans="1:14" ht="15" customHeight="1" hidden="1">
      <c r="A67" s="1054"/>
      <c r="B67" s="1109"/>
      <c r="C67" s="1120">
        <v>630</v>
      </c>
      <c r="D67" s="1111" t="s">
        <v>60</v>
      </c>
      <c r="E67" s="1124">
        <v>25060</v>
      </c>
      <c r="F67" s="1125"/>
      <c r="G67" s="1124"/>
      <c r="H67" s="1126"/>
      <c r="I67" s="1127"/>
      <c r="J67" s="1124"/>
      <c r="L67" s="57"/>
      <c r="M67" s="57"/>
      <c r="N67" s="78"/>
    </row>
    <row r="68" spans="1:14" ht="15" customHeight="1">
      <c r="A68" s="1054"/>
      <c r="B68" s="1109"/>
      <c r="C68" s="1110">
        <v>631</v>
      </c>
      <c r="D68" s="811" t="s">
        <v>61</v>
      </c>
      <c r="E68" s="1124">
        <v>250</v>
      </c>
      <c r="F68" s="1125"/>
      <c r="G68" s="1124"/>
      <c r="H68" s="1126"/>
      <c r="I68" s="1127">
        <v>250</v>
      </c>
      <c r="J68" s="1124"/>
      <c r="L68" s="1126"/>
      <c r="M68" s="1126"/>
      <c r="N68" s="937"/>
    </row>
    <row r="69" spans="1:14" ht="15" customHeight="1">
      <c r="A69" s="1054"/>
      <c r="B69" s="1109"/>
      <c r="C69" s="1110">
        <v>631001</v>
      </c>
      <c r="D69" s="811" t="s">
        <v>62</v>
      </c>
      <c r="E69" s="1128">
        <v>250</v>
      </c>
      <c r="F69" s="1129"/>
      <c r="G69" s="1128"/>
      <c r="H69" s="947"/>
      <c r="I69" s="1130">
        <v>250</v>
      </c>
      <c r="J69" s="1131"/>
      <c r="L69" s="947"/>
      <c r="M69" s="947"/>
      <c r="N69" s="78"/>
    </row>
    <row r="70" spans="1:14" ht="15" customHeight="1">
      <c r="A70" s="1054"/>
      <c r="B70" s="1109"/>
      <c r="C70" s="1110">
        <v>631002</v>
      </c>
      <c r="D70" s="811" t="s">
        <v>63</v>
      </c>
      <c r="E70" s="1128">
        <v>0</v>
      </c>
      <c r="F70" s="1129"/>
      <c r="G70" s="1128"/>
      <c r="H70" s="947"/>
      <c r="I70" s="1130">
        <v>0</v>
      </c>
      <c r="J70" s="1131"/>
      <c r="L70" s="947"/>
      <c r="M70" s="947"/>
      <c r="N70" s="78"/>
    </row>
    <row r="71" spans="1:14" ht="15" customHeight="1">
      <c r="A71" s="1054"/>
      <c r="B71" s="1109"/>
      <c r="C71" s="1110">
        <v>632</v>
      </c>
      <c r="D71" s="811" t="s">
        <v>64</v>
      </c>
      <c r="E71" s="1124">
        <v>7800</v>
      </c>
      <c r="F71" s="1125"/>
      <c r="G71" s="1124"/>
      <c r="H71" s="1126"/>
      <c r="I71" s="1127">
        <v>7800</v>
      </c>
      <c r="J71" s="1124"/>
      <c r="L71" s="1126"/>
      <c r="M71" s="1126"/>
      <c r="N71" s="78"/>
    </row>
    <row r="72" spans="1:14" ht="15" customHeight="1">
      <c r="A72" s="1054"/>
      <c r="B72" s="1109"/>
      <c r="C72" s="1110">
        <v>632001</v>
      </c>
      <c r="D72" s="811" t="s">
        <v>455</v>
      </c>
      <c r="E72" s="1128">
        <v>6900</v>
      </c>
      <c r="F72" s="1129"/>
      <c r="G72" s="1128"/>
      <c r="H72" s="947"/>
      <c r="I72" s="1130">
        <v>6900</v>
      </c>
      <c r="J72" s="1131"/>
      <c r="L72" s="947"/>
      <c r="M72" s="947"/>
      <c r="N72" s="78"/>
    </row>
    <row r="73" spans="1:14" ht="15" customHeight="1">
      <c r="A73" s="1054"/>
      <c r="B73" s="1109"/>
      <c r="C73" s="1110">
        <v>632002</v>
      </c>
      <c r="D73" s="811" t="s">
        <v>65</v>
      </c>
      <c r="E73" s="1128">
        <v>300</v>
      </c>
      <c r="F73" s="1129"/>
      <c r="G73" s="1128"/>
      <c r="H73" s="947"/>
      <c r="I73" s="1130">
        <v>300</v>
      </c>
      <c r="J73" s="1131"/>
      <c r="L73" s="947"/>
      <c r="M73" s="947"/>
      <c r="N73" s="78"/>
    </row>
    <row r="74" spans="1:14" ht="15" customHeight="1">
      <c r="A74" s="1054"/>
      <c r="B74" s="1109"/>
      <c r="C74" s="1110">
        <v>632003</v>
      </c>
      <c r="D74" s="811" t="s">
        <v>299</v>
      </c>
      <c r="E74" s="1128">
        <v>250</v>
      </c>
      <c r="F74" s="1129"/>
      <c r="G74" s="1128"/>
      <c r="H74" s="947"/>
      <c r="I74" s="1130">
        <v>250</v>
      </c>
      <c r="J74" s="1131"/>
      <c r="L74" s="947"/>
      <c r="M74" s="947"/>
      <c r="N74" s="78"/>
    </row>
    <row r="75" spans="1:14" ht="15" customHeight="1">
      <c r="A75" s="1054"/>
      <c r="B75" s="1109"/>
      <c r="C75" s="1132">
        <v>632005</v>
      </c>
      <c r="D75" s="811" t="s">
        <v>589</v>
      </c>
      <c r="E75" s="1131">
        <v>350</v>
      </c>
      <c r="F75" s="1039"/>
      <c r="I75" s="1039">
        <v>350</v>
      </c>
      <c r="J75" s="1131"/>
      <c r="L75" s="1039"/>
      <c r="M75" s="1133"/>
      <c r="N75" s="78"/>
    </row>
    <row r="76" spans="1:14" ht="15" customHeight="1">
      <c r="A76" s="1054"/>
      <c r="B76" s="1109"/>
      <c r="C76" s="1110">
        <v>633</v>
      </c>
      <c r="D76" s="811" t="s">
        <v>590</v>
      </c>
      <c r="E76" s="1124">
        <v>2100</v>
      </c>
      <c r="F76" s="1125"/>
      <c r="G76" s="1124"/>
      <c r="H76" s="1126"/>
      <c r="I76" s="1127">
        <v>2100</v>
      </c>
      <c r="J76" s="1124"/>
      <c r="L76" s="1126"/>
      <c r="M76" s="1126"/>
      <c r="N76" s="78"/>
    </row>
    <row r="77" spans="1:14" ht="15" customHeight="1">
      <c r="A77" s="1054"/>
      <c r="B77" s="1109"/>
      <c r="C77" s="1110">
        <v>633001</v>
      </c>
      <c r="D77" s="811" t="s">
        <v>67</v>
      </c>
      <c r="E77" s="1128">
        <v>0</v>
      </c>
      <c r="F77" s="1129"/>
      <c r="G77" s="1128"/>
      <c r="H77" s="947"/>
      <c r="I77" s="1130">
        <v>0</v>
      </c>
      <c r="J77" s="1131"/>
      <c r="L77" s="947"/>
      <c r="M77" s="947"/>
      <c r="N77" s="78"/>
    </row>
    <row r="78" spans="1:14" ht="15" customHeight="1">
      <c r="A78" s="1054"/>
      <c r="B78" s="1109"/>
      <c r="C78" s="1110">
        <v>633002</v>
      </c>
      <c r="D78" s="811" t="s">
        <v>68</v>
      </c>
      <c r="E78" s="1128">
        <v>0</v>
      </c>
      <c r="F78" s="1129"/>
      <c r="G78" s="1128"/>
      <c r="H78" s="947"/>
      <c r="I78" s="1130">
        <v>0</v>
      </c>
      <c r="J78" s="1131"/>
      <c r="L78" s="947"/>
      <c r="M78" s="947"/>
      <c r="N78" s="78"/>
    </row>
    <row r="79" spans="1:14" ht="15" customHeight="1">
      <c r="A79" s="1054"/>
      <c r="B79" s="1109"/>
      <c r="C79" s="1110">
        <v>633004</v>
      </c>
      <c r="D79" s="811" t="s">
        <v>70</v>
      </c>
      <c r="E79" s="1128">
        <v>0</v>
      </c>
      <c r="F79" s="1129"/>
      <c r="G79" s="1128"/>
      <c r="H79" s="947"/>
      <c r="I79" s="1130">
        <v>0</v>
      </c>
      <c r="J79" s="1131"/>
      <c r="L79" s="947"/>
      <c r="M79" s="947"/>
      <c r="N79" s="78"/>
    </row>
    <row r="80" spans="1:14" ht="15" customHeight="1">
      <c r="A80" s="1054"/>
      <c r="B80" s="1109"/>
      <c r="C80" s="1110">
        <v>633006</v>
      </c>
      <c r="D80" s="811" t="s">
        <v>134</v>
      </c>
      <c r="E80" s="1128">
        <v>500</v>
      </c>
      <c r="F80" s="1129"/>
      <c r="G80" s="1128"/>
      <c r="H80" s="947"/>
      <c r="I80" s="1130">
        <v>500</v>
      </c>
      <c r="J80" s="1131"/>
      <c r="L80" s="947"/>
      <c r="M80" s="947"/>
      <c r="N80" s="78"/>
    </row>
    <row r="81" spans="1:14" ht="15" customHeight="1">
      <c r="A81" s="1054"/>
      <c r="B81" s="1109"/>
      <c r="C81" s="1110">
        <v>633009</v>
      </c>
      <c r="D81" s="811" t="s">
        <v>71</v>
      </c>
      <c r="E81" s="1128">
        <v>1500</v>
      </c>
      <c r="F81" s="1129">
        <v>111</v>
      </c>
      <c r="G81" s="1128"/>
      <c r="H81" s="947"/>
      <c r="I81" s="1130">
        <v>1611</v>
      </c>
      <c r="J81" s="1131"/>
      <c r="L81" s="947"/>
      <c r="M81" s="947"/>
      <c r="N81" s="78"/>
    </row>
    <row r="82" spans="1:14" ht="15" customHeight="1">
      <c r="A82" s="1054"/>
      <c r="B82" s="1109"/>
      <c r="C82" s="1110">
        <v>633011</v>
      </c>
      <c r="D82" s="811" t="s">
        <v>399</v>
      </c>
      <c r="E82" s="1128">
        <v>100</v>
      </c>
      <c r="F82" s="1129"/>
      <c r="G82" s="1128"/>
      <c r="H82" s="947"/>
      <c r="I82" s="1130">
        <v>100</v>
      </c>
      <c r="J82" s="1131"/>
      <c r="L82" s="947"/>
      <c r="M82" s="947"/>
      <c r="N82" s="78"/>
    </row>
    <row r="83" spans="1:14" ht="15" customHeight="1">
      <c r="A83" s="1054"/>
      <c r="B83" s="1109"/>
      <c r="C83" s="1110">
        <v>633013</v>
      </c>
      <c r="D83" s="811" t="s">
        <v>591</v>
      </c>
      <c r="E83" s="1128">
        <v>0</v>
      </c>
      <c r="F83" s="1129"/>
      <c r="G83" s="1128"/>
      <c r="H83" s="947"/>
      <c r="I83" s="1130">
        <v>0</v>
      </c>
      <c r="J83" s="1131"/>
      <c r="L83" s="947"/>
      <c r="M83" s="947"/>
      <c r="N83" s="78"/>
    </row>
    <row r="84" spans="1:14" ht="15" customHeight="1">
      <c r="A84" s="1054"/>
      <c r="B84" s="1109"/>
      <c r="C84" s="1110">
        <v>633016</v>
      </c>
      <c r="D84" s="811" t="s">
        <v>75</v>
      </c>
      <c r="E84" s="1128">
        <v>0</v>
      </c>
      <c r="F84" s="1129"/>
      <c r="G84" s="1128"/>
      <c r="H84" s="947"/>
      <c r="I84" s="1130">
        <v>0</v>
      </c>
      <c r="J84" s="1131"/>
      <c r="L84" s="947"/>
      <c r="M84" s="947"/>
      <c r="N84" s="78"/>
    </row>
    <row r="85" spans="1:14" ht="15" customHeight="1">
      <c r="A85" s="1054"/>
      <c r="B85" s="1109"/>
      <c r="C85" s="1110">
        <v>635</v>
      </c>
      <c r="D85" s="811" t="s">
        <v>77</v>
      </c>
      <c r="E85" s="1124">
        <v>0</v>
      </c>
      <c r="F85" s="1125"/>
      <c r="G85" s="1124"/>
      <c r="H85" s="1126"/>
      <c r="I85" s="1127">
        <v>0</v>
      </c>
      <c r="J85" s="1124"/>
      <c r="L85" s="1126"/>
      <c r="M85" s="1126"/>
      <c r="N85" s="78"/>
    </row>
    <row r="86" spans="1:14" ht="15" customHeight="1">
      <c r="A86" s="1054"/>
      <c r="B86" s="1109"/>
      <c r="C86" s="1110">
        <v>635002</v>
      </c>
      <c r="D86" s="811" t="s">
        <v>138</v>
      </c>
      <c r="E86" s="1128">
        <v>0</v>
      </c>
      <c r="F86" s="1129"/>
      <c r="G86" s="1128"/>
      <c r="H86" s="947"/>
      <c r="I86" s="1130">
        <v>0</v>
      </c>
      <c r="J86" s="1131"/>
      <c r="L86" s="947"/>
      <c r="M86" s="947"/>
      <c r="N86" s="78"/>
    </row>
    <row r="87" spans="1:14" ht="15" customHeight="1">
      <c r="A87" s="1054"/>
      <c r="B87" s="1109"/>
      <c r="C87" s="1110">
        <v>635004</v>
      </c>
      <c r="D87" s="811" t="s">
        <v>592</v>
      </c>
      <c r="E87" s="1128">
        <v>0</v>
      </c>
      <c r="F87" s="1129"/>
      <c r="G87" s="1128"/>
      <c r="H87" s="947"/>
      <c r="I87" s="1130">
        <v>0</v>
      </c>
      <c r="J87" s="1131"/>
      <c r="L87" s="947"/>
      <c r="M87" s="947"/>
      <c r="N87" s="78"/>
    </row>
    <row r="88" spans="1:14" ht="15" customHeight="1">
      <c r="A88" s="1054"/>
      <c r="B88" s="1109"/>
      <c r="C88" s="1110">
        <v>635006</v>
      </c>
      <c r="D88" s="811" t="s">
        <v>593</v>
      </c>
      <c r="E88" s="1128">
        <v>0</v>
      </c>
      <c r="F88" s="1129"/>
      <c r="G88" s="1128"/>
      <c r="H88" s="947"/>
      <c r="I88" s="1130">
        <v>0</v>
      </c>
      <c r="J88" s="1131"/>
      <c r="L88" s="947"/>
      <c r="M88" s="947"/>
      <c r="N88" s="78"/>
    </row>
    <row r="89" spans="1:14" ht="15" customHeight="1">
      <c r="A89" s="1054"/>
      <c r="B89" s="1109"/>
      <c r="C89" s="1110">
        <v>635009</v>
      </c>
      <c r="D89" s="811" t="s">
        <v>594</v>
      </c>
      <c r="E89" s="1128">
        <v>0</v>
      </c>
      <c r="F89" s="1129"/>
      <c r="G89" s="1128"/>
      <c r="H89" s="947"/>
      <c r="I89" s="1130">
        <v>0</v>
      </c>
      <c r="J89" s="1131"/>
      <c r="L89" s="947"/>
      <c r="M89" s="947"/>
      <c r="N89" s="78"/>
    </row>
    <row r="90" spans="1:14" ht="15" customHeight="1">
      <c r="A90" s="1054"/>
      <c r="B90" s="1109"/>
      <c r="C90" s="1110">
        <v>636</v>
      </c>
      <c r="D90" s="811" t="s">
        <v>595</v>
      </c>
      <c r="E90" s="1124">
        <v>3100</v>
      </c>
      <c r="F90" s="1125"/>
      <c r="G90" s="1124"/>
      <c r="H90" s="1126"/>
      <c r="I90" s="1127">
        <v>3100</v>
      </c>
      <c r="J90" s="1124"/>
      <c r="L90" s="1126"/>
      <c r="M90" s="1126"/>
      <c r="N90" s="78"/>
    </row>
    <row r="91" spans="1:14" ht="12.75" customHeight="1">
      <c r="A91" s="1054"/>
      <c r="B91" s="1109"/>
      <c r="C91" s="1110">
        <v>636001</v>
      </c>
      <c r="D91" s="811" t="s">
        <v>595</v>
      </c>
      <c r="E91" s="1128">
        <v>3100</v>
      </c>
      <c r="F91" s="1129"/>
      <c r="G91" s="1128"/>
      <c r="H91" s="947"/>
      <c r="I91" s="1130">
        <v>3100</v>
      </c>
      <c r="J91" s="1131"/>
      <c r="L91" s="947"/>
      <c r="M91" s="947"/>
      <c r="N91" s="78"/>
    </row>
    <row r="92" spans="1:14" ht="12.75" customHeight="1">
      <c r="A92" s="1054"/>
      <c r="B92" s="1109"/>
      <c r="C92" s="1110">
        <v>637</v>
      </c>
      <c r="D92" s="811" t="s">
        <v>82</v>
      </c>
      <c r="E92" s="1124">
        <v>12914</v>
      </c>
      <c r="F92" s="1125"/>
      <c r="G92" s="1124"/>
      <c r="H92" s="1126"/>
      <c r="I92" s="1127">
        <v>12914</v>
      </c>
      <c r="J92" s="1124"/>
      <c r="L92" s="1126"/>
      <c r="M92" s="1126"/>
      <c r="N92" s="78"/>
    </row>
    <row r="93" spans="1:14" ht="12.75" customHeight="1">
      <c r="A93" s="1054"/>
      <c r="B93" s="1109"/>
      <c r="C93" s="1110">
        <v>637001</v>
      </c>
      <c r="D93" s="811" t="s">
        <v>83</v>
      </c>
      <c r="E93" s="1128">
        <v>100</v>
      </c>
      <c r="F93" s="1129"/>
      <c r="G93" s="1128"/>
      <c r="H93" s="947"/>
      <c r="I93" s="1128">
        <v>100</v>
      </c>
      <c r="J93" s="1131"/>
      <c r="L93" s="947"/>
      <c r="M93" s="947"/>
      <c r="N93" s="78"/>
    </row>
    <row r="94" spans="1:14" ht="12.75" customHeight="1">
      <c r="A94" s="1054"/>
      <c r="B94" s="1109"/>
      <c r="C94" s="1110">
        <v>637002</v>
      </c>
      <c r="D94" s="811" t="s">
        <v>287</v>
      </c>
      <c r="E94" s="1128">
        <v>1166</v>
      </c>
      <c r="F94" s="1129"/>
      <c r="G94" s="1128"/>
      <c r="H94" s="947"/>
      <c r="I94" s="1128">
        <v>1166</v>
      </c>
      <c r="J94" s="1131"/>
      <c r="L94" s="947"/>
      <c r="M94" s="947"/>
      <c r="N94" s="937"/>
    </row>
    <row r="95" spans="1:14" ht="12.75" customHeight="1">
      <c r="A95" s="1054"/>
      <c r="B95" s="1109"/>
      <c r="C95" s="1110">
        <v>637004</v>
      </c>
      <c r="D95" s="811" t="s">
        <v>84</v>
      </c>
      <c r="E95" s="1128">
        <v>1000</v>
      </c>
      <c r="F95" s="1129"/>
      <c r="G95" s="1128"/>
      <c r="H95" s="947"/>
      <c r="I95" s="1128">
        <v>1000</v>
      </c>
      <c r="J95" s="1131"/>
      <c r="L95" s="947"/>
      <c r="M95" s="947"/>
      <c r="N95" s="78"/>
    </row>
    <row r="96" spans="1:14" ht="12.75" customHeight="1">
      <c r="A96" s="1054"/>
      <c r="B96" s="1109"/>
      <c r="C96" s="1110">
        <v>637005</v>
      </c>
      <c r="D96" s="811" t="s">
        <v>85</v>
      </c>
      <c r="E96" s="1128">
        <v>0</v>
      </c>
      <c r="F96" s="1129"/>
      <c r="G96" s="1128"/>
      <c r="H96" s="947"/>
      <c r="I96" s="1128">
        <v>0</v>
      </c>
      <c r="J96" s="1131"/>
      <c r="L96" s="947"/>
      <c r="M96" s="947"/>
      <c r="N96" s="78"/>
    </row>
    <row r="97" spans="1:14" ht="12.75" customHeight="1">
      <c r="A97" s="1054"/>
      <c r="B97" s="1109"/>
      <c r="C97" s="1110">
        <v>637012</v>
      </c>
      <c r="D97" s="811" t="s">
        <v>86</v>
      </c>
      <c r="E97" s="1128">
        <v>300</v>
      </c>
      <c r="F97" s="1129"/>
      <c r="G97" s="1128"/>
      <c r="H97" s="947"/>
      <c r="I97" s="1128">
        <v>300</v>
      </c>
      <c r="J97" s="1131"/>
      <c r="L97" s="947"/>
      <c r="M97" s="947"/>
      <c r="N97" s="78"/>
    </row>
    <row r="98" spans="1:14" ht="12.75" customHeight="1">
      <c r="A98" s="1054"/>
      <c r="B98" s="1109"/>
      <c r="C98" s="1110">
        <v>637014</v>
      </c>
      <c r="D98" s="811" t="s">
        <v>144</v>
      </c>
      <c r="E98" s="1128">
        <v>2500</v>
      </c>
      <c r="F98" s="1129"/>
      <c r="G98" s="1128"/>
      <c r="H98" s="947"/>
      <c r="I98" s="1128">
        <v>2500</v>
      </c>
      <c r="J98" s="1131"/>
      <c r="L98" s="947"/>
      <c r="M98" s="947"/>
      <c r="N98" s="78"/>
    </row>
    <row r="99" spans="1:14" ht="12.75" customHeight="1">
      <c r="A99" s="1054"/>
      <c r="B99" s="1109"/>
      <c r="C99" s="1110">
        <v>637015</v>
      </c>
      <c r="D99" s="1134" t="s">
        <v>596</v>
      </c>
      <c r="E99" s="1131">
        <v>558</v>
      </c>
      <c r="F99" s="1039"/>
      <c r="I99" s="1131">
        <v>558</v>
      </c>
      <c r="J99" s="1131"/>
      <c r="L99" s="1039"/>
      <c r="M99" s="1133"/>
      <c r="N99" s="937"/>
    </row>
    <row r="100" spans="1:14" ht="12.75" customHeight="1">
      <c r="A100" s="1054"/>
      <c r="B100" s="1109"/>
      <c r="C100" s="1110">
        <v>637016</v>
      </c>
      <c r="D100" s="811" t="s">
        <v>88</v>
      </c>
      <c r="E100" s="1128">
        <v>740</v>
      </c>
      <c r="F100" s="1129"/>
      <c r="G100" s="1128"/>
      <c r="H100" s="947"/>
      <c r="I100" s="1128">
        <v>740</v>
      </c>
      <c r="J100" s="1131"/>
      <c r="L100" s="947"/>
      <c r="M100" s="947"/>
      <c r="N100" s="78"/>
    </row>
    <row r="101" spans="1:14" ht="12.75" customHeight="1">
      <c r="A101" s="1054"/>
      <c r="B101" s="1109"/>
      <c r="C101" s="1110">
        <v>637027</v>
      </c>
      <c r="D101" s="811" t="s">
        <v>151</v>
      </c>
      <c r="E101" s="1128">
        <v>6400</v>
      </c>
      <c r="F101" s="1129"/>
      <c r="G101" s="1128"/>
      <c r="H101" s="947"/>
      <c r="I101" s="1128">
        <v>6400</v>
      </c>
      <c r="J101" s="1131"/>
      <c r="L101" s="947"/>
      <c r="M101" s="947"/>
      <c r="N101" s="937"/>
    </row>
    <row r="102" spans="1:14" ht="12.75" customHeight="1">
      <c r="A102" s="1054"/>
      <c r="B102" s="1109"/>
      <c r="C102" s="1110">
        <v>637035</v>
      </c>
      <c r="D102" s="811" t="s">
        <v>89</v>
      </c>
      <c r="E102" s="1128">
        <v>150</v>
      </c>
      <c r="F102" s="1129"/>
      <c r="G102" s="1128"/>
      <c r="H102" s="947"/>
      <c r="I102" s="1128">
        <v>150</v>
      </c>
      <c r="J102" s="1131"/>
      <c r="L102" s="947"/>
      <c r="M102" s="947"/>
      <c r="N102" s="78"/>
    </row>
    <row r="103" spans="1:14" ht="12.75" customHeight="1">
      <c r="A103" s="1054"/>
      <c r="B103" s="1109"/>
      <c r="C103" s="1120">
        <v>640</v>
      </c>
      <c r="D103" s="1111" t="s">
        <v>90</v>
      </c>
      <c r="E103" s="1124">
        <v>280</v>
      </c>
      <c r="F103" s="1125"/>
      <c r="G103" s="1124"/>
      <c r="H103" s="1126"/>
      <c r="I103" s="1124">
        <v>280</v>
      </c>
      <c r="J103" s="1124"/>
      <c r="L103" s="1126"/>
      <c r="M103" s="1126"/>
      <c r="N103" s="78"/>
    </row>
    <row r="104" spans="1:14" ht="12.75" customHeight="1">
      <c r="A104" s="1054"/>
      <c r="B104" s="1109"/>
      <c r="C104" s="1109">
        <v>642006</v>
      </c>
      <c r="D104" s="1061" t="s">
        <v>597</v>
      </c>
      <c r="E104" s="1131">
        <v>150</v>
      </c>
      <c r="F104" s="1135"/>
      <c r="G104" s="1039"/>
      <c r="I104" s="1131">
        <v>150</v>
      </c>
      <c r="J104" s="1131"/>
      <c r="L104" s="1133"/>
      <c r="M104" s="1133"/>
      <c r="N104" s="78"/>
    </row>
    <row r="105" spans="1:14" ht="12.75" customHeight="1">
      <c r="A105" s="1054"/>
      <c r="B105" s="1109"/>
      <c r="C105" s="1110">
        <v>642015</v>
      </c>
      <c r="D105" s="811" t="s">
        <v>94</v>
      </c>
      <c r="E105" s="1128">
        <v>130</v>
      </c>
      <c r="F105" s="1129"/>
      <c r="G105" s="1128"/>
      <c r="H105" s="947"/>
      <c r="I105" s="1128">
        <v>130</v>
      </c>
      <c r="J105" s="1131"/>
      <c r="L105" s="947"/>
      <c r="M105" s="947"/>
      <c r="N105" s="78"/>
    </row>
    <row r="106" spans="2:14" ht="12.75" customHeight="1">
      <c r="B106" s="1096"/>
      <c r="C106" s="1096"/>
      <c r="D106" s="1134"/>
      <c r="E106" s="1131"/>
      <c r="I106" s="1136"/>
      <c r="J106" s="1096"/>
      <c r="L106" s="1039"/>
      <c r="M106" s="1133"/>
      <c r="N106" s="937"/>
    </row>
    <row r="107" spans="1:14" ht="12.75" customHeight="1">
      <c r="A107" s="1054"/>
      <c r="B107" s="1109"/>
      <c r="C107" s="1137"/>
      <c r="D107" s="36"/>
      <c r="E107" s="1109"/>
      <c r="F107" s="1135"/>
      <c r="G107" s="1109"/>
      <c r="H107" s="780"/>
      <c r="I107" s="1099"/>
      <c r="J107" s="1096"/>
      <c r="L107" s="780"/>
      <c r="M107" s="78"/>
      <c r="N107" s="78"/>
    </row>
    <row r="108" spans="1:14" ht="12.75" customHeight="1">
      <c r="A108" s="1054"/>
      <c r="B108" s="1138"/>
      <c r="C108" s="1139"/>
      <c r="D108" s="1111"/>
      <c r="E108" s="1109"/>
      <c r="F108" s="1097"/>
      <c r="G108" s="1109"/>
      <c r="H108" s="780"/>
      <c r="I108" s="1099"/>
      <c r="J108" s="1096"/>
      <c r="L108" s="780"/>
      <c r="M108" s="78"/>
      <c r="N108" s="78"/>
    </row>
    <row r="109" spans="1:14" ht="12.75" customHeight="1">
      <c r="A109" s="1054"/>
      <c r="B109" s="1109"/>
      <c r="C109" s="1120"/>
      <c r="D109" s="1111"/>
      <c r="E109" s="1109"/>
      <c r="F109" s="1097"/>
      <c r="G109" s="1109"/>
      <c r="H109" s="780"/>
      <c r="I109" s="1099"/>
      <c r="J109" s="1096"/>
      <c r="L109" s="780"/>
      <c r="M109" s="78"/>
      <c r="N109" s="78"/>
    </row>
    <row r="110" spans="1:14" ht="12.75" customHeight="1">
      <c r="A110" s="1054"/>
      <c r="B110" s="1120"/>
      <c r="C110" s="1110"/>
      <c r="D110" s="811"/>
      <c r="E110" s="1109"/>
      <c r="F110" s="1097"/>
      <c r="G110" s="1109"/>
      <c r="H110" s="780"/>
      <c r="I110" s="1099"/>
      <c r="J110" s="1096"/>
      <c r="L110" s="780"/>
      <c r="M110" s="78"/>
      <c r="N110" s="78"/>
    </row>
    <row r="111" spans="1:14" ht="12.75" customHeight="1">
      <c r="A111" s="1054"/>
      <c r="B111" s="1109"/>
      <c r="C111" s="1110"/>
      <c r="D111" s="36"/>
      <c r="E111" s="1109"/>
      <c r="F111" s="1097"/>
      <c r="G111" s="1109"/>
      <c r="H111" s="780"/>
      <c r="I111" s="1099"/>
      <c r="J111" s="1096"/>
      <c r="L111" s="780"/>
      <c r="M111" s="78"/>
      <c r="N111" s="78"/>
    </row>
    <row r="112" spans="1:14" ht="12.75" customHeight="1">
      <c r="A112" s="1054"/>
      <c r="B112" s="1109"/>
      <c r="C112" s="1110"/>
      <c r="D112" s="811"/>
      <c r="E112" s="1109"/>
      <c r="F112" s="1097"/>
      <c r="G112" s="1109"/>
      <c r="H112" s="780"/>
      <c r="I112" s="1099"/>
      <c r="J112" s="1096"/>
      <c r="L112" s="780"/>
      <c r="M112" s="78"/>
      <c r="N112" s="78"/>
    </row>
    <row r="113" spans="1:14" ht="12.75" customHeight="1">
      <c r="A113" s="1054"/>
      <c r="B113" s="1109"/>
      <c r="C113" s="1110"/>
      <c r="D113" s="811"/>
      <c r="E113" s="1109"/>
      <c r="F113" s="1097"/>
      <c r="G113" s="1109"/>
      <c r="H113" s="780"/>
      <c r="I113" s="1099"/>
      <c r="J113" s="1096"/>
      <c r="L113" s="780"/>
      <c r="M113" s="78"/>
      <c r="N113" s="78"/>
    </row>
    <row r="114" spans="1:14" ht="12.75" customHeight="1">
      <c r="A114" s="1054"/>
      <c r="B114" s="1109"/>
      <c r="C114" s="1110"/>
      <c r="D114" s="811"/>
      <c r="E114" s="1109"/>
      <c r="F114" s="1097"/>
      <c r="G114" s="1109"/>
      <c r="H114" s="780"/>
      <c r="I114" s="1099"/>
      <c r="J114" s="1096"/>
      <c r="L114" s="780"/>
      <c r="M114" s="78"/>
      <c r="N114" s="78"/>
    </row>
    <row r="115" spans="1:14" ht="12.75" customHeight="1">
      <c r="A115" s="1054"/>
      <c r="B115" s="1109"/>
      <c r="C115" s="1109"/>
      <c r="D115" s="1140"/>
      <c r="E115" s="1109"/>
      <c r="F115" s="1097"/>
      <c r="G115" s="1109"/>
      <c r="H115" s="780"/>
      <c r="I115" s="1099"/>
      <c r="J115" s="1096"/>
      <c r="L115" s="780"/>
      <c r="M115" s="78"/>
      <c r="N115" s="78"/>
    </row>
    <row r="116" spans="1:14" ht="12.75" customHeight="1">
      <c r="A116" s="1054"/>
      <c r="B116" s="1109"/>
      <c r="C116" s="1110"/>
      <c r="D116" s="811"/>
      <c r="E116" s="1109"/>
      <c r="F116" s="1097"/>
      <c r="G116" s="1109"/>
      <c r="H116" s="780"/>
      <c r="I116" s="1099"/>
      <c r="J116" s="1096"/>
      <c r="L116" s="780"/>
      <c r="M116" s="78"/>
      <c r="N116" s="78"/>
    </row>
    <row r="117" spans="1:14" ht="12.75" customHeight="1" thickBot="1">
      <c r="A117" s="1141"/>
      <c r="B117" s="1142"/>
      <c r="C117" s="1143"/>
      <c r="D117" s="1144"/>
      <c r="E117" s="1142"/>
      <c r="F117" s="1145"/>
      <c r="G117" s="1146"/>
      <c r="H117" s="780"/>
      <c r="I117" s="1147"/>
      <c r="J117" s="1066"/>
      <c r="L117" s="780"/>
      <c r="M117" s="78"/>
      <c r="N117" s="78"/>
    </row>
    <row r="118" spans="12:14" ht="12.75" customHeight="1">
      <c r="L118" s="78"/>
      <c r="M118" s="78"/>
      <c r="N118" s="78"/>
    </row>
  </sheetData>
  <sheetProtection/>
  <printOptions/>
  <pageMargins left="0.75" right="0.75" top="1" bottom="1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Nováky 59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ZŠ Nováky 59</dc:creator>
  <cp:keywords/>
  <dc:description/>
  <cp:lastModifiedBy>Dubasakova</cp:lastModifiedBy>
  <cp:lastPrinted>2017-11-08T07:32:39Z</cp:lastPrinted>
  <dcterms:created xsi:type="dcterms:W3CDTF">2015-04-23T05:51:37Z</dcterms:created>
  <dcterms:modified xsi:type="dcterms:W3CDTF">2018-06-14T13:16:55Z</dcterms:modified>
  <cp:category/>
  <cp:version/>
  <cp:contentType/>
  <cp:contentStatus/>
</cp:coreProperties>
</file>